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5"/>
  </bookViews>
  <sheets>
    <sheet name="ДВН1 эт ст.1 комп.пос(Пр.20-22)" sheetId="25" r:id="rId1"/>
    <sheet name="ДВН 1 этап ст исслед.(Пр.20-22)" sheetId="27" r:id="rId2"/>
    <sheet name="ДВН 2 этап (Пр.20-22)" sheetId="23" r:id="rId3"/>
    <sheet name="Углубленная диспан (Пр.20-22)" sheetId="28" r:id="rId4"/>
    <sheet name="ДВН1 эт ст.1 комп.пос(Пр.9-23)" sheetId="29" r:id="rId5"/>
    <sheet name="ДВН 1 этап ст исслед.(Пр.9-23)" sheetId="30" r:id="rId6"/>
  </sheets>
  <definedNames>
    <definedName name="_xlnm._FilterDatabase" localSheetId="0" hidden="1">'ДВН1 эт ст.1 комп.пос(Пр.20-22)'!#REF!</definedName>
    <definedName name="_xlnm._FilterDatabase" localSheetId="4" hidden="1">'ДВН1 эт ст.1 комп.пос(Пр.9-23)'!#REF!</definedName>
    <definedName name="_xlnm.Print_Titles" localSheetId="1">'ДВН 1 этап ст исслед.(Пр.20-22)'!$3:$4</definedName>
    <definedName name="_xlnm.Print_Titles" localSheetId="5">'ДВН 1 этап ст исслед.(Пр.9-23)'!$3:$4</definedName>
    <definedName name="_xlnm.Print_Titles" localSheetId="0">'ДВН1 эт ст.1 комп.пос(Пр.20-22)'!$8:$10</definedName>
    <definedName name="_xlnm.Print_Titles" localSheetId="4">'ДВН1 эт ст.1 комп.пос(Пр.9-23)'!$8:$10</definedName>
  </definedNames>
  <calcPr calcId="162913"/>
</workbook>
</file>

<file path=xl/calcChain.xml><?xml version="1.0" encoding="utf-8"?>
<calcChain xmlns="http://schemas.openxmlformats.org/spreadsheetml/2006/main">
  <c r="I27" i="30" l="1"/>
  <c r="H27" i="30"/>
  <c r="G27" i="30"/>
  <c r="F27" i="30"/>
  <c r="E27" i="30"/>
  <c r="I26" i="30"/>
  <c r="H26" i="30"/>
  <c r="G26" i="30"/>
  <c r="F26" i="30"/>
  <c r="E26" i="30"/>
  <c r="I25" i="30"/>
  <c r="H25" i="30"/>
  <c r="G25" i="30"/>
  <c r="F25" i="30"/>
  <c r="E25" i="30"/>
  <c r="G24" i="30"/>
  <c r="F24" i="30"/>
  <c r="I24" i="30" s="1"/>
  <c r="E24" i="30"/>
  <c r="H24" i="30" s="1"/>
  <c r="F23" i="30"/>
  <c r="E23" i="30"/>
  <c r="I22" i="30"/>
  <c r="H22" i="30"/>
  <c r="G22" i="30"/>
  <c r="F22" i="30"/>
  <c r="E22" i="30"/>
  <c r="I21" i="30"/>
  <c r="H21" i="30"/>
  <c r="G21" i="30"/>
  <c r="F21" i="30"/>
  <c r="E21" i="30"/>
  <c r="I20" i="30"/>
  <c r="H20" i="30"/>
  <c r="G20" i="30"/>
  <c r="F20" i="30"/>
  <c r="E20" i="30"/>
  <c r="I19" i="30"/>
  <c r="H19" i="30"/>
  <c r="G19" i="30"/>
  <c r="F19" i="30"/>
  <c r="E19" i="30"/>
  <c r="F18" i="30"/>
  <c r="E18" i="30"/>
  <c r="I17" i="30"/>
  <c r="H17" i="30"/>
  <c r="G17" i="30"/>
  <c r="F17" i="30"/>
  <c r="E17" i="30"/>
  <c r="I16" i="30"/>
  <c r="H16" i="30"/>
  <c r="G16" i="30"/>
  <c r="F16" i="30"/>
  <c r="E16" i="30"/>
  <c r="I15" i="30"/>
  <c r="H15" i="30"/>
  <c r="G15" i="30"/>
  <c r="F15" i="30"/>
  <c r="E15" i="30"/>
  <c r="I14" i="30"/>
  <c r="H14" i="30"/>
  <c r="G14" i="30"/>
  <c r="F14" i="30"/>
  <c r="E14" i="30"/>
  <c r="I13" i="30"/>
  <c r="H13" i="30"/>
  <c r="G13" i="30"/>
  <c r="F13" i="30"/>
  <c r="E13" i="30"/>
  <c r="I12" i="30"/>
  <c r="H12" i="30"/>
  <c r="G12" i="30"/>
  <c r="F12" i="30"/>
  <c r="E12" i="30"/>
  <c r="I11" i="30"/>
  <c r="H11" i="30"/>
  <c r="G11" i="30"/>
  <c r="F11" i="30"/>
  <c r="E11" i="30"/>
  <c r="I10" i="30"/>
  <c r="H10" i="30"/>
  <c r="G10" i="30"/>
  <c r="F10" i="30"/>
  <c r="E10" i="30"/>
  <c r="I9" i="30"/>
  <c r="H9" i="30"/>
  <c r="G9" i="30"/>
  <c r="F9" i="30"/>
  <c r="E9" i="30"/>
  <c r="I8" i="30"/>
  <c r="H8" i="30"/>
  <c r="G8" i="30"/>
  <c r="F8" i="30"/>
  <c r="E8" i="30"/>
  <c r="I7" i="30"/>
  <c r="H7" i="30"/>
  <c r="G7" i="30"/>
  <c r="F7" i="30"/>
  <c r="E7" i="30"/>
  <c r="I6" i="30"/>
  <c r="H6" i="30"/>
  <c r="G6" i="30"/>
  <c r="F6" i="30"/>
  <c r="E6" i="30"/>
  <c r="I5" i="30"/>
  <c r="H5" i="30"/>
  <c r="G5" i="30"/>
  <c r="F5" i="30"/>
  <c r="E5" i="30"/>
  <c r="H144" i="29"/>
  <c r="G144" i="29"/>
  <c r="F144" i="29"/>
  <c r="E144" i="29"/>
  <c r="C144" i="29"/>
  <c r="H143" i="29"/>
  <c r="G143" i="29"/>
  <c r="F143" i="29"/>
  <c r="E143" i="29"/>
  <c r="C143" i="29"/>
  <c r="H142" i="29"/>
  <c r="G142" i="29"/>
  <c r="F142" i="29"/>
  <c r="E142" i="29"/>
  <c r="C142" i="29"/>
  <c r="H141" i="29"/>
  <c r="G141" i="29"/>
  <c r="F141" i="29"/>
  <c r="E141" i="29"/>
  <c r="C141" i="29"/>
  <c r="H140" i="29"/>
  <c r="G140" i="29"/>
  <c r="F140" i="29"/>
  <c r="E140" i="29"/>
  <c r="C140" i="29"/>
  <c r="H139" i="29"/>
  <c r="G139" i="29"/>
  <c r="F139" i="29"/>
  <c r="E139" i="29"/>
  <c r="C139" i="29"/>
  <c r="H138" i="29"/>
  <c r="G138" i="29"/>
  <c r="F138" i="29"/>
  <c r="E138" i="29"/>
  <c r="C138" i="29"/>
  <c r="H137" i="29"/>
  <c r="G137" i="29"/>
  <c r="F137" i="29"/>
  <c r="E137" i="29"/>
  <c r="C137" i="29"/>
  <c r="H136" i="29"/>
  <c r="G136" i="29"/>
  <c r="F136" i="29"/>
  <c r="E136" i="29"/>
  <c r="C136" i="29"/>
  <c r="H135" i="29"/>
  <c r="G135" i="29"/>
  <c r="F135" i="29"/>
  <c r="E135" i="29"/>
  <c r="C135" i="29"/>
  <c r="H134" i="29"/>
  <c r="G134" i="29"/>
  <c r="F134" i="29"/>
  <c r="E134" i="29"/>
  <c r="C134" i="29"/>
  <c r="H133" i="29"/>
  <c r="G133" i="29"/>
  <c r="F133" i="29"/>
  <c r="E133" i="29"/>
  <c r="C133" i="29"/>
  <c r="H132" i="29"/>
  <c r="G132" i="29"/>
  <c r="F132" i="29"/>
  <c r="E132" i="29"/>
  <c r="C132" i="29"/>
  <c r="H131" i="29"/>
  <c r="G131" i="29"/>
  <c r="F131" i="29"/>
  <c r="E131" i="29"/>
  <c r="C131" i="29"/>
  <c r="H130" i="29"/>
  <c r="G130" i="29"/>
  <c r="F130" i="29"/>
  <c r="E130" i="29"/>
  <c r="C130" i="29"/>
  <c r="H129" i="29"/>
  <c r="G129" i="29"/>
  <c r="F129" i="29"/>
  <c r="E129" i="29"/>
  <c r="C129" i="29"/>
  <c r="H128" i="29"/>
  <c r="G128" i="29"/>
  <c r="F128" i="29"/>
  <c r="E128" i="29"/>
  <c r="C128" i="29"/>
  <c r="H127" i="29"/>
  <c r="G127" i="29"/>
  <c r="F127" i="29"/>
  <c r="E127" i="29"/>
  <c r="C127" i="29"/>
  <c r="H126" i="29"/>
  <c r="G126" i="29"/>
  <c r="F126" i="29"/>
  <c r="E126" i="29"/>
  <c r="C126" i="29"/>
  <c r="H124" i="29"/>
  <c r="E124" i="29"/>
  <c r="C124" i="29"/>
  <c r="H123" i="29"/>
  <c r="E123" i="29"/>
  <c r="C123" i="29"/>
  <c r="H122" i="29"/>
  <c r="E122" i="29"/>
  <c r="C122" i="29"/>
  <c r="H121" i="29"/>
  <c r="E121" i="29"/>
  <c r="C121" i="29"/>
  <c r="H120" i="29"/>
  <c r="E120" i="29"/>
  <c r="C120" i="29"/>
  <c r="H119" i="29"/>
  <c r="E119" i="29"/>
  <c r="C119" i="29"/>
  <c r="H118" i="29"/>
  <c r="E118" i="29"/>
  <c r="C118" i="29"/>
  <c r="H117" i="29"/>
  <c r="E117" i="29"/>
  <c r="C117" i="29"/>
  <c r="H116" i="29"/>
  <c r="E116" i="29"/>
  <c r="C116" i="29"/>
  <c r="H115" i="29"/>
  <c r="E115" i="29"/>
  <c r="C115" i="29"/>
  <c r="H114" i="29"/>
  <c r="E114" i="29"/>
  <c r="C114" i="29"/>
  <c r="H113" i="29"/>
  <c r="E113" i="29"/>
  <c r="C113" i="29"/>
  <c r="H112" i="29"/>
  <c r="E112" i="29"/>
  <c r="C112" i="29"/>
  <c r="H111" i="29"/>
  <c r="E111" i="29"/>
  <c r="C111" i="29"/>
  <c r="H110" i="29"/>
  <c r="E110" i="29"/>
  <c r="C110" i="29"/>
  <c r="H109" i="29"/>
  <c r="E109" i="29"/>
  <c r="C109" i="29"/>
  <c r="H108" i="29"/>
  <c r="E108" i="29"/>
  <c r="C108" i="29"/>
  <c r="H107" i="29"/>
  <c r="E107" i="29"/>
  <c r="C107" i="29"/>
  <c r="H106" i="29"/>
  <c r="E106" i="29"/>
  <c r="C106" i="29"/>
  <c r="H105" i="29"/>
  <c r="E105" i="29"/>
  <c r="C105" i="29"/>
  <c r="H104" i="29"/>
  <c r="E104" i="29"/>
  <c r="C104" i="29"/>
  <c r="H103" i="29"/>
  <c r="E103" i="29"/>
  <c r="C103" i="29"/>
  <c r="H102" i="29"/>
  <c r="E102" i="29"/>
  <c r="C102" i="29"/>
  <c r="H99" i="29"/>
  <c r="G99" i="29"/>
  <c r="F99" i="29"/>
  <c r="E99" i="29"/>
  <c r="C99" i="29"/>
  <c r="H98" i="29"/>
  <c r="G98" i="29"/>
  <c r="F98" i="29"/>
  <c r="E98" i="29"/>
  <c r="C98" i="29"/>
  <c r="H97" i="29"/>
  <c r="G97" i="29"/>
  <c r="F97" i="29"/>
  <c r="E97" i="29"/>
  <c r="C97" i="29"/>
  <c r="H96" i="29"/>
  <c r="G96" i="29"/>
  <c r="F96" i="29"/>
  <c r="E96" i="29"/>
  <c r="C96" i="29"/>
  <c r="H95" i="29"/>
  <c r="G95" i="29"/>
  <c r="F95" i="29"/>
  <c r="E95" i="29"/>
  <c r="C95" i="29"/>
  <c r="H94" i="29"/>
  <c r="G94" i="29"/>
  <c r="F94" i="29"/>
  <c r="E94" i="29"/>
  <c r="C94" i="29"/>
  <c r="H93" i="29"/>
  <c r="G93" i="29"/>
  <c r="F93" i="29"/>
  <c r="E93" i="29"/>
  <c r="C93" i="29"/>
  <c r="H92" i="29"/>
  <c r="G92" i="29"/>
  <c r="F92" i="29"/>
  <c r="E92" i="29"/>
  <c r="C92" i="29"/>
  <c r="H91" i="29"/>
  <c r="G91" i="29"/>
  <c r="F91" i="29"/>
  <c r="E91" i="29"/>
  <c r="C91" i="29"/>
  <c r="H90" i="29"/>
  <c r="G90" i="29"/>
  <c r="F90" i="29"/>
  <c r="E90" i="29"/>
  <c r="C90" i="29"/>
  <c r="H89" i="29"/>
  <c r="G89" i="29"/>
  <c r="F89" i="29"/>
  <c r="E89" i="29"/>
  <c r="C89" i="29"/>
  <c r="H88" i="29"/>
  <c r="G88" i="29"/>
  <c r="F88" i="29"/>
  <c r="E88" i="29"/>
  <c r="C88" i="29"/>
  <c r="H87" i="29"/>
  <c r="G87" i="29"/>
  <c r="F87" i="29"/>
  <c r="E87" i="29"/>
  <c r="C87" i="29"/>
  <c r="H86" i="29"/>
  <c r="G86" i="29"/>
  <c r="F86" i="29"/>
  <c r="E86" i="29"/>
  <c r="C86" i="29"/>
  <c r="H85" i="29"/>
  <c r="G85" i="29"/>
  <c r="F85" i="29"/>
  <c r="E85" i="29"/>
  <c r="C85" i="29"/>
  <c r="H84" i="29"/>
  <c r="G84" i="29"/>
  <c r="F84" i="29"/>
  <c r="E84" i="29"/>
  <c r="C84" i="29"/>
  <c r="H83" i="29"/>
  <c r="G83" i="29"/>
  <c r="F83" i="29"/>
  <c r="E83" i="29"/>
  <c r="C83" i="29"/>
  <c r="H82" i="29"/>
  <c r="G82" i="29"/>
  <c r="F82" i="29"/>
  <c r="E82" i="29"/>
  <c r="C82" i="29"/>
  <c r="H81" i="29"/>
  <c r="G81" i="29"/>
  <c r="F81" i="29"/>
  <c r="E81" i="29"/>
  <c r="C81" i="29"/>
  <c r="H79" i="29"/>
  <c r="E79" i="29"/>
  <c r="C79" i="29"/>
  <c r="H78" i="29"/>
  <c r="E78" i="29"/>
  <c r="C78" i="29"/>
  <c r="H77" i="29"/>
  <c r="E77" i="29"/>
  <c r="C77" i="29"/>
  <c r="H76" i="29"/>
  <c r="E76" i="29"/>
  <c r="C76" i="29"/>
  <c r="H75" i="29"/>
  <c r="E75" i="29"/>
  <c r="C75" i="29"/>
  <c r="H74" i="29"/>
  <c r="E74" i="29"/>
  <c r="C74" i="29"/>
  <c r="H73" i="29"/>
  <c r="E73" i="29"/>
  <c r="C73" i="29"/>
  <c r="H72" i="29"/>
  <c r="E72" i="29"/>
  <c r="C72" i="29"/>
  <c r="H71" i="29"/>
  <c r="E71" i="29"/>
  <c r="C71" i="29"/>
  <c r="H70" i="29"/>
  <c r="E70" i="29"/>
  <c r="C70" i="29"/>
  <c r="H69" i="29"/>
  <c r="E69" i="29"/>
  <c r="C69" i="29"/>
  <c r="H68" i="29"/>
  <c r="E68" i="29"/>
  <c r="C68" i="29"/>
  <c r="H67" i="29"/>
  <c r="E67" i="29"/>
  <c r="C67" i="29"/>
  <c r="H66" i="29"/>
  <c r="E66" i="29"/>
  <c r="C66" i="29"/>
  <c r="H65" i="29"/>
  <c r="E65" i="29"/>
  <c r="C65" i="29"/>
  <c r="H64" i="29"/>
  <c r="E64" i="29"/>
  <c r="C64" i="29"/>
  <c r="H63" i="29"/>
  <c r="E63" i="29"/>
  <c r="C63" i="29"/>
  <c r="H62" i="29"/>
  <c r="E62" i="29"/>
  <c r="C62" i="29"/>
  <c r="H61" i="29"/>
  <c r="E61" i="29"/>
  <c r="C61" i="29"/>
  <c r="H60" i="29"/>
  <c r="E60" i="29"/>
  <c r="C60" i="29"/>
  <c r="H59" i="29"/>
  <c r="E59" i="29"/>
  <c r="C59" i="29"/>
  <c r="H58" i="29"/>
  <c r="E58" i="29"/>
  <c r="C58" i="29"/>
  <c r="H57" i="29"/>
  <c r="E57" i="29"/>
  <c r="C57" i="29"/>
  <c r="AD54" i="29"/>
  <c r="AB54" i="29"/>
  <c r="Y54" i="29"/>
  <c r="Z54" i="29" s="1"/>
  <c r="AA54" i="29" s="1"/>
  <c r="AC54" i="29" s="1"/>
  <c r="X54" i="29"/>
  <c r="W54" i="29"/>
  <c r="V54" i="29"/>
  <c r="O54" i="29"/>
  <c r="R54" i="29" s="1"/>
  <c r="S54" i="29" s="1"/>
  <c r="L54" i="29"/>
  <c r="M54" i="29" s="1"/>
  <c r="J54" i="29"/>
  <c r="AD53" i="29"/>
  <c r="AB53" i="29"/>
  <c r="Y53" i="29"/>
  <c r="Z53" i="29" s="1"/>
  <c r="AA53" i="29" s="1"/>
  <c r="AC53" i="29" s="1"/>
  <c r="X53" i="29"/>
  <c r="W53" i="29"/>
  <c r="V53" i="29"/>
  <c r="O53" i="29"/>
  <c r="R53" i="29" s="1"/>
  <c r="S53" i="29" s="1"/>
  <c r="J53" i="29"/>
  <c r="L53" i="29" s="1"/>
  <c r="M53" i="29" s="1"/>
  <c r="AD52" i="29"/>
  <c r="AB52" i="29"/>
  <c r="AA52" i="29"/>
  <c r="AC52" i="29" s="1"/>
  <c r="Z52" i="29"/>
  <c r="Y52" i="29"/>
  <c r="X52" i="29"/>
  <c r="V52" i="29"/>
  <c r="W52" i="29" s="1"/>
  <c r="S52" i="29"/>
  <c r="R52" i="29"/>
  <c r="P52" i="29"/>
  <c r="O52" i="29"/>
  <c r="J52" i="29"/>
  <c r="L52" i="29" s="1"/>
  <c r="M52" i="29" s="1"/>
  <c r="AD51" i="29"/>
  <c r="AB51" i="29"/>
  <c r="Y51" i="29"/>
  <c r="Z51" i="29" s="1"/>
  <c r="AA51" i="29" s="1"/>
  <c r="AC51" i="29" s="1"/>
  <c r="X51" i="29"/>
  <c r="W51" i="29"/>
  <c r="V51" i="29"/>
  <c r="P51" i="29"/>
  <c r="O51" i="29"/>
  <c r="R51" i="29" s="1"/>
  <c r="S51" i="29" s="1"/>
  <c r="L51" i="29"/>
  <c r="M51" i="29" s="1"/>
  <c r="J51" i="29"/>
  <c r="AD50" i="29"/>
  <c r="AB50" i="29"/>
  <c r="Y50" i="29"/>
  <c r="Z50" i="29" s="1"/>
  <c r="AA50" i="29" s="1"/>
  <c r="AC50" i="29" s="1"/>
  <c r="X50" i="29"/>
  <c r="W50" i="29"/>
  <c r="V50" i="29"/>
  <c r="O50" i="29"/>
  <c r="R50" i="29" s="1"/>
  <c r="S50" i="29" s="1"/>
  <c r="J50" i="29"/>
  <c r="L50" i="29" s="1"/>
  <c r="M50" i="29" s="1"/>
  <c r="AD49" i="29"/>
  <c r="AB49" i="29"/>
  <c r="AA49" i="29"/>
  <c r="AC49" i="29" s="1"/>
  <c r="Z49" i="29"/>
  <c r="Y49" i="29"/>
  <c r="X49" i="29"/>
  <c r="V49" i="29"/>
  <c r="W49" i="29" s="1"/>
  <c r="S49" i="29"/>
  <c r="R49" i="29"/>
  <c r="P49" i="29"/>
  <c r="O49" i="29"/>
  <c r="J49" i="29"/>
  <c r="L49" i="29" s="1"/>
  <c r="M49" i="29" s="1"/>
  <c r="AD48" i="29"/>
  <c r="AB48" i="29"/>
  <c r="Y48" i="29"/>
  <c r="Z48" i="29" s="1"/>
  <c r="AA48" i="29" s="1"/>
  <c r="AC48" i="29" s="1"/>
  <c r="X48" i="29"/>
  <c r="W48" i="29"/>
  <c r="V48" i="29"/>
  <c r="P48" i="29"/>
  <c r="O48" i="29"/>
  <c r="R48" i="29" s="1"/>
  <c r="S48" i="29" s="1"/>
  <c r="L48" i="29"/>
  <c r="M48" i="29" s="1"/>
  <c r="J48" i="29"/>
  <c r="AD47" i="29"/>
  <c r="AB47" i="29"/>
  <c r="Y47" i="29"/>
  <c r="Z47" i="29" s="1"/>
  <c r="AA47" i="29" s="1"/>
  <c r="AC47" i="29" s="1"/>
  <c r="X47" i="29"/>
  <c r="W47" i="29"/>
  <c r="V47" i="29"/>
  <c r="O47" i="29"/>
  <c r="R47" i="29" s="1"/>
  <c r="S47" i="29" s="1"/>
  <c r="J47" i="29"/>
  <c r="L47" i="29" s="1"/>
  <c r="M47" i="29" s="1"/>
  <c r="AD46" i="29"/>
  <c r="AB46" i="29"/>
  <c r="AA46" i="29"/>
  <c r="AC46" i="29" s="1"/>
  <c r="Z46" i="29"/>
  <c r="Y46" i="29"/>
  <c r="X46" i="29"/>
  <c r="V46" i="29"/>
  <c r="W46" i="29" s="1"/>
  <c r="S46" i="29"/>
  <c r="R46" i="29"/>
  <c r="P46" i="29"/>
  <c r="O46" i="29"/>
  <c r="J46" i="29"/>
  <c r="L46" i="29" s="1"/>
  <c r="M46" i="29" s="1"/>
  <c r="AD45" i="29"/>
  <c r="AB45" i="29"/>
  <c r="Y45" i="29"/>
  <c r="Z45" i="29" s="1"/>
  <c r="AA45" i="29" s="1"/>
  <c r="AC45" i="29" s="1"/>
  <c r="X45" i="29"/>
  <c r="W45" i="29"/>
  <c r="V45" i="29"/>
  <c r="P45" i="29"/>
  <c r="O45" i="29"/>
  <c r="R45" i="29" s="1"/>
  <c r="S45" i="29" s="1"/>
  <c r="L45" i="29"/>
  <c r="M45" i="29" s="1"/>
  <c r="J45" i="29"/>
  <c r="AD44" i="29"/>
  <c r="AB44" i="29"/>
  <c r="Y44" i="29"/>
  <c r="Z44" i="29" s="1"/>
  <c r="AA44" i="29" s="1"/>
  <c r="AC44" i="29" s="1"/>
  <c r="X44" i="29"/>
  <c r="W44" i="29"/>
  <c r="V44" i="29"/>
  <c r="O44" i="29"/>
  <c r="R44" i="29" s="1"/>
  <c r="S44" i="29" s="1"/>
  <c r="J44" i="29"/>
  <c r="L44" i="29" s="1"/>
  <c r="M44" i="29" s="1"/>
  <c r="AD43" i="29"/>
  <c r="AB43" i="29"/>
  <c r="AA43" i="29"/>
  <c r="AC43" i="29" s="1"/>
  <c r="Z43" i="29"/>
  <c r="Y43" i="29"/>
  <c r="X43" i="29"/>
  <c r="V43" i="29"/>
  <c r="W43" i="29" s="1"/>
  <c r="S43" i="29"/>
  <c r="R43" i="29"/>
  <c r="P43" i="29"/>
  <c r="O43" i="29"/>
  <c r="J43" i="29"/>
  <c r="L43" i="29" s="1"/>
  <c r="M43" i="29" s="1"/>
  <c r="AD42" i="29"/>
  <c r="AB42" i="29"/>
  <c r="Y42" i="29"/>
  <c r="Z42" i="29" s="1"/>
  <c r="AA42" i="29" s="1"/>
  <c r="AC42" i="29" s="1"/>
  <c r="X42" i="29"/>
  <c r="W42" i="29"/>
  <c r="V42" i="29"/>
  <c r="P42" i="29"/>
  <c r="O42" i="29"/>
  <c r="R42" i="29" s="1"/>
  <c r="S42" i="29" s="1"/>
  <c r="L42" i="29"/>
  <c r="M42" i="29" s="1"/>
  <c r="J42" i="29"/>
  <c r="AD41" i="29"/>
  <c r="AB41" i="29"/>
  <c r="Y41" i="29"/>
  <c r="Z41" i="29" s="1"/>
  <c r="AA41" i="29" s="1"/>
  <c r="AC41" i="29" s="1"/>
  <c r="X41" i="29"/>
  <c r="W41" i="29"/>
  <c r="V41" i="29"/>
  <c r="O41" i="29"/>
  <c r="R41" i="29" s="1"/>
  <c r="S41" i="29" s="1"/>
  <c r="J41" i="29"/>
  <c r="L41" i="29" s="1"/>
  <c r="M41" i="29" s="1"/>
  <c r="AD40" i="29"/>
  <c r="AB40" i="29"/>
  <c r="AA40" i="29"/>
  <c r="AC40" i="29" s="1"/>
  <c r="Z40" i="29"/>
  <c r="Y40" i="29"/>
  <c r="X40" i="29"/>
  <c r="V40" i="29"/>
  <c r="W40" i="29" s="1"/>
  <c r="S40" i="29"/>
  <c r="R40" i="29"/>
  <c r="P40" i="29"/>
  <c r="O40" i="29"/>
  <c r="J40" i="29"/>
  <c r="L40" i="29" s="1"/>
  <c r="M40" i="29" s="1"/>
  <c r="AD39" i="29"/>
  <c r="AB39" i="29"/>
  <c r="Y39" i="29"/>
  <c r="Z39" i="29" s="1"/>
  <c r="AA39" i="29" s="1"/>
  <c r="AC39" i="29" s="1"/>
  <c r="X39" i="29"/>
  <c r="W39" i="29"/>
  <c r="V39" i="29"/>
  <c r="P39" i="29"/>
  <c r="O39" i="29"/>
  <c r="R39" i="29" s="1"/>
  <c r="S39" i="29" s="1"/>
  <c r="L39" i="29"/>
  <c r="M39" i="29" s="1"/>
  <c r="J39" i="29"/>
  <c r="AD38" i="29"/>
  <c r="AB38" i="29"/>
  <c r="AA38" i="29"/>
  <c r="AC38" i="29" s="1"/>
  <c r="Z38" i="29"/>
  <c r="Y38" i="29"/>
  <c r="X38" i="29"/>
  <c r="W38" i="29"/>
  <c r="V38" i="29"/>
  <c r="O38" i="29"/>
  <c r="R38" i="29" s="1"/>
  <c r="S38" i="29" s="1"/>
  <c r="J38" i="29"/>
  <c r="L38" i="29" s="1"/>
  <c r="M38" i="29" s="1"/>
  <c r="AD37" i="29"/>
  <c r="AB37" i="29"/>
  <c r="AA37" i="29"/>
  <c r="AC37" i="29" s="1"/>
  <c r="Z37" i="29"/>
  <c r="Y37" i="29"/>
  <c r="X37" i="29"/>
  <c r="V37" i="29"/>
  <c r="W37" i="29" s="1"/>
  <c r="S37" i="29"/>
  <c r="R37" i="29"/>
  <c r="P37" i="29"/>
  <c r="O37" i="29"/>
  <c r="J37" i="29"/>
  <c r="L37" i="29" s="1"/>
  <c r="M37" i="29" s="1"/>
  <c r="AD36" i="29"/>
  <c r="AB36" i="29"/>
  <c r="Y36" i="29"/>
  <c r="Z36" i="29" s="1"/>
  <c r="AA36" i="29" s="1"/>
  <c r="AC36" i="29" s="1"/>
  <c r="X36" i="29"/>
  <c r="W36" i="29"/>
  <c r="V36" i="29"/>
  <c r="P36" i="29"/>
  <c r="O36" i="29"/>
  <c r="R36" i="29" s="1"/>
  <c r="S36" i="29" s="1"/>
  <c r="L36" i="29"/>
  <c r="M36" i="29" s="1"/>
  <c r="J36" i="29"/>
  <c r="Q34" i="29"/>
  <c r="P34" i="29"/>
  <c r="J34" i="29"/>
  <c r="N34" i="29" s="1"/>
  <c r="O34" i="29" s="1"/>
  <c r="R34" i="29" s="1"/>
  <c r="Q33" i="29"/>
  <c r="P33" i="29"/>
  <c r="J33" i="29"/>
  <c r="N33" i="29" s="1"/>
  <c r="O33" i="29" s="1"/>
  <c r="R33" i="29" s="1"/>
  <c r="Q32" i="29"/>
  <c r="P32" i="29"/>
  <c r="N32" i="29"/>
  <c r="O32" i="29" s="1"/>
  <c r="R32" i="29" s="1"/>
  <c r="L32" i="29"/>
  <c r="M32" i="29" s="1"/>
  <c r="J32" i="29"/>
  <c r="Q31" i="29"/>
  <c r="P31" i="29"/>
  <c r="J31" i="29"/>
  <c r="N31" i="29" s="1"/>
  <c r="O31" i="29" s="1"/>
  <c r="R31" i="29" s="1"/>
  <c r="Q30" i="29"/>
  <c r="P30" i="29"/>
  <c r="J30" i="29"/>
  <c r="N30" i="29" s="1"/>
  <c r="O30" i="29" s="1"/>
  <c r="R30" i="29" s="1"/>
  <c r="Q29" i="29"/>
  <c r="P29" i="29"/>
  <c r="N29" i="29"/>
  <c r="O29" i="29" s="1"/>
  <c r="R29" i="29" s="1"/>
  <c r="L29" i="29"/>
  <c r="M29" i="29" s="1"/>
  <c r="J29" i="29"/>
  <c r="Q28" i="29"/>
  <c r="P28" i="29"/>
  <c r="J28" i="29"/>
  <c r="N28" i="29" s="1"/>
  <c r="O28" i="29" s="1"/>
  <c r="R28" i="29" s="1"/>
  <c r="Q27" i="29"/>
  <c r="P27" i="29"/>
  <c r="J27" i="29"/>
  <c r="N27" i="29" s="1"/>
  <c r="O27" i="29" s="1"/>
  <c r="R27" i="29" s="1"/>
  <c r="Q26" i="29"/>
  <c r="P26" i="29"/>
  <c r="N26" i="29"/>
  <c r="O26" i="29" s="1"/>
  <c r="R26" i="29" s="1"/>
  <c r="L26" i="29"/>
  <c r="M26" i="29" s="1"/>
  <c r="J26" i="29"/>
  <c r="Q25" i="29"/>
  <c r="P25" i="29"/>
  <c r="J25" i="29"/>
  <c r="N25" i="29" s="1"/>
  <c r="O25" i="29" s="1"/>
  <c r="R25" i="29" s="1"/>
  <c r="Q24" i="29"/>
  <c r="P24" i="29"/>
  <c r="J24" i="29"/>
  <c r="N24" i="29" s="1"/>
  <c r="O24" i="29" s="1"/>
  <c r="R24" i="29" s="1"/>
  <c r="Q23" i="29"/>
  <c r="P23" i="29"/>
  <c r="N23" i="29"/>
  <c r="O23" i="29" s="1"/>
  <c r="R23" i="29" s="1"/>
  <c r="L23" i="29"/>
  <c r="M23" i="29" s="1"/>
  <c r="J23" i="29"/>
  <c r="Q22" i="29"/>
  <c r="P22" i="29"/>
  <c r="J22" i="29"/>
  <c r="N22" i="29" s="1"/>
  <c r="O22" i="29" s="1"/>
  <c r="R22" i="29" s="1"/>
  <c r="Q21" i="29"/>
  <c r="P21" i="29"/>
  <c r="J21" i="29"/>
  <c r="N21" i="29" s="1"/>
  <c r="O21" i="29" s="1"/>
  <c r="R21" i="29" s="1"/>
  <c r="Q20" i="29"/>
  <c r="P20" i="29"/>
  <c r="N20" i="29"/>
  <c r="O20" i="29" s="1"/>
  <c r="R20" i="29" s="1"/>
  <c r="L20" i="29"/>
  <c r="M20" i="29" s="1"/>
  <c r="J20" i="29"/>
  <c r="Q19" i="29"/>
  <c r="P19" i="29"/>
  <c r="J19" i="29"/>
  <c r="N19" i="29" s="1"/>
  <c r="O19" i="29" s="1"/>
  <c r="R19" i="29" s="1"/>
  <c r="Q18" i="29"/>
  <c r="P18" i="29"/>
  <c r="J18" i="29"/>
  <c r="N18" i="29" s="1"/>
  <c r="O18" i="29" s="1"/>
  <c r="R18" i="29" s="1"/>
  <c r="Q17" i="29"/>
  <c r="P17" i="29"/>
  <c r="N17" i="29"/>
  <c r="O17" i="29" s="1"/>
  <c r="R17" i="29" s="1"/>
  <c r="L17" i="29"/>
  <c r="M17" i="29" s="1"/>
  <c r="J17" i="29"/>
  <c r="Q16" i="29"/>
  <c r="P16" i="29"/>
  <c r="J16" i="29"/>
  <c r="N16" i="29" s="1"/>
  <c r="O16" i="29" s="1"/>
  <c r="R16" i="29" s="1"/>
  <c r="Q15" i="29"/>
  <c r="P15" i="29"/>
  <c r="J15" i="29"/>
  <c r="N15" i="29" s="1"/>
  <c r="O15" i="29" s="1"/>
  <c r="R15" i="29" s="1"/>
  <c r="Q14" i="29"/>
  <c r="P14" i="29"/>
  <c r="N14" i="29"/>
  <c r="O14" i="29" s="1"/>
  <c r="R14" i="29" s="1"/>
  <c r="L14" i="29"/>
  <c r="M14" i="29" s="1"/>
  <c r="J14" i="29"/>
  <c r="Q13" i="29"/>
  <c r="P13" i="29"/>
  <c r="J13" i="29"/>
  <c r="N13" i="29" s="1"/>
  <c r="O13" i="29" s="1"/>
  <c r="R13" i="29" s="1"/>
  <c r="Q12" i="29"/>
  <c r="P12" i="29"/>
  <c r="J12" i="29"/>
  <c r="N12" i="29" s="1"/>
  <c r="O12" i="29" s="1"/>
  <c r="R12" i="29" s="1"/>
  <c r="Q8" i="29"/>
  <c r="M8" i="29"/>
  <c r="L12" i="29" l="1"/>
  <c r="M12" i="29" s="1"/>
  <c r="L15" i="29"/>
  <c r="M15" i="29" s="1"/>
  <c r="L18" i="29"/>
  <c r="M18" i="29" s="1"/>
  <c r="L21" i="29"/>
  <c r="M21" i="29" s="1"/>
  <c r="L24" i="29"/>
  <c r="M24" i="29" s="1"/>
  <c r="L27" i="29"/>
  <c r="M27" i="29" s="1"/>
  <c r="L30" i="29"/>
  <c r="M30" i="29" s="1"/>
  <c r="L33" i="29"/>
  <c r="M33" i="29" s="1"/>
  <c r="P38" i="29"/>
  <c r="P41" i="29"/>
  <c r="P44" i="29"/>
  <c r="P47" i="29"/>
  <c r="P50" i="29"/>
  <c r="P53" i="29"/>
  <c r="P54" i="29"/>
  <c r="L19" i="29"/>
  <c r="M19" i="29" s="1"/>
  <c r="L22" i="29"/>
  <c r="M22" i="29" s="1"/>
  <c r="L16" i="29"/>
  <c r="M16" i="29" s="1"/>
  <c r="L28" i="29"/>
  <c r="M28" i="29" s="1"/>
  <c r="L31" i="29"/>
  <c r="M31" i="29" s="1"/>
  <c r="L13" i="29"/>
  <c r="M13" i="29" s="1"/>
  <c r="L25" i="29"/>
  <c r="M25" i="29" s="1"/>
  <c r="L34" i="29"/>
  <c r="M34" i="29" s="1"/>
  <c r="F9" i="23"/>
  <c r="F10" i="23"/>
  <c r="F11" i="23"/>
  <c r="F12" i="23"/>
  <c r="F13" i="23"/>
  <c r="F14" i="23"/>
  <c r="F15" i="23"/>
  <c r="E9" i="23"/>
  <c r="E10" i="23"/>
  <c r="E11" i="23"/>
  <c r="E12" i="23"/>
  <c r="E13" i="23"/>
  <c r="E14" i="23"/>
  <c r="E15" i="23"/>
  <c r="F8" i="23"/>
  <c r="E8" i="23"/>
  <c r="F18" i="28" l="1"/>
  <c r="E18" i="28"/>
  <c r="F17" i="28"/>
  <c r="E17" i="28"/>
  <c r="F16" i="28"/>
  <c r="E16" i="28"/>
  <c r="F13" i="28"/>
  <c r="E13" i="28"/>
  <c r="F12" i="28"/>
  <c r="E12" i="28"/>
  <c r="F10" i="28"/>
  <c r="E10" i="28"/>
  <c r="E6" i="28" s="1"/>
  <c r="F9" i="28"/>
  <c r="E9" i="28"/>
  <c r="F8" i="28"/>
  <c r="E8" i="28"/>
  <c r="F7" i="28"/>
  <c r="E7" i="28"/>
  <c r="D6" i="28"/>
  <c r="F6" i="28" l="1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F144" i="25"/>
  <c r="F143" i="25"/>
  <c r="F142" i="25"/>
  <c r="F141" i="25"/>
  <c r="F140" i="25"/>
  <c r="F139" i="25"/>
  <c r="F138" i="25"/>
  <c r="F137" i="25"/>
  <c r="F136" i="25"/>
  <c r="F135" i="25"/>
  <c r="F134" i="25"/>
  <c r="F133" i="25"/>
  <c r="F132" i="25"/>
  <c r="F131" i="25"/>
  <c r="F130" i="25"/>
  <c r="F129" i="25"/>
  <c r="F128" i="25"/>
  <c r="F127" i="25"/>
  <c r="F126" i="25"/>
  <c r="E144" i="25"/>
  <c r="E143" i="25"/>
  <c r="E142" i="25"/>
  <c r="E141" i="25"/>
  <c r="E140" i="25"/>
  <c r="E139" i="25"/>
  <c r="E138" i="25"/>
  <c r="E137" i="25"/>
  <c r="E136" i="25"/>
  <c r="E135" i="25"/>
  <c r="E134" i="25"/>
  <c r="E133" i="25"/>
  <c r="E132" i="25"/>
  <c r="E131" i="25"/>
  <c r="E130" i="25"/>
  <c r="E129" i="25"/>
  <c r="E128" i="25"/>
  <c r="E127" i="25"/>
  <c r="E126" i="25"/>
  <c r="C127" i="25"/>
  <c r="C128" i="25"/>
  <c r="C129" i="25"/>
  <c r="C130" i="25"/>
  <c r="C131" i="25"/>
  <c r="C132" i="25"/>
  <c r="C133" i="25"/>
  <c r="C134" i="25"/>
  <c r="C135" i="25"/>
  <c r="C136" i="25"/>
  <c r="C137" i="25"/>
  <c r="C138" i="25"/>
  <c r="C139" i="25"/>
  <c r="C140" i="25"/>
  <c r="C141" i="25"/>
  <c r="C142" i="25"/>
  <c r="C143" i="25"/>
  <c r="C144" i="25"/>
  <c r="C126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E124" i="25"/>
  <c r="E123" i="25"/>
  <c r="E122" i="25"/>
  <c r="E121" i="25"/>
  <c r="E120" i="25"/>
  <c r="E119" i="25"/>
  <c r="E118" i="25"/>
  <c r="E117" i="25"/>
  <c r="E116" i="25"/>
  <c r="E115" i="25"/>
  <c r="E114" i="25"/>
  <c r="E113" i="25"/>
  <c r="E112" i="25"/>
  <c r="E111" i="25"/>
  <c r="E110" i="25"/>
  <c r="E109" i="25"/>
  <c r="E108" i="25"/>
  <c r="E107" i="25"/>
  <c r="E106" i="25"/>
  <c r="E105" i="25"/>
  <c r="E104" i="25"/>
  <c r="E103" i="25"/>
  <c r="E102" i="25"/>
  <c r="C124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57" i="25"/>
  <c r="E79" i="25"/>
  <c r="C79" i="25"/>
  <c r="E78" i="25"/>
  <c r="C78" i="25"/>
  <c r="E77" i="25"/>
  <c r="C77" i="25"/>
  <c r="E76" i="25"/>
  <c r="C76" i="25"/>
  <c r="E75" i="25"/>
  <c r="C75" i="25"/>
  <c r="E74" i="25"/>
  <c r="C74" i="25"/>
  <c r="E73" i="25"/>
  <c r="C73" i="25"/>
  <c r="E72" i="25"/>
  <c r="C72" i="25"/>
  <c r="E71" i="25"/>
  <c r="C71" i="25"/>
  <c r="E70" i="25"/>
  <c r="C70" i="25"/>
  <c r="E69" i="25"/>
  <c r="C69" i="25"/>
  <c r="E68" i="25"/>
  <c r="C68" i="25"/>
  <c r="E67" i="25"/>
  <c r="C67" i="25"/>
  <c r="E66" i="25"/>
  <c r="C66" i="25"/>
  <c r="E65" i="25"/>
  <c r="C65" i="25"/>
  <c r="E64" i="25"/>
  <c r="C64" i="25"/>
  <c r="E63" i="25"/>
  <c r="C63" i="25"/>
  <c r="E62" i="25"/>
  <c r="C62" i="25"/>
  <c r="E61" i="25"/>
  <c r="C61" i="25"/>
  <c r="E60" i="25"/>
  <c r="C60" i="25"/>
  <c r="E59" i="25"/>
  <c r="C59" i="25"/>
  <c r="E58" i="25"/>
  <c r="C58" i="25"/>
  <c r="E57" i="25"/>
  <c r="C57" i="25"/>
  <c r="G99" i="25"/>
  <c r="E99" i="25"/>
  <c r="G98" i="25"/>
  <c r="E98" i="25"/>
  <c r="G97" i="25"/>
  <c r="E97" i="25"/>
  <c r="G96" i="25"/>
  <c r="E96" i="25"/>
  <c r="G95" i="25"/>
  <c r="E95" i="25"/>
  <c r="G94" i="25"/>
  <c r="E94" i="25"/>
  <c r="G93" i="25"/>
  <c r="E93" i="25"/>
  <c r="G92" i="25"/>
  <c r="E92" i="25"/>
  <c r="G91" i="25"/>
  <c r="E91" i="25"/>
  <c r="G90" i="25"/>
  <c r="E90" i="25"/>
  <c r="G89" i="25"/>
  <c r="E89" i="25"/>
  <c r="G88" i="25"/>
  <c r="E88" i="25"/>
  <c r="G87" i="25"/>
  <c r="E87" i="25"/>
  <c r="G86" i="25"/>
  <c r="E86" i="25"/>
  <c r="G85" i="25"/>
  <c r="E85" i="25"/>
  <c r="G84" i="25"/>
  <c r="E84" i="25"/>
  <c r="G83" i="25"/>
  <c r="E83" i="25"/>
  <c r="G82" i="25"/>
  <c r="E82" i="25"/>
  <c r="G81" i="25"/>
  <c r="E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81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36" i="25"/>
  <c r="Y37" i="25"/>
  <c r="Z37" i="25" s="1"/>
  <c r="AA37" i="25" s="1"/>
  <c r="AC37" i="25" s="1"/>
  <c r="Y38" i="25"/>
  <c r="Z38" i="25" s="1"/>
  <c r="AA38" i="25" s="1"/>
  <c r="AC38" i="25" s="1"/>
  <c r="Y39" i="25"/>
  <c r="Z39" i="25" s="1"/>
  <c r="AA39" i="25" s="1"/>
  <c r="AC39" i="25" s="1"/>
  <c r="Y40" i="25"/>
  <c r="Z40" i="25" s="1"/>
  <c r="AA40" i="25" s="1"/>
  <c r="AC40" i="25" s="1"/>
  <c r="Y41" i="25"/>
  <c r="Z41" i="25" s="1"/>
  <c r="AA41" i="25" s="1"/>
  <c r="AC41" i="25" s="1"/>
  <c r="Y42" i="25"/>
  <c r="Z42" i="25" s="1"/>
  <c r="AA42" i="25" s="1"/>
  <c r="AC42" i="25" s="1"/>
  <c r="Y43" i="25"/>
  <c r="Z43" i="25" s="1"/>
  <c r="AA43" i="25" s="1"/>
  <c r="AC43" i="25" s="1"/>
  <c r="Y44" i="25"/>
  <c r="Z44" i="25" s="1"/>
  <c r="AA44" i="25" s="1"/>
  <c r="AC44" i="25" s="1"/>
  <c r="Y45" i="25"/>
  <c r="Z45" i="25" s="1"/>
  <c r="AA45" i="25" s="1"/>
  <c r="AC45" i="25" s="1"/>
  <c r="Y46" i="25"/>
  <c r="Z46" i="25" s="1"/>
  <c r="AA46" i="25" s="1"/>
  <c r="Y47" i="25"/>
  <c r="Z47" i="25" s="1"/>
  <c r="AA47" i="25" s="1"/>
  <c r="AC47" i="25" s="1"/>
  <c r="Y48" i="25"/>
  <c r="Z48" i="25" s="1"/>
  <c r="AA48" i="25" s="1"/>
  <c r="Y49" i="25"/>
  <c r="Z49" i="25" s="1"/>
  <c r="AA49" i="25" s="1"/>
  <c r="AC49" i="25" s="1"/>
  <c r="Y50" i="25"/>
  <c r="Z50" i="25" s="1"/>
  <c r="AA50" i="25" s="1"/>
  <c r="AC50" i="25" s="1"/>
  <c r="Y51" i="25"/>
  <c r="Z51" i="25" s="1"/>
  <c r="AA51" i="25" s="1"/>
  <c r="AC51" i="25" s="1"/>
  <c r="Y52" i="25"/>
  <c r="Z52" i="25" s="1"/>
  <c r="AA52" i="25" s="1"/>
  <c r="AC52" i="25" s="1"/>
  <c r="Y53" i="25"/>
  <c r="Z53" i="25" s="1"/>
  <c r="AA53" i="25" s="1"/>
  <c r="AC53" i="25" s="1"/>
  <c r="Y54" i="25"/>
  <c r="Z54" i="25" s="1"/>
  <c r="AA54" i="25" s="1"/>
  <c r="AC54" i="25" s="1"/>
  <c r="Y36" i="25"/>
  <c r="Z36" i="25" s="1"/>
  <c r="AA36" i="25" s="1"/>
  <c r="AC36" i="25" s="1"/>
  <c r="AC48" i="25" l="1"/>
  <c r="AC46" i="25"/>
  <c r="X37" i="25"/>
  <c r="X38" i="25"/>
  <c r="X39" i="25"/>
  <c r="X40" i="25"/>
  <c r="X41" i="25"/>
  <c r="X42" i="25"/>
  <c r="X43" i="25"/>
  <c r="X44" i="25"/>
  <c r="X45" i="25"/>
  <c r="X46" i="25"/>
  <c r="X47" i="25"/>
  <c r="X48" i="25"/>
  <c r="X49" i="25"/>
  <c r="X50" i="25"/>
  <c r="X51" i="25"/>
  <c r="X52" i="25"/>
  <c r="X53" i="25"/>
  <c r="X54" i="25"/>
  <c r="X36" i="25"/>
  <c r="V37" i="25"/>
  <c r="W37" i="25" s="1"/>
  <c r="V38" i="25"/>
  <c r="W38" i="25" s="1"/>
  <c r="V39" i="25"/>
  <c r="W39" i="25" s="1"/>
  <c r="V40" i="25"/>
  <c r="W40" i="25" s="1"/>
  <c r="V41" i="25"/>
  <c r="W41" i="25" s="1"/>
  <c r="V42" i="25"/>
  <c r="W42" i="25" s="1"/>
  <c r="V43" i="25"/>
  <c r="W43" i="25" s="1"/>
  <c r="V44" i="25"/>
  <c r="W44" i="25" s="1"/>
  <c r="V45" i="25"/>
  <c r="W45" i="25" s="1"/>
  <c r="V46" i="25"/>
  <c r="W46" i="25" s="1"/>
  <c r="V47" i="25"/>
  <c r="W47" i="25" s="1"/>
  <c r="V48" i="25"/>
  <c r="W48" i="25" s="1"/>
  <c r="V49" i="25"/>
  <c r="W49" i="25" s="1"/>
  <c r="V50" i="25"/>
  <c r="W50" i="25" s="1"/>
  <c r="V51" i="25"/>
  <c r="W51" i="25" s="1"/>
  <c r="V52" i="25"/>
  <c r="W52" i="25" s="1"/>
  <c r="V53" i="25"/>
  <c r="W53" i="25" s="1"/>
  <c r="V54" i="25"/>
  <c r="W54" i="25" s="1"/>
  <c r="V36" i="25"/>
  <c r="W36" i="25" s="1"/>
  <c r="Q8" i="25"/>
  <c r="O37" i="25"/>
  <c r="R37" i="25" s="1"/>
  <c r="S37" i="25" s="1"/>
  <c r="O38" i="25"/>
  <c r="P38" i="25" s="1"/>
  <c r="O39" i="25"/>
  <c r="R39" i="25" s="1"/>
  <c r="S39" i="25" s="1"/>
  <c r="O40" i="25"/>
  <c r="R40" i="25" s="1"/>
  <c r="S40" i="25" s="1"/>
  <c r="O41" i="25"/>
  <c r="R41" i="25" s="1"/>
  <c r="S41" i="25" s="1"/>
  <c r="O42" i="25"/>
  <c r="R42" i="25" s="1"/>
  <c r="S42" i="25" s="1"/>
  <c r="O43" i="25"/>
  <c r="R43" i="25" s="1"/>
  <c r="S43" i="25" s="1"/>
  <c r="O44" i="25"/>
  <c r="R44" i="25" s="1"/>
  <c r="S44" i="25" s="1"/>
  <c r="O45" i="25"/>
  <c r="R45" i="25" s="1"/>
  <c r="S45" i="25" s="1"/>
  <c r="O46" i="25"/>
  <c r="P46" i="25" s="1"/>
  <c r="O47" i="25"/>
  <c r="R47" i="25" s="1"/>
  <c r="S47" i="25" s="1"/>
  <c r="O48" i="25"/>
  <c r="P48" i="25" s="1"/>
  <c r="O49" i="25"/>
  <c r="R49" i="25" s="1"/>
  <c r="S49" i="25" s="1"/>
  <c r="O50" i="25"/>
  <c r="R50" i="25" s="1"/>
  <c r="S50" i="25" s="1"/>
  <c r="O51" i="25"/>
  <c r="R51" i="25" s="1"/>
  <c r="S51" i="25" s="1"/>
  <c r="O52" i="25"/>
  <c r="R52" i="25" s="1"/>
  <c r="S52" i="25" s="1"/>
  <c r="O53" i="25"/>
  <c r="R53" i="25" s="1"/>
  <c r="S53" i="25" s="1"/>
  <c r="O54" i="25"/>
  <c r="P54" i="25" s="1"/>
  <c r="O36" i="25"/>
  <c r="R36" i="25" s="1"/>
  <c r="S36" i="25" s="1"/>
  <c r="J37" i="25"/>
  <c r="L37" i="25" s="1"/>
  <c r="M37" i="25" s="1"/>
  <c r="J38" i="25"/>
  <c r="L38" i="25" s="1"/>
  <c r="M38" i="25" s="1"/>
  <c r="J39" i="25"/>
  <c r="L39" i="25" s="1"/>
  <c r="M39" i="25" s="1"/>
  <c r="J40" i="25"/>
  <c r="L40" i="25" s="1"/>
  <c r="M40" i="25" s="1"/>
  <c r="J41" i="25"/>
  <c r="L41" i="25" s="1"/>
  <c r="M41" i="25" s="1"/>
  <c r="J42" i="25"/>
  <c r="L42" i="25" s="1"/>
  <c r="M42" i="25" s="1"/>
  <c r="J43" i="25"/>
  <c r="L43" i="25" s="1"/>
  <c r="M43" i="25" s="1"/>
  <c r="J44" i="25"/>
  <c r="L44" i="25" s="1"/>
  <c r="M44" i="25" s="1"/>
  <c r="J45" i="25"/>
  <c r="L45" i="25" s="1"/>
  <c r="M45" i="25" s="1"/>
  <c r="J46" i="25"/>
  <c r="L46" i="25" s="1"/>
  <c r="M46" i="25" s="1"/>
  <c r="J47" i="25"/>
  <c r="L47" i="25" s="1"/>
  <c r="M47" i="25" s="1"/>
  <c r="J48" i="25"/>
  <c r="L48" i="25" s="1"/>
  <c r="M48" i="25" s="1"/>
  <c r="J49" i="25"/>
  <c r="L49" i="25" s="1"/>
  <c r="M49" i="25" s="1"/>
  <c r="J50" i="25"/>
  <c r="L50" i="25" s="1"/>
  <c r="M50" i="25" s="1"/>
  <c r="J51" i="25"/>
  <c r="L51" i="25" s="1"/>
  <c r="M51" i="25" s="1"/>
  <c r="J52" i="25"/>
  <c r="L52" i="25" s="1"/>
  <c r="M52" i="25" s="1"/>
  <c r="J53" i="25"/>
  <c r="L53" i="25" s="1"/>
  <c r="M53" i="25" s="1"/>
  <c r="J54" i="25"/>
  <c r="L54" i="25" s="1"/>
  <c r="M54" i="25" s="1"/>
  <c r="J36" i="25"/>
  <c r="L36" i="25" s="1"/>
  <c r="M36" i="25" s="1"/>
  <c r="R48" i="25" l="1"/>
  <c r="S48" i="25" s="1"/>
  <c r="P40" i="25"/>
  <c r="P44" i="25"/>
  <c r="P52" i="25"/>
  <c r="P50" i="25"/>
  <c r="P42" i="25"/>
  <c r="R54" i="25"/>
  <c r="S54" i="25" s="1"/>
  <c r="R46" i="25"/>
  <c r="S46" i="25" s="1"/>
  <c r="R38" i="25"/>
  <c r="S38" i="25" s="1"/>
  <c r="P36" i="25"/>
  <c r="P51" i="25"/>
  <c r="P47" i="25"/>
  <c r="P43" i="25"/>
  <c r="P39" i="25"/>
  <c r="P53" i="25"/>
  <c r="P49" i="25"/>
  <c r="P45" i="25"/>
  <c r="P41" i="25"/>
  <c r="P37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P13" i="25"/>
  <c r="P12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14" i="25"/>
  <c r="M8" i="25"/>
  <c r="J13" i="25"/>
  <c r="L13" i="25" s="1"/>
  <c r="M13" i="25" s="1"/>
  <c r="J14" i="25"/>
  <c r="N14" i="25" s="1"/>
  <c r="O14" i="25" s="1"/>
  <c r="R14" i="25" s="1"/>
  <c r="J15" i="25"/>
  <c r="N15" i="25" s="1"/>
  <c r="O15" i="25" s="1"/>
  <c r="R15" i="25" s="1"/>
  <c r="J16" i="25"/>
  <c r="N16" i="25" s="1"/>
  <c r="O16" i="25" s="1"/>
  <c r="R16" i="25" s="1"/>
  <c r="J17" i="25"/>
  <c r="L17" i="25" s="1"/>
  <c r="M17" i="25" s="1"/>
  <c r="J18" i="25"/>
  <c r="N18" i="25" s="1"/>
  <c r="O18" i="25" s="1"/>
  <c r="R18" i="25" s="1"/>
  <c r="J19" i="25"/>
  <c r="N19" i="25" s="1"/>
  <c r="O19" i="25" s="1"/>
  <c r="R19" i="25" s="1"/>
  <c r="J20" i="25"/>
  <c r="N20" i="25" s="1"/>
  <c r="O20" i="25" s="1"/>
  <c r="R20" i="25" s="1"/>
  <c r="J21" i="25"/>
  <c r="L21" i="25" s="1"/>
  <c r="M21" i="25" s="1"/>
  <c r="J22" i="25"/>
  <c r="L22" i="25" s="1"/>
  <c r="M22" i="25" s="1"/>
  <c r="J23" i="25"/>
  <c r="N23" i="25" s="1"/>
  <c r="O23" i="25" s="1"/>
  <c r="R23" i="25" s="1"/>
  <c r="J24" i="25"/>
  <c r="N24" i="25" s="1"/>
  <c r="O24" i="25" s="1"/>
  <c r="R24" i="25" s="1"/>
  <c r="J25" i="25"/>
  <c r="L25" i="25" s="1"/>
  <c r="M25" i="25" s="1"/>
  <c r="J26" i="25"/>
  <c r="N26" i="25" s="1"/>
  <c r="O26" i="25" s="1"/>
  <c r="R26" i="25" s="1"/>
  <c r="J27" i="25"/>
  <c r="N27" i="25" s="1"/>
  <c r="O27" i="25" s="1"/>
  <c r="R27" i="25" s="1"/>
  <c r="J28" i="25"/>
  <c r="N28" i="25" s="1"/>
  <c r="O28" i="25" s="1"/>
  <c r="R28" i="25" s="1"/>
  <c r="J29" i="25"/>
  <c r="L29" i="25" s="1"/>
  <c r="M29" i="25" s="1"/>
  <c r="J30" i="25"/>
  <c r="N30" i="25" s="1"/>
  <c r="O30" i="25" s="1"/>
  <c r="R30" i="25" s="1"/>
  <c r="J31" i="25"/>
  <c r="N31" i="25" s="1"/>
  <c r="O31" i="25" s="1"/>
  <c r="R31" i="25" s="1"/>
  <c r="J32" i="25"/>
  <c r="N32" i="25" s="1"/>
  <c r="O32" i="25" s="1"/>
  <c r="R32" i="25" s="1"/>
  <c r="J33" i="25"/>
  <c r="L33" i="25" s="1"/>
  <c r="M33" i="25" s="1"/>
  <c r="J34" i="25"/>
  <c r="N34" i="25" s="1"/>
  <c r="O34" i="25" s="1"/>
  <c r="R34" i="25" s="1"/>
  <c r="J12" i="25"/>
  <c r="N12" i="25" s="1"/>
  <c r="O12" i="25" s="1"/>
  <c r="R12" i="25" s="1"/>
  <c r="L34" i="25" l="1"/>
  <c r="M34" i="25" s="1"/>
  <c r="N22" i="25"/>
  <c r="O22" i="25" s="1"/>
  <c r="R22" i="25" s="1"/>
  <c r="L14" i="25"/>
  <c r="M14" i="25" s="1"/>
  <c r="L15" i="25"/>
  <c r="M15" i="25" s="1"/>
  <c r="L20" i="25"/>
  <c r="M20" i="25" s="1"/>
  <c r="L30" i="25"/>
  <c r="M30" i="25" s="1"/>
  <c r="L18" i="25"/>
  <c r="M18" i="25" s="1"/>
  <c r="L26" i="25"/>
  <c r="M26" i="25" s="1"/>
  <c r="L31" i="25"/>
  <c r="M31" i="25" s="1"/>
  <c r="L19" i="25"/>
  <c r="M19" i="25" s="1"/>
  <c r="L28" i="25"/>
  <c r="M28" i="25" s="1"/>
  <c r="L23" i="25"/>
  <c r="M23" i="25" s="1"/>
  <c r="L32" i="25"/>
  <c r="M32" i="25" s="1"/>
  <c r="L27" i="25"/>
  <c r="M27" i="25" s="1"/>
  <c r="L16" i="25"/>
  <c r="M16" i="25" s="1"/>
  <c r="L12" i="25"/>
  <c r="M12" i="25" s="1"/>
  <c r="L24" i="25"/>
  <c r="M24" i="25" s="1"/>
  <c r="N33" i="25"/>
  <c r="O33" i="25" s="1"/>
  <c r="R33" i="25" s="1"/>
  <c r="N29" i="25"/>
  <c r="O29" i="25" s="1"/>
  <c r="R29" i="25" s="1"/>
  <c r="N25" i="25"/>
  <c r="O25" i="25" s="1"/>
  <c r="R25" i="25" s="1"/>
  <c r="N21" i="25"/>
  <c r="O21" i="25" s="1"/>
  <c r="R21" i="25" s="1"/>
  <c r="N17" i="25"/>
  <c r="O17" i="25" s="1"/>
  <c r="R17" i="25" s="1"/>
  <c r="N13" i="25"/>
  <c r="O13" i="25" s="1"/>
  <c r="R13" i="25" s="1"/>
  <c r="G24" i="27"/>
  <c r="G19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H19" i="27" s="1"/>
  <c r="E20" i="27"/>
  <c r="E21" i="27"/>
  <c r="E22" i="27"/>
  <c r="E23" i="27"/>
  <c r="E24" i="27"/>
  <c r="H24" i="27" s="1"/>
  <c r="E25" i="27"/>
  <c r="E26" i="27"/>
  <c r="E27" i="27"/>
  <c r="E5" i="27"/>
  <c r="E22" i="23"/>
  <c r="E23" i="23"/>
  <c r="E24" i="23"/>
  <c r="E25" i="23"/>
  <c r="E26" i="23"/>
  <c r="E27" i="23"/>
  <c r="E21" i="23"/>
  <c r="H27" i="27" l="1"/>
  <c r="G27" i="27"/>
  <c r="F27" i="27"/>
  <c r="I27" i="27"/>
  <c r="H26" i="27"/>
  <c r="G26" i="27"/>
  <c r="F26" i="27"/>
  <c r="H25" i="27"/>
  <c r="G25" i="27"/>
  <c r="F24" i="27"/>
  <c r="I24" i="27" s="1"/>
  <c r="I22" i="27"/>
  <c r="H21" i="27"/>
  <c r="G21" i="27"/>
  <c r="F21" i="27"/>
  <c r="H17" i="27"/>
  <c r="I16" i="27"/>
  <c r="H15" i="27"/>
  <c r="G15" i="27"/>
  <c r="F15" i="27"/>
  <c r="G14" i="27"/>
  <c r="H13" i="27"/>
  <c r="I12" i="27"/>
  <c r="F11" i="27"/>
  <c r="G10" i="27"/>
  <c r="H9" i="27"/>
  <c r="H8" i="27"/>
  <c r="G8" i="27"/>
  <c r="F8" i="27"/>
  <c r="I8" i="27"/>
  <c r="F7" i="27"/>
  <c r="G6" i="27"/>
  <c r="H5" i="27"/>
  <c r="H11" i="27" l="1"/>
  <c r="H12" i="27"/>
  <c r="I11" i="27"/>
  <c r="G12" i="27"/>
  <c r="H14" i="27"/>
  <c r="F16" i="27"/>
  <c r="F22" i="27"/>
  <c r="G7" i="27"/>
  <c r="H10" i="27"/>
  <c r="H7" i="27"/>
  <c r="G16" i="27"/>
  <c r="G22" i="27"/>
  <c r="H6" i="27"/>
  <c r="G11" i="27"/>
  <c r="F12" i="27"/>
  <c r="H16" i="27"/>
  <c r="H22" i="27"/>
  <c r="I5" i="27"/>
  <c r="I13" i="27"/>
  <c r="I17" i="27"/>
  <c r="F5" i="27"/>
  <c r="I10" i="27"/>
  <c r="F13" i="27"/>
  <c r="I14" i="27"/>
  <c r="F23" i="27"/>
  <c r="I25" i="27"/>
  <c r="F6" i="27"/>
  <c r="I26" i="27"/>
  <c r="I9" i="27"/>
  <c r="I6" i="27"/>
  <c r="F9" i="27"/>
  <c r="F17" i="27"/>
  <c r="G5" i="27"/>
  <c r="I7" i="27"/>
  <c r="G9" i="27"/>
  <c r="F10" i="27"/>
  <c r="G13" i="27"/>
  <c r="F14" i="27"/>
  <c r="I15" i="27"/>
  <c r="G17" i="27"/>
  <c r="I21" i="27"/>
  <c r="F25" i="27"/>
  <c r="F19" i="27" l="1"/>
  <c r="I19" i="27" s="1"/>
  <c r="G20" i="27"/>
  <c r="F18" i="27"/>
  <c r="I20" i="27" l="1"/>
  <c r="F20" i="27"/>
  <c r="H20" i="27"/>
</calcChain>
</file>

<file path=xl/sharedStrings.xml><?xml version="1.0" encoding="utf-8"?>
<sst xmlns="http://schemas.openxmlformats.org/spreadsheetml/2006/main" count="681" uniqueCount="189">
  <si>
    <t>1.Осмотры (консультации) врачей-специалистов:</t>
  </si>
  <si>
    <t>№ п/п</t>
  </si>
  <si>
    <t>Осмотры врачей-специалистов</t>
  </si>
  <si>
    <t>Стоимость (в руб.)</t>
  </si>
  <si>
    <t xml:space="preserve"> с коэффициентом дифференциации- 1,105</t>
  </si>
  <si>
    <t xml:space="preserve"> с коэффициентом дифференциации- 2,015 </t>
  </si>
  <si>
    <t xml:space="preserve">Осмотр (консультация) врачом-урологом (для мужчин) </t>
  </si>
  <si>
    <t>_20915</t>
  </si>
  <si>
    <t xml:space="preserve">Осмотр (консультация) врачом-колопроктологом </t>
  </si>
  <si>
    <t>_13915</t>
  </si>
  <si>
    <t xml:space="preserve">Осмотр (консультация) врачом-акушером-гинекологом (для женщин) </t>
  </si>
  <si>
    <t>_22915</t>
  </si>
  <si>
    <t xml:space="preserve">Осмотр (консультация) врачом-офтальмологом </t>
  </si>
  <si>
    <t>_18915</t>
  </si>
  <si>
    <t xml:space="preserve">Осмотр (консультация) врачом-неврологом </t>
  </si>
  <si>
    <t>_09915</t>
  </si>
  <si>
    <t xml:space="preserve">Осмотр (консультация) врачом-оториноларингологом </t>
  </si>
  <si>
    <t>_17915</t>
  </si>
  <si>
    <t>Осмотр (консультация) врачом-дерматологом</t>
  </si>
  <si>
    <t xml:space="preserve">Прием (осмотр) врачом-терапевтом </t>
  </si>
  <si>
    <t>_94915</t>
  </si>
  <si>
    <t>2. Исследования:</t>
  </si>
  <si>
    <t>№п/п</t>
  </si>
  <si>
    <t>Перечень исследований</t>
  </si>
  <si>
    <t xml:space="preserve">Дуплексное сканирование брахицефальных артерий </t>
  </si>
  <si>
    <t>A04.12.005.003</t>
  </si>
  <si>
    <t xml:space="preserve">Ректороманоскопия </t>
  </si>
  <si>
    <t>A03.19.002</t>
  </si>
  <si>
    <t xml:space="preserve">Спирометрия </t>
  </si>
  <si>
    <t>A12.09.001.004</t>
  </si>
  <si>
    <t xml:space="preserve">Эзофагогастродуоденоскопия </t>
  </si>
  <si>
    <t>A03.16.001</t>
  </si>
  <si>
    <t xml:space="preserve">Рентгенография легких </t>
  </si>
  <si>
    <t>A06.09.007</t>
  </si>
  <si>
    <t>Компьютерная томография легких</t>
  </si>
  <si>
    <t>Исследование уровня гликированного гемоглобина в крови</t>
  </si>
  <si>
    <t>A09.05.083</t>
  </si>
  <si>
    <t>Колоноскопия *</t>
  </si>
  <si>
    <t>Колоноскопия с наркозом*</t>
  </si>
  <si>
    <t>Колоноскопия с полипэктомией*</t>
  </si>
  <si>
    <t>Код посещения</t>
  </si>
  <si>
    <t>Код медицинской услуги</t>
  </si>
  <si>
    <t>_65915</t>
  </si>
  <si>
    <t xml:space="preserve"> без коэффициента дифференциации</t>
  </si>
  <si>
    <t>A06.09.008</t>
  </si>
  <si>
    <t>_13929 и услуги А03.18.001+ В01.003.004</t>
  </si>
  <si>
    <t>_13930 и услуги А03.18.001+ A03.18.002</t>
  </si>
  <si>
    <t>_13897 и услуга A03.18.001</t>
  </si>
  <si>
    <t xml:space="preserve">Пол </t>
  </si>
  <si>
    <t>Возраст</t>
  </si>
  <si>
    <t>без использования передвижных медицинских комплексов</t>
  </si>
  <si>
    <t>с использованием передвижных медицинских комплексов</t>
  </si>
  <si>
    <t>при проведении мобильными медицинскими бригадами  полного комплекса мероприятий в рамках диспансеризации</t>
  </si>
  <si>
    <t>передвижного флюорографа</t>
  </si>
  <si>
    <t>передвижного маммографа</t>
  </si>
  <si>
    <t xml:space="preserve">передвижного флюорографа и передвижного маммографа </t>
  </si>
  <si>
    <t xml:space="preserve">1.Без коэффициента дифференциации </t>
  </si>
  <si>
    <t>м</t>
  </si>
  <si>
    <t>21,27,33</t>
  </si>
  <si>
    <t>18,24,30</t>
  </si>
  <si>
    <t>41,43,47,49,53,59,61</t>
  </si>
  <si>
    <t>77,83,89,95</t>
  </si>
  <si>
    <t>76,78,82,84,88,90,94,96</t>
  </si>
  <si>
    <t>51,57,63</t>
  </si>
  <si>
    <t>67,69,73,75</t>
  </si>
  <si>
    <t>80,86,92,98</t>
  </si>
  <si>
    <t>ж</t>
  </si>
  <si>
    <t>79,81,85,87,91,93,97,99</t>
  </si>
  <si>
    <t>41,43,47,49,53,55,59,61</t>
  </si>
  <si>
    <t>1.С коэффициентом дифференциации -1,105</t>
  </si>
  <si>
    <t>2.С коэффициентом дифференциации -2,015</t>
  </si>
  <si>
    <t>Перечень осмотров, исследований, мероприятий*</t>
  </si>
  <si>
    <t>Код медицинской услуги**/Код посещения</t>
  </si>
  <si>
    <t>Тарифы (руб.)</t>
  </si>
  <si>
    <t>Опрос (анкетирование)</t>
  </si>
  <si>
    <t>A01.30.009</t>
  </si>
  <si>
    <t>Расчет на основании антропометрии (измерение роста, массы тела, окружности талии) индекса массы тела</t>
  </si>
  <si>
    <t>A02.01.001</t>
  </si>
  <si>
    <t>Измерение артериального давления на периферических артериях</t>
  </si>
  <si>
    <t>A02.12.002</t>
  </si>
  <si>
    <t>Определение уровня общего холестирина в крови (допускается экспресс-метод)</t>
  </si>
  <si>
    <t>A09.05.026</t>
  </si>
  <si>
    <t>Определение уровня глюкозы в крови натощак (допускается экспресс-метод)</t>
  </si>
  <si>
    <t>А09.05.023</t>
  </si>
  <si>
    <t xml:space="preserve">Определение относительного сердечно-сосудистого риска </t>
  </si>
  <si>
    <t>B03.047.002.001</t>
  </si>
  <si>
    <t xml:space="preserve">Определение абсолютного сердечно-сосудистого риска </t>
  </si>
  <si>
    <t>B03.047.002.002</t>
  </si>
  <si>
    <t xml:space="preserve">Измерение внутриглазного давления </t>
  </si>
  <si>
    <t>A02.26.015</t>
  </si>
  <si>
    <t>Осмотр фельдшером (акушеркой) или врачом акушером-гинекологом</t>
  </si>
  <si>
    <t>B04.001.002</t>
  </si>
  <si>
    <t>Общий анализ крови</t>
  </si>
  <si>
    <t>B03.016.002</t>
  </si>
  <si>
    <t xml:space="preserve">Краткое индивидуальное профилактическое консультирование </t>
  </si>
  <si>
    <t>B04.047.002</t>
  </si>
  <si>
    <t>Взятие с использованием щетки цитологической цервикальной мазка  (соскоба) с поверхности шейки матки (наружного маточного зева) и цирвикального канала на цитологическое исследование</t>
  </si>
  <si>
    <t>A11.20.025</t>
  </si>
  <si>
    <t>Цитологическое исследование мазка с шейки матки (метод Папаниколау)***</t>
  </si>
  <si>
    <t xml:space="preserve">A08.20.017
</t>
  </si>
  <si>
    <t>Маммография обеих молочных желез в двух проекциях с учетом обязательного двойного прочтения рентгенограмм молочных желез</t>
  </si>
  <si>
    <t>A06.20.004</t>
  </si>
  <si>
    <t>Маммография обеих молочных желез  в двух проекциях с учетом обязательного двойного прочтения рентгенограмм молочных желез на передвижной установке</t>
  </si>
  <si>
    <t>A06.20.004.007</t>
  </si>
  <si>
    <t>Определение простат-специфического антигена (ПСА в крови)</t>
  </si>
  <si>
    <t>А09.05.130</t>
  </si>
  <si>
    <t>Исследование кала на скрытую кровь иммунохимическим методом (качественный метод)</t>
  </si>
  <si>
    <t>A09.19.001</t>
  </si>
  <si>
    <t>Исследование кала на скрытую кровь иммунохимическим методом (количественный метод)****</t>
  </si>
  <si>
    <t>A09.19.001.001</t>
  </si>
  <si>
    <t xml:space="preserve">Флюорография легких </t>
  </si>
  <si>
    <t>A06.09.006</t>
  </si>
  <si>
    <t xml:space="preserve">Флюорография легких  на передвижной  установке </t>
  </si>
  <si>
    <t>A06.09.006.001</t>
  </si>
  <si>
    <t xml:space="preserve">Электрокардиография в покое </t>
  </si>
  <si>
    <t>A05.10.006</t>
  </si>
  <si>
    <t>_94923 женщины                                  _94924 мужчины</t>
  </si>
  <si>
    <t>** Коды медицинских услуг указаны в соответствии с приказами Министерства здравоохранения Российской Федерации от 13.10.2017 № 804н.</t>
  </si>
  <si>
    <t xml:space="preserve">Наименование исследования </t>
  </si>
  <si>
    <t>Наименование МО</t>
  </si>
  <si>
    <t>Код посещения/код услуги</t>
  </si>
  <si>
    <t>ГАУЗ РКОД  МЗ РБ</t>
  </si>
  <si>
    <t>ГБУЗ РБ Белорецкая ЦРКБ</t>
  </si>
  <si>
    <t>_13896 (код услуги обязателен для заполнения A09.19.001.001)</t>
  </si>
  <si>
    <t>ГБУЗ РБ ГБ №1 г. Октябрьский</t>
  </si>
  <si>
    <t>Приложение №11 к Соглашению</t>
  </si>
  <si>
    <t>66,70,72</t>
  </si>
  <si>
    <t xml:space="preserve">* Перечень медицинских услуг дан в соответствии с приказом Министерства здравоохранения Российской Федерации от 27.04.2021 №404н.                                                                                                                                                                                                                            </t>
  </si>
  <si>
    <t>Прием (осмотр) врачом-терапевтом  по результатам  первого этапа диспансеризации,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с целью установления диагноза,  определения группы здоровья, группы диспансерного наблюдения, определения медицинских показаний для осмотров (консультаций) и обследований в рамках второго этапа диспансеризации.</t>
  </si>
  <si>
    <t>Способ оплаты</t>
  </si>
  <si>
    <t>Исследования и медицинские вмешательства в рамках углубленной диспансеризации</t>
  </si>
  <si>
    <t>I этап углубленной диспансеризации</t>
  </si>
  <si>
    <t>Комплекное посещение</t>
  </si>
  <si>
    <t>-измерение насыщения крови кислородом (сатурация) в покое</t>
  </si>
  <si>
    <t>-проведение спирометрии или спирографии</t>
  </si>
  <si>
    <t>-общий (клинический) анализ крови развернутый</t>
  </si>
  <si>
    <t>Стоимость (руб.)</t>
  </si>
  <si>
    <t>с коэффициентом дифференциации 1,105</t>
  </si>
  <si>
    <t>с коэффициентом дифференциации 2,015</t>
  </si>
  <si>
    <t>без учета коэффициента дифференциации</t>
  </si>
  <si>
    <t>A12.09.005</t>
  </si>
  <si>
    <t>B03.016.003</t>
  </si>
  <si>
    <t>B03.016.004</t>
  </si>
  <si>
    <t>Код посещения / Код медицинской услуги</t>
  </si>
  <si>
    <t>код посещения   _94957 + услуги:</t>
  </si>
  <si>
    <t>A12.09.001</t>
  </si>
  <si>
    <t>-биохимический анализ крови (включая исследования уровня холестерина, уровня липопротеинов низкой плотности, С-реактивного белка, определение активности аланинаминотрансферазы в крови, определение активности аспартатаминотрансферазы в крови, определение активности лактатдегидрогеназы в крови, исследование уровня креатинина в крови)</t>
  </si>
  <si>
    <t>II этап углубленной диспансеризации</t>
  </si>
  <si>
    <t>44,46,52,56,58</t>
  </si>
  <si>
    <t>44,46,50,52,56,58</t>
  </si>
  <si>
    <t>40,62,64</t>
  </si>
  <si>
    <t>Тарифы при проведении мобильными медицинскими бригадами полного комплекса мероприятий в рамках диспансеризации (в руб.)</t>
  </si>
  <si>
    <t>Стоимость 1  комплексного посещения (руб.)</t>
  </si>
  <si>
    <t xml:space="preserve">***Две медицинские услуги , включая взятие мазка (соскоба) с поверхности шейки матки (наружного маточного зева) и цервикального канала на цитологическое исследование (метод Папаниколау) )  при указании в реестре счета двух кодов медицинских услуг - А11.20.025 + А08.20.017  оплачиваются вместе. </t>
  </si>
  <si>
    <t xml:space="preserve">****При проведении диспансеризации определенных групп взрослого населения  исследование кала на скрытую кровь  иммунохимическим методом (количественный метод) проводится  теми МО, которым утверждены объемы на данное исследование.                                                                                    </t>
  </si>
  <si>
    <t>ГБУЗ РБ ГБ №2 г.Стерлитамак</t>
  </si>
  <si>
    <t>ГБУЗ РБ Аскинская ЦРБ</t>
  </si>
  <si>
    <t>Стоимость исследований и медицинских вмешательств  в рамках I и II этапов  углубленной диспансеризации по состоянию на 01.01.2023 года.</t>
  </si>
  <si>
    <t xml:space="preserve">Стоимость осмотров врачами-специалистами, исследований и иных медицинских мероприятий, проводимых в рамках второго этапа диспансеризации определенных групп взрослого населения  согласно  приказу МЗ РФ от 27.04.2021  № 404 н, по состоянию на 01.01.2023 года. </t>
  </si>
  <si>
    <t>*подаются на оплату теми МО, которым утверждены объемы в рамках Приказа МЗ РБ  от 07.10.2022 №1635-А</t>
  </si>
  <si>
    <t>Тарифы на приемы (осмотры, консультаций) медицинскими работниками, исследований и иных медицинских вмешательств, проводимых в рамках  первого этапа диспансеризации определенных групп взрослого населения  в соответствии с приказом Министерства здравоохранения РФ от 27.04.2021 №404 н на 01.01.2023 года .</t>
  </si>
  <si>
    <t xml:space="preserve">Стоимость 1 комплексного посещения при проведении диспансеризации определенных групп взрослого населения по состоянию на 01.01.2023 года.                               </t>
  </si>
  <si>
    <t>ГБУЗ РБ ГКБ №13 г.Уфа</t>
  </si>
  <si>
    <t>42, 60</t>
  </si>
  <si>
    <t>мам</t>
  </si>
  <si>
    <t>флюор</t>
  </si>
  <si>
    <t>флюорг+маммогр</t>
  </si>
  <si>
    <t>ст без фи м</t>
  </si>
  <si>
    <t>с К1.10</t>
  </si>
  <si>
    <t>м и фл передв</t>
  </si>
  <si>
    <t>Итого ст с передв</t>
  </si>
  <si>
    <r>
      <rPr>
        <b/>
        <sz val="11"/>
        <color theme="1"/>
        <rFont val="Times New Roman"/>
        <family val="1"/>
        <charset val="204"/>
      </rPr>
      <t>Обязательные услуги</t>
    </r>
    <r>
      <rPr>
        <sz val="11"/>
        <color theme="1"/>
        <rFont val="Times New Roman"/>
        <family val="1"/>
        <charset val="204"/>
      </rPr>
      <t xml:space="preserve"> ИТОГО, в том числе:</t>
    </r>
  </si>
  <si>
    <t>Дополнительные услуги (при наличии показаний):</t>
  </si>
  <si>
    <t>-проведение теста с 6 минутной ходьбой</t>
  </si>
  <si>
    <t>A23.30.023</t>
  </si>
  <si>
    <t>-определение концентрации Д-димера в крови</t>
  </si>
  <si>
    <t>A09.05.051.001</t>
  </si>
  <si>
    <t>За посещение</t>
  </si>
  <si>
    <t>Прием по поводу проведения II этапа углубленной диспансеризации:</t>
  </si>
  <si>
    <t>код посещения   _94971 + услуги:</t>
  </si>
  <si>
    <t>-проведение эхокардиографии</t>
  </si>
  <si>
    <t>A04.10.002</t>
  </si>
  <si>
    <t>-проведение компьютерной томографии легких</t>
  </si>
  <si>
    <t>A06.09.005</t>
  </si>
  <si>
    <t>-проведение дуплексного сканирования вен нижних конечностей</t>
  </si>
  <si>
    <t>A04.12.006.002</t>
  </si>
  <si>
    <t xml:space="preserve">                                                                                                                   (в редакции протокола № 20-22 от 27.12.2022)</t>
  </si>
  <si>
    <t xml:space="preserve">                                                                                                                   (в редакции протокола № 9-23 от 23.05.2023)</t>
  </si>
  <si>
    <t>ГБУЗ РБ ГКБ №1 г.Стерлитамак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</si>
</sst>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210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0" fontId="5" fillId="0" borderId="0" xfId="0" applyFont="1" applyFill="1" applyAlignment="1">
      <alignment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" fontId="5" fillId="0" borderId="0" xfId="0" applyNumberFormat="1" applyFont="1" applyFill="1"/>
    <xf numFmtId="0" fontId="5" fillId="3" borderId="0" xfId="0" applyFont="1" applyFill="1"/>
    <xf numFmtId="165" fontId="5" fillId="0" borderId="0" xfId="0" applyNumberFormat="1" applyFont="1" applyFill="1"/>
    <xf numFmtId="166" fontId="5" fillId="0" borderId="0" xfId="0" applyNumberFormat="1" applyFont="1" applyFill="1"/>
    <xf numFmtId="4" fontId="7" fillId="0" borderId="2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1" fillId="0" borderId="0" xfId="2"/>
    <xf numFmtId="0" fontId="2" fillId="0" borderId="0" xfId="2" applyFont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left" vertical="center" wrapText="1"/>
    </xf>
    <xf numFmtId="49" fontId="10" fillId="0" borderId="2" xfId="2" applyNumberFormat="1" applyFont="1" applyBorder="1" applyAlignment="1">
      <alignment horizontal="center" vertical="center" wrapText="1"/>
    </xf>
    <xf numFmtId="4" fontId="5" fillId="0" borderId="2" xfId="2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left" vertical="center" wrapText="1"/>
    </xf>
    <xf numFmtId="49" fontId="10" fillId="0" borderId="2" xfId="2" applyNumberFormat="1" applyFont="1" applyBorder="1" applyAlignment="1">
      <alignment horizontal="left" vertical="center" wrapText="1"/>
    </xf>
    <xf numFmtId="49" fontId="10" fillId="0" borderId="2" xfId="2" applyNumberFormat="1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0" fontId="5" fillId="0" borderId="0" xfId="2" applyFont="1"/>
    <xf numFmtId="49" fontId="5" fillId="0" borderId="0" xfId="2" applyNumberFormat="1" applyFont="1"/>
    <xf numFmtId="0" fontId="4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left"/>
    </xf>
    <xf numFmtId="0" fontId="10" fillId="0" borderId="3" xfId="2" applyFont="1" applyBorder="1" applyAlignment="1">
      <alignment horizontal="left"/>
    </xf>
    <xf numFmtId="0" fontId="10" fillId="0" borderId="4" xfId="2" applyFont="1" applyBorder="1" applyAlignment="1">
      <alignment horizontal="left"/>
    </xf>
    <xf numFmtId="49" fontId="10" fillId="0" borderId="11" xfId="2" applyNumberFormat="1" applyFont="1" applyBorder="1" applyAlignment="1">
      <alignment horizontal="left" vertical="center" wrapText="1"/>
    </xf>
    <xf numFmtId="49" fontId="10" fillId="0" borderId="0" xfId="2" applyNumberFormat="1" applyFont="1" applyBorder="1" applyAlignment="1">
      <alignment horizontal="left" vertical="center" wrapText="1"/>
    </xf>
    <xf numFmtId="49" fontId="10" fillId="0" borderId="12" xfId="2" applyNumberFormat="1" applyFont="1" applyBorder="1" applyAlignment="1">
      <alignment horizontal="left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49" fontId="10" fillId="0" borderId="9" xfId="2" applyNumberFormat="1" applyFont="1" applyBorder="1" applyAlignment="1">
      <alignment horizontal="left" vertical="center" wrapText="1"/>
    </xf>
    <xf numFmtId="49" fontId="10" fillId="0" borderId="15" xfId="2" applyNumberFormat="1" applyFont="1" applyBorder="1" applyAlignment="1">
      <alignment horizontal="left" vertical="center" wrapText="1"/>
    </xf>
    <xf numFmtId="49" fontId="10" fillId="0" borderId="10" xfId="2" applyNumberFormat="1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49"/>
  <sheetViews>
    <sheetView zoomScale="90" zoomScaleNormal="90" zoomScaleSheetLayoutView="70" workbookViewId="0">
      <pane xSplit="2" ySplit="11" topLeftCell="C111" activePane="bottomRight" state="frozen"/>
      <selection pane="topRight" activeCell="C1" sqref="C1"/>
      <selection pane="bottomLeft" activeCell="A12" sqref="A12"/>
      <selection pane="bottomRight" activeCell="B130" sqref="B130"/>
    </sheetView>
  </sheetViews>
  <sheetFormatPr defaultColWidth="9.140625" defaultRowHeight="15" x14ac:dyDescent="0.25"/>
  <cols>
    <col min="1" max="1" width="8.7109375" style="23" customWidth="1"/>
    <col min="2" max="2" width="57.7109375" style="23" customWidth="1"/>
    <col min="3" max="3" width="20.7109375" style="23" customWidth="1"/>
    <col min="4" max="4" width="3" style="23" customWidth="1"/>
    <col min="5" max="7" width="20.7109375" style="23" customWidth="1"/>
    <col min="8" max="8" width="24.5703125" style="23" customWidth="1"/>
    <col min="9" max="9" width="9.140625" style="23" hidden="1" customWidth="1"/>
    <col min="10" max="10" width="11" style="23" hidden="1" customWidth="1"/>
    <col min="11" max="13" width="9.140625" style="23" hidden="1" customWidth="1"/>
    <col min="14" max="14" width="11.42578125" style="23" hidden="1" customWidth="1"/>
    <col min="15" max="16" width="9.140625" style="23" hidden="1" customWidth="1"/>
    <col min="17" max="17" width="12" style="23" hidden="1" customWidth="1"/>
    <col min="18" max="21" width="9.140625" style="23" hidden="1" customWidth="1"/>
    <col min="22" max="22" width="11.7109375" style="23" hidden="1" customWidth="1"/>
    <col min="23" max="24" width="9.140625" style="23" hidden="1" customWidth="1"/>
    <col min="25" max="25" width="16.140625" style="23" hidden="1" customWidth="1"/>
    <col min="26" max="26" width="13.42578125" style="23" hidden="1" customWidth="1"/>
    <col min="27" max="27" width="11.140625" style="23" hidden="1" customWidth="1"/>
    <col min="28" max="28" width="14.42578125" style="23" hidden="1" customWidth="1"/>
    <col min="29" max="29" width="16.28515625" style="23" hidden="1" customWidth="1"/>
    <col min="30" max="30" width="0" style="23" hidden="1" customWidth="1"/>
    <col min="31" max="16384" width="9.140625" style="23"/>
  </cols>
  <sheetData>
    <row r="2" spans="1:18" x14ac:dyDescent="0.25">
      <c r="A2" s="106" t="s">
        <v>125</v>
      </c>
      <c r="B2" s="106"/>
      <c r="C2" s="106"/>
      <c r="D2" s="106"/>
      <c r="E2" s="106"/>
      <c r="F2" s="106"/>
      <c r="G2" s="106"/>
      <c r="H2" s="106"/>
    </row>
    <row r="3" spans="1:18" x14ac:dyDescent="0.25">
      <c r="A3" s="60"/>
      <c r="B3" s="106" t="s">
        <v>186</v>
      </c>
      <c r="C3" s="106"/>
      <c r="D3" s="106"/>
      <c r="E3" s="106"/>
      <c r="F3" s="106"/>
      <c r="G3" s="106"/>
      <c r="H3" s="106"/>
    </row>
    <row r="4" spans="1:18" x14ac:dyDescent="0.25">
      <c r="A4" s="107" t="s">
        <v>161</v>
      </c>
      <c r="B4" s="107"/>
      <c r="C4" s="107"/>
      <c r="D4" s="107"/>
      <c r="E4" s="107"/>
      <c r="F4" s="107"/>
      <c r="G4" s="107"/>
      <c r="H4" s="107"/>
    </row>
    <row r="5" spans="1:18" x14ac:dyDescent="0.25">
      <c r="A5" s="107"/>
      <c r="B5" s="107"/>
      <c r="C5" s="107"/>
      <c r="D5" s="107"/>
      <c r="E5" s="107"/>
      <c r="F5" s="107"/>
      <c r="G5" s="107"/>
      <c r="H5" s="107"/>
    </row>
    <row r="6" spans="1:18" ht="12" customHeight="1" x14ac:dyDescent="0.25">
      <c r="A6" s="107"/>
      <c r="B6" s="107"/>
      <c r="C6" s="107"/>
      <c r="D6" s="107"/>
      <c r="E6" s="107"/>
      <c r="F6" s="107"/>
      <c r="G6" s="107"/>
      <c r="H6" s="107"/>
    </row>
    <row r="7" spans="1:18" x14ac:dyDescent="0.25">
      <c r="A7" s="108"/>
      <c r="B7" s="108"/>
      <c r="H7" s="24"/>
    </row>
    <row r="8" spans="1:18" ht="32.25" customHeight="1" x14ac:dyDescent="0.25">
      <c r="A8" s="109" t="s">
        <v>48</v>
      </c>
      <c r="B8" s="109" t="s">
        <v>49</v>
      </c>
      <c r="C8" s="110" t="s">
        <v>152</v>
      </c>
      <c r="D8" s="111"/>
      <c r="E8" s="111"/>
      <c r="F8" s="111"/>
      <c r="G8" s="111"/>
      <c r="H8" s="112"/>
      <c r="M8" s="23">
        <f>K13-I13</f>
        <v>117.05000000000001</v>
      </c>
      <c r="Q8" s="23">
        <f>Q48-N48</f>
        <v>172.29999999999995</v>
      </c>
    </row>
    <row r="9" spans="1:18" ht="22.5" customHeight="1" x14ac:dyDescent="0.25">
      <c r="A9" s="109"/>
      <c r="B9" s="109"/>
      <c r="C9" s="113" t="s">
        <v>50</v>
      </c>
      <c r="D9" s="114"/>
      <c r="E9" s="117" t="s">
        <v>51</v>
      </c>
      <c r="F9" s="117"/>
      <c r="G9" s="117"/>
      <c r="H9" s="117" t="s">
        <v>52</v>
      </c>
    </row>
    <row r="10" spans="1:18" ht="89.25" customHeight="1" x14ac:dyDescent="0.25">
      <c r="A10" s="109"/>
      <c r="B10" s="109"/>
      <c r="C10" s="115"/>
      <c r="D10" s="116"/>
      <c r="E10" s="66" t="s">
        <v>53</v>
      </c>
      <c r="F10" s="36" t="s">
        <v>54</v>
      </c>
      <c r="G10" s="66" t="s">
        <v>55</v>
      </c>
      <c r="H10" s="117"/>
    </row>
    <row r="11" spans="1:18" x14ac:dyDescent="0.25">
      <c r="A11" s="120" t="s">
        <v>56</v>
      </c>
      <c r="B11" s="121"/>
      <c r="C11" s="121"/>
      <c r="D11" s="121"/>
      <c r="E11" s="121"/>
      <c r="F11" s="121"/>
      <c r="G11" s="121"/>
      <c r="H11" s="122"/>
    </row>
    <row r="12" spans="1:18" ht="15.75" x14ac:dyDescent="0.25">
      <c r="A12" s="68" t="s">
        <v>57</v>
      </c>
      <c r="B12" s="45" t="s">
        <v>58</v>
      </c>
      <c r="C12" s="118">
        <v>1264.58</v>
      </c>
      <c r="D12" s="119"/>
      <c r="E12" s="81">
        <v>1264.58</v>
      </c>
      <c r="F12" s="82"/>
      <c r="G12" s="82"/>
      <c r="H12" s="81">
        <v>1391.04</v>
      </c>
      <c r="J12" s="77">
        <f>C12-I12</f>
        <v>1264.58</v>
      </c>
      <c r="L12" s="77">
        <f>J12+K12</f>
        <v>1264.58</v>
      </c>
      <c r="M12" s="77">
        <f>L12-C12</f>
        <v>0</v>
      </c>
      <c r="N12" s="78">
        <f>ROUND(J12*1.1,2)</f>
        <v>1391.04</v>
      </c>
      <c r="O12" s="23">
        <f>N12+K12</f>
        <v>1391.04</v>
      </c>
      <c r="P12" s="26">
        <f t="shared" ref="P12:P13" si="0">H12/C12</f>
        <v>1.1000015815527686</v>
      </c>
      <c r="Q12" s="77">
        <f>H12-C12</f>
        <v>126.46000000000004</v>
      </c>
      <c r="R12" s="77">
        <f>H12-O12</f>
        <v>0</v>
      </c>
    </row>
    <row r="13" spans="1:18" ht="15.75" x14ac:dyDescent="0.25">
      <c r="A13" s="68" t="s">
        <v>57</v>
      </c>
      <c r="B13" s="45" t="s">
        <v>59</v>
      </c>
      <c r="C13" s="118">
        <v>1455.53</v>
      </c>
      <c r="D13" s="119"/>
      <c r="E13" s="81">
        <v>1572.58</v>
      </c>
      <c r="F13" s="82"/>
      <c r="G13" s="82"/>
      <c r="H13" s="81">
        <v>1699.04</v>
      </c>
      <c r="I13" s="78">
        <v>190.95</v>
      </c>
      <c r="J13" s="77">
        <f t="shared" ref="J13:J34" si="1">C13-I13</f>
        <v>1264.58</v>
      </c>
      <c r="K13" s="78">
        <v>308</v>
      </c>
      <c r="L13" s="77">
        <f t="shared" ref="L13:L34" si="2">J13+K13</f>
        <v>1572.58</v>
      </c>
      <c r="M13" s="77">
        <f t="shared" ref="M13:M34" si="3">L13-C13</f>
        <v>117.04999999999995</v>
      </c>
      <c r="N13" s="78">
        <f t="shared" ref="N13:N34" si="4">ROUND(J13*1.1,2)</f>
        <v>1391.04</v>
      </c>
      <c r="O13" s="23">
        <f t="shared" ref="O13:O34" si="5">N13+K13</f>
        <v>1699.04</v>
      </c>
      <c r="P13" s="26">
        <f t="shared" si="0"/>
        <v>1.1672998838910913</v>
      </c>
      <c r="Q13" s="77">
        <f t="shared" ref="Q13:Q34" si="6">H13-C13</f>
        <v>243.51</v>
      </c>
      <c r="R13" s="77">
        <f t="shared" ref="R13:R34" si="7">H13-O13</f>
        <v>0</v>
      </c>
    </row>
    <row r="14" spans="1:18" ht="15.75" x14ac:dyDescent="0.25">
      <c r="A14" s="68" t="s">
        <v>57</v>
      </c>
      <c r="B14" s="45" t="s">
        <v>67</v>
      </c>
      <c r="C14" s="118">
        <v>1493.16</v>
      </c>
      <c r="D14" s="119"/>
      <c r="E14" s="81">
        <v>1493.16</v>
      </c>
      <c r="F14" s="82"/>
      <c r="G14" s="82"/>
      <c r="H14" s="81">
        <v>1642.48</v>
      </c>
      <c r="J14" s="77">
        <f t="shared" si="1"/>
        <v>1493.16</v>
      </c>
      <c r="L14" s="77">
        <f t="shared" si="2"/>
        <v>1493.16</v>
      </c>
      <c r="M14" s="77">
        <f t="shared" si="3"/>
        <v>0</v>
      </c>
      <c r="N14" s="78">
        <f t="shared" si="4"/>
        <v>1642.48</v>
      </c>
      <c r="O14" s="23">
        <f t="shared" si="5"/>
        <v>1642.48</v>
      </c>
      <c r="P14" s="26">
        <f>H14/C14</f>
        <v>1.1000026788823702</v>
      </c>
      <c r="Q14" s="77">
        <f t="shared" si="6"/>
        <v>149.31999999999994</v>
      </c>
      <c r="R14" s="77">
        <f t="shared" si="7"/>
        <v>0</v>
      </c>
    </row>
    <row r="15" spans="1:18" ht="15.75" x14ac:dyDescent="0.25">
      <c r="A15" s="68" t="s">
        <v>57</v>
      </c>
      <c r="B15" s="45">
        <v>39</v>
      </c>
      <c r="C15" s="118">
        <v>1523.4</v>
      </c>
      <c r="D15" s="119"/>
      <c r="E15" s="81">
        <v>1523.4</v>
      </c>
      <c r="F15" s="82"/>
      <c r="G15" s="82"/>
      <c r="H15" s="81">
        <v>1675.74</v>
      </c>
      <c r="J15" s="77">
        <f t="shared" si="1"/>
        <v>1523.4</v>
      </c>
      <c r="L15" s="77">
        <f t="shared" si="2"/>
        <v>1523.4</v>
      </c>
      <c r="M15" s="77">
        <f t="shared" si="3"/>
        <v>0</v>
      </c>
      <c r="N15" s="78">
        <f t="shared" si="4"/>
        <v>1675.74</v>
      </c>
      <c r="O15" s="23">
        <f t="shared" si="5"/>
        <v>1675.74</v>
      </c>
      <c r="P15" s="26">
        <f t="shared" ref="P15:P34" si="8">H15/C15</f>
        <v>1.0999999999999999</v>
      </c>
      <c r="Q15" s="77">
        <f t="shared" si="6"/>
        <v>152.33999999999992</v>
      </c>
      <c r="R15" s="77">
        <f t="shared" si="7"/>
        <v>0</v>
      </c>
    </row>
    <row r="16" spans="1:18" ht="15.75" x14ac:dyDescent="0.25">
      <c r="A16" s="68" t="s">
        <v>57</v>
      </c>
      <c r="B16" s="45" t="s">
        <v>60</v>
      </c>
      <c r="C16" s="118">
        <v>1576.29</v>
      </c>
      <c r="D16" s="119"/>
      <c r="E16" s="81">
        <v>1576.29</v>
      </c>
      <c r="F16" s="82"/>
      <c r="G16" s="82"/>
      <c r="H16" s="81">
        <v>1733.92</v>
      </c>
      <c r="J16" s="77">
        <f t="shared" si="1"/>
        <v>1576.29</v>
      </c>
      <c r="L16" s="77">
        <f t="shared" si="2"/>
        <v>1576.29</v>
      </c>
      <c r="M16" s="77">
        <f t="shared" si="3"/>
        <v>0</v>
      </c>
      <c r="N16" s="78">
        <f t="shared" si="4"/>
        <v>1733.92</v>
      </c>
      <c r="O16" s="23">
        <f t="shared" si="5"/>
        <v>1733.92</v>
      </c>
      <c r="P16" s="26">
        <f t="shared" si="8"/>
        <v>1.1000006344010302</v>
      </c>
      <c r="Q16" s="77">
        <f t="shared" si="6"/>
        <v>157.63000000000011</v>
      </c>
      <c r="R16" s="77">
        <f t="shared" si="7"/>
        <v>0</v>
      </c>
    </row>
    <row r="17" spans="1:18" ht="15.75" x14ac:dyDescent="0.25">
      <c r="A17" s="68" t="s">
        <v>57</v>
      </c>
      <c r="B17" s="45" t="s">
        <v>61</v>
      </c>
      <c r="C17" s="118">
        <v>1590.61</v>
      </c>
      <c r="D17" s="119"/>
      <c r="E17" s="81">
        <v>1590.61</v>
      </c>
      <c r="F17" s="82"/>
      <c r="G17" s="82"/>
      <c r="H17" s="81">
        <v>1749.67</v>
      </c>
      <c r="J17" s="77">
        <f t="shared" si="1"/>
        <v>1590.61</v>
      </c>
      <c r="L17" s="77">
        <f t="shared" si="2"/>
        <v>1590.61</v>
      </c>
      <c r="M17" s="77">
        <f t="shared" si="3"/>
        <v>0</v>
      </c>
      <c r="N17" s="78">
        <f t="shared" si="4"/>
        <v>1749.67</v>
      </c>
      <c r="O17" s="23">
        <f t="shared" si="5"/>
        <v>1749.67</v>
      </c>
      <c r="P17" s="26">
        <f t="shared" si="8"/>
        <v>1.0999993713103779</v>
      </c>
      <c r="Q17" s="77">
        <f t="shared" si="6"/>
        <v>159.06000000000017</v>
      </c>
      <c r="R17" s="77">
        <f t="shared" si="7"/>
        <v>0</v>
      </c>
    </row>
    <row r="18" spans="1:18" ht="15.75" x14ac:dyDescent="0.25">
      <c r="A18" s="68" t="s">
        <v>57</v>
      </c>
      <c r="B18" s="45" t="s">
        <v>63</v>
      </c>
      <c r="C18" s="118">
        <v>1673.74</v>
      </c>
      <c r="D18" s="119"/>
      <c r="E18" s="81">
        <v>1673.74</v>
      </c>
      <c r="F18" s="82"/>
      <c r="G18" s="82"/>
      <c r="H18" s="81">
        <v>1841.11</v>
      </c>
      <c r="J18" s="77">
        <f t="shared" si="1"/>
        <v>1673.74</v>
      </c>
      <c r="L18" s="77">
        <f t="shared" si="2"/>
        <v>1673.74</v>
      </c>
      <c r="M18" s="77">
        <f t="shared" si="3"/>
        <v>0</v>
      </c>
      <c r="N18" s="78">
        <f t="shared" si="4"/>
        <v>1841.11</v>
      </c>
      <c r="O18" s="23">
        <f t="shared" si="5"/>
        <v>1841.11</v>
      </c>
      <c r="P18" s="26">
        <f t="shared" si="8"/>
        <v>1.099997610142555</v>
      </c>
      <c r="Q18" s="77">
        <f t="shared" si="6"/>
        <v>167.36999999999989</v>
      </c>
      <c r="R18" s="77">
        <f t="shared" si="7"/>
        <v>0</v>
      </c>
    </row>
    <row r="19" spans="1:18" ht="15.75" x14ac:dyDescent="0.25">
      <c r="A19" s="68" t="s">
        <v>57</v>
      </c>
      <c r="B19" s="45" t="s">
        <v>62</v>
      </c>
      <c r="C19" s="118">
        <v>1684.11</v>
      </c>
      <c r="D19" s="119"/>
      <c r="E19" s="81">
        <v>1801.1599999999999</v>
      </c>
      <c r="F19" s="82"/>
      <c r="G19" s="82"/>
      <c r="H19" s="81">
        <v>1950.48</v>
      </c>
      <c r="I19" s="78">
        <v>190.95</v>
      </c>
      <c r="J19" s="77">
        <f t="shared" si="1"/>
        <v>1493.1599999999999</v>
      </c>
      <c r="K19" s="78">
        <v>308</v>
      </c>
      <c r="L19" s="77">
        <f t="shared" si="2"/>
        <v>1801.1599999999999</v>
      </c>
      <c r="M19" s="77">
        <f t="shared" si="3"/>
        <v>117.04999999999995</v>
      </c>
      <c r="N19" s="78">
        <f t="shared" si="4"/>
        <v>1642.48</v>
      </c>
      <c r="O19" s="23">
        <f t="shared" si="5"/>
        <v>1950.48</v>
      </c>
      <c r="P19" s="26">
        <f t="shared" si="8"/>
        <v>1.1581666280706131</v>
      </c>
      <c r="Q19" s="77">
        <f t="shared" si="6"/>
        <v>266.37000000000012</v>
      </c>
      <c r="R19" s="77">
        <f t="shared" si="7"/>
        <v>0</v>
      </c>
    </row>
    <row r="20" spans="1:18" ht="15.75" x14ac:dyDescent="0.25">
      <c r="A20" s="68" t="s">
        <v>57</v>
      </c>
      <c r="B20" s="45" t="s">
        <v>64</v>
      </c>
      <c r="C20" s="118">
        <v>1688.63</v>
      </c>
      <c r="D20" s="119"/>
      <c r="E20" s="81">
        <v>1688.63</v>
      </c>
      <c r="F20" s="82"/>
      <c r="G20" s="82"/>
      <c r="H20" s="81">
        <v>1857.49</v>
      </c>
      <c r="J20" s="77">
        <f t="shared" si="1"/>
        <v>1688.63</v>
      </c>
      <c r="L20" s="77">
        <f t="shared" si="2"/>
        <v>1688.63</v>
      </c>
      <c r="M20" s="77">
        <f t="shared" si="3"/>
        <v>0</v>
      </c>
      <c r="N20" s="78">
        <f t="shared" si="4"/>
        <v>1857.49</v>
      </c>
      <c r="O20" s="23">
        <f t="shared" si="5"/>
        <v>1857.49</v>
      </c>
      <c r="P20" s="26">
        <f t="shared" si="8"/>
        <v>1.0999982234118781</v>
      </c>
      <c r="Q20" s="77">
        <f t="shared" si="6"/>
        <v>168.8599999999999</v>
      </c>
      <c r="R20" s="77">
        <f t="shared" si="7"/>
        <v>0</v>
      </c>
    </row>
    <row r="21" spans="1:18" ht="15.75" x14ac:dyDescent="0.25">
      <c r="A21" s="68" t="s">
        <v>57</v>
      </c>
      <c r="B21" s="45">
        <v>36</v>
      </c>
      <c r="C21" s="118">
        <v>1714.35</v>
      </c>
      <c r="D21" s="119"/>
      <c r="E21" s="81">
        <v>1831.3999999999999</v>
      </c>
      <c r="F21" s="82"/>
      <c r="G21" s="82"/>
      <c r="H21" s="81">
        <v>1983.74</v>
      </c>
      <c r="I21" s="78">
        <v>190.95</v>
      </c>
      <c r="J21" s="77">
        <f t="shared" si="1"/>
        <v>1523.3999999999999</v>
      </c>
      <c r="K21" s="78">
        <v>308</v>
      </c>
      <c r="L21" s="77">
        <f t="shared" si="2"/>
        <v>1831.3999999999999</v>
      </c>
      <c r="M21" s="77">
        <f t="shared" si="3"/>
        <v>117.04999999999995</v>
      </c>
      <c r="N21" s="78">
        <f t="shared" si="4"/>
        <v>1675.74</v>
      </c>
      <c r="O21" s="23">
        <f t="shared" si="5"/>
        <v>1983.74</v>
      </c>
      <c r="P21" s="26">
        <f t="shared" si="8"/>
        <v>1.1571382739813925</v>
      </c>
      <c r="Q21" s="77">
        <f t="shared" si="6"/>
        <v>269.3900000000001</v>
      </c>
      <c r="R21" s="77">
        <f t="shared" si="7"/>
        <v>0</v>
      </c>
    </row>
    <row r="22" spans="1:18" ht="15.75" x14ac:dyDescent="0.25">
      <c r="A22" s="68" t="s">
        <v>57</v>
      </c>
      <c r="B22" s="45" t="s">
        <v>148</v>
      </c>
      <c r="C22" s="118">
        <v>1767.24</v>
      </c>
      <c r="D22" s="119"/>
      <c r="E22" s="81">
        <v>1884.29</v>
      </c>
      <c r="F22" s="82"/>
      <c r="G22" s="82"/>
      <c r="H22" s="81">
        <v>2041.92</v>
      </c>
      <c r="I22" s="78">
        <v>190.95</v>
      </c>
      <c r="J22" s="77">
        <f t="shared" si="1"/>
        <v>1576.29</v>
      </c>
      <c r="K22" s="78">
        <v>308</v>
      </c>
      <c r="L22" s="77">
        <f t="shared" si="2"/>
        <v>1884.29</v>
      </c>
      <c r="M22" s="77">
        <f t="shared" si="3"/>
        <v>117.04999999999995</v>
      </c>
      <c r="N22" s="78">
        <f t="shared" si="4"/>
        <v>1733.92</v>
      </c>
      <c r="O22" s="23">
        <f t="shared" si="5"/>
        <v>2041.92</v>
      </c>
      <c r="P22" s="26">
        <f t="shared" si="8"/>
        <v>1.1554288042371155</v>
      </c>
      <c r="Q22" s="77">
        <f t="shared" si="6"/>
        <v>274.68000000000006</v>
      </c>
      <c r="R22" s="77">
        <f t="shared" si="7"/>
        <v>0</v>
      </c>
    </row>
    <row r="23" spans="1:18" ht="15.75" x14ac:dyDescent="0.25">
      <c r="A23" s="68" t="s">
        <v>57</v>
      </c>
      <c r="B23" s="45">
        <v>55</v>
      </c>
      <c r="C23" s="118">
        <v>1767.88</v>
      </c>
      <c r="D23" s="119"/>
      <c r="E23" s="81">
        <v>1767.88</v>
      </c>
      <c r="F23" s="82"/>
      <c r="G23" s="82"/>
      <c r="H23" s="81">
        <v>1944.67</v>
      </c>
      <c r="J23" s="77">
        <f t="shared" si="1"/>
        <v>1767.88</v>
      </c>
      <c r="L23" s="77">
        <f t="shared" si="2"/>
        <v>1767.88</v>
      </c>
      <c r="M23" s="77">
        <f t="shared" si="3"/>
        <v>0</v>
      </c>
      <c r="N23" s="78">
        <f t="shared" si="4"/>
        <v>1944.67</v>
      </c>
      <c r="O23" s="23">
        <f t="shared" si="5"/>
        <v>1944.67</v>
      </c>
      <c r="P23" s="26">
        <f t="shared" si="8"/>
        <v>1.1000011312985043</v>
      </c>
      <c r="Q23" s="77">
        <f t="shared" si="6"/>
        <v>176.78999999999996</v>
      </c>
      <c r="R23" s="77">
        <f t="shared" si="7"/>
        <v>0</v>
      </c>
    </row>
    <row r="24" spans="1:18" ht="15.75" x14ac:dyDescent="0.25">
      <c r="A24" s="68" t="s">
        <v>57</v>
      </c>
      <c r="B24" s="45" t="s">
        <v>65</v>
      </c>
      <c r="C24" s="118">
        <v>1781.56</v>
      </c>
      <c r="D24" s="119"/>
      <c r="E24" s="81">
        <v>1898.61</v>
      </c>
      <c r="F24" s="82"/>
      <c r="G24" s="82"/>
      <c r="H24" s="81">
        <v>2057.67</v>
      </c>
      <c r="I24" s="78">
        <v>190.95</v>
      </c>
      <c r="J24" s="77">
        <f t="shared" si="1"/>
        <v>1590.61</v>
      </c>
      <c r="K24" s="78">
        <v>308</v>
      </c>
      <c r="L24" s="77">
        <f t="shared" si="2"/>
        <v>1898.61</v>
      </c>
      <c r="M24" s="77">
        <f t="shared" si="3"/>
        <v>117.04999999999995</v>
      </c>
      <c r="N24" s="78">
        <f t="shared" si="4"/>
        <v>1749.67</v>
      </c>
      <c r="O24" s="23">
        <f t="shared" si="5"/>
        <v>2057.67</v>
      </c>
      <c r="P24" s="26">
        <f t="shared" si="8"/>
        <v>1.1549821504748647</v>
      </c>
      <c r="Q24" s="77">
        <f t="shared" si="6"/>
        <v>276.11000000000013</v>
      </c>
      <c r="R24" s="77">
        <f t="shared" si="7"/>
        <v>0</v>
      </c>
    </row>
    <row r="25" spans="1:18" ht="15.75" x14ac:dyDescent="0.25">
      <c r="A25" s="68" t="s">
        <v>57</v>
      </c>
      <c r="B25" s="45">
        <v>65.709999999999994</v>
      </c>
      <c r="C25" s="118">
        <v>1786.08</v>
      </c>
      <c r="D25" s="119"/>
      <c r="E25" s="81">
        <v>1786.08</v>
      </c>
      <c r="F25" s="82"/>
      <c r="G25" s="82"/>
      <c r="H25" s="81">
        <v>1964.69</v>
      </c>
      <c r="J25" s="77">
        <f t="shared" si="1"/>
        <v>1786.08</v>
      </c>
      <c r="L25" s="77">
        <f t="shared" si="2"/>
        <v>1786.08</v>
      </c>
      <c r="M25" s="77">
        <f t="shared" si="3"/>
        <v>0</v>
      </c>
      <c r="N25" s="78">
        <f t="shared" si="4"/>
        <v>1964.69</v>
      </c>
      <c r="O25" s="23">
        <f t="shared" si="5"/>
        <v>1964.69</v>
      </c>
      <c r="P25" s="26">
        <f t="shared" si="8"/>
        <v>1.1000011197706709</v>
      </c>
      <c r="Q25" s="77">
        <f t="shared" si="6"/>
        <v>178.61000000000013</v>
      </c>
      <c r="R25" s="77">
        <f t="shared" si="7"/>
        <v>0</v>
      </c>
    </row>
    <row r="26" spans="1:18" ht="15.75" x14ac:dyDescent="0.25">
      <c r="A26" s="68" t="s">
        <v>57</v>
      </c>
      <c r="B26" s="45">
        <v>48.54</v>
      </c>
      <c r="C26" s="118">
        <v>1864.69</v>
      </c>
      <c r="D26" s="119"/>
      <c r="E26" s="81">
        <v>1981.74</v>
      </c>
      <c r="F26" s="82"/>
      <c r="G26" s="82"/>
      <c r="H26" s="81">
        <v>2149.1099999999997</v>
      </c>
      <c r="I26" s="78">
        <v>190.95</v>
      </c>
      <c r="J26" s="77">
        <f t="shared" si="1"/>
        <v>1673.74</v>
      </c>
      <c r="K26" s="78">
        <v>308</v>
      </c>
      <c r="L26" s="77">
        <f t="shared" si="2"/>
        <v>1981.74</v>
      </c>
      <c r="M26" s="77">
        <f t="shared" si="3"/>
        <v>117.04999999999995</v>
      </c>
      <c r="N26" s="78">
        <f t="shared" si="4"/>
        <v>1841.11</v>
      </c>
      <c r="O26" s="23">
        <f t="shared" si="5"/>
        <v>2149.1099999999997</v>
      </c>
      <c r="P26" s="26">
        <f t="shared" si="8"/>
        <v>1.152529374855874</v>
      </c>
      <c r="Q26" s="77">
        <f t="shared" si="6"/>
        <v>284.41999999999962</v>
      </c>
      <c r="R26" s="77">
        <f t="shared" si="7"/>
        <v>0</v>
      </c>
    </row>
    <row r="27" spans="1:18" ht="15.75" x14ac:dyDescent="0.25">
      <c r="A27" s="68" t="s">
        <v>57</v>
      </c>
      <c r="B27" s="45" t="s">
        <v>126</v>
      </c>
      <c r="C27" s="118">
        <v>1879.58</v>
      </c>
      <c r="D27" s="119"/>
      <c r="E27" s="81">
        <v>1996.6299999999999</v>
      </c>
      <c r="F27" s="82"/>
      <c r="G27" s="82"/>
      <c r="H27" s="81">
        <v>2165.4899999999998</v>
      </c>
      <c r="I27" s="78">
        <v>190.95</v>
      </c>
      <c r="J27" s="77">
        <f t="shared" si="1"/>
        <v>1688.6299999999999</v>
      </c>
      <c r="K27" s="78">
        <v>308</v>
      </c>
      <c r="L27" s="77">
        <f t="shared" si="2"/>
        <v>1996.6299999999999</v>
      </c>
      <c r="M27" s="77">
        <f t="shared" si="3"/>
        <v>117.04999999999995</v>
      </c>
      <c r="N27" s="78">
        <f t="shared" si="4"/>
        <v>1857.49</v>
      </c>
      <c r="O27" s="23">
        <f t="shared" si="5"/>
        <v>2165.4899999999998</v>
      </c>
      <c r="P27" s="26">
        <f t="shared" si="8"/>
        <v>1.152113770097575</v>
      </c>
      <c r="Q27" s="77">
        <f t="shared" si="6"/>
        <v>285.90999999999985</v>
      </c>
      <c r="R27" s="77">
        <f t="shared" si="7"/>
        <v>0</v>
      </c>
    </row>
    <row r="28" spans="1:18" ht="15.75" x14ac:dyDescent="0.25">
      <c r="A28" s="68" t="s">
        <v>57</v>
      </c>
      <c r="B28" s="44">
        <v>50</v>
      </c>
      <c r="C28" s="118">
        <v>1958.83</v>
      </c>
      <c r="D28" s="119"/>
      <c r="E28" s="81">
        <v>2075.88</v>
      </c>
      <c r="F28" s="82"/>
      <c r="G28" s="82"/>
      <c r="H28" s="81">
        <v>2252.67</v>
      </c>
      <c r="I28" s="78">
        <v>190.95</v>
      </c>
      <c r="J28" s="77">
        <f t="shared" si="1"/>
        <v>1767.8799999999999</v>
      </c>
      <c r="K28" s="78">
        <v>308</v>
      </c>
      <c r="L28" s="77">
        <f t="shared" si="2"/>
        <v>2075.88</v>
      </c>
      <c r="M28" s="77">
        <f t="shared" si="3"/>
        <v>117.05000000000018</v>
      </c>
      <c r="N28" s="78">
        <f t="shared" si="4"/>
        <v>1944.67</v>
      </c>
      <c r="O28" s="23">
        <f t="shared" si="5"/>
        <v>2252.67</v>
      </c>
      <c r="P28" s="26">
        <f t="shared" si="8"/>
        <v>1.1500079128867744</v>
      </c>
      <c r="Q28" s="77">
        <f t="shared" si="6"/>
        <v>293.84000000000015</v>
      </c>
      <c r="R28" s="77">
        <f t="shared" si="7"/>
        <v>0</v>
      </c>
    </row>
    <row r="29" spans="1:18" ht="15.75" x14ac:dyDescent="0.25">
      <c r="A29" s="72" t="s">
        <v>57</v>
      </c>
      <c r="B29" s="44">
        <v>40.619999999999997</v>
      </c>
      <c r="C29" s="118">
        <v>1962.71</v>
      </c>
      <c r="D29" s="119"/>
      <c r="E29" s="81">
        <v>2079.7600000000002</v>
      </c>
      <c r="F29" s="82"/>
      <c r="G29" s="82"/>
      <c r="H29" s="81">
        <v>2256.94</v>
      </c>
      <c r="I29" s="78">
        <v>190.95</v>
      </c>
      <c r="J29" s="77">
        <f t="shared" si="1"/>
        <v>1771.76</v>
      </c>
      <c r="K29" s="78">
        <v>308</v>
      </c>
      <c r="L29" s="77">
        <f t="shared" si="2"/>
        <v>2079.7600000000002</v>
      </c>
      <c r="M29" s="77">
        <f t="shared" si="3"/>
        <v>117.05000000000018</v>
      </c>
      <c r="N29" s="78">
        <f t="shared" si="4"/>
        <v>1948.94</v>
      </c>
      <c r="O29" s="23">
        <f t="shared" si="5"/>
        <v>2256.94</v>
      </c>
      <c r="P29" s="26">
        <f t="shared" si="8"/>
        <v>1.1499100733169954</v>
      </c>
      <c r="Q29" s="77">
        <f t="shared" si="6"/>
        <v>294.23</v>
      </c>
      <c r="R29" s="77">
        <f t="shared" si="7"/>
        <v>0</v>
      </c>
    </row>
    <row r="30" spans="1:18" ht="15.75" x14ac:dyDescent="0.25">
      <c r="A30" s="68" t="s">
        <v>57</v>
      </c>
      <c r="B30" s="44">
        <v>68.739999999999995</v>
      </c>
      <c r="C30" s="118">
        <v>1977.03</v>
      </c>
      <c r="D30" s="119"/>
      <c r="E30" s="81">
        <v>2094.08</v>
      </c>
      <c r="F30" s="82"/>
      <c r="G30" s="82"/>
      <c r="H30" s="81">
        <v>2272.69</v>
      </c>
      <c r="I30" s="78">
        <v>190.95</v>
      </c>
      <c r="J30" s="77">
        <f t="shared" si="1"/>
        <v>1786.08</v>
      </c>
      <c r="K30" s="78">
        <v>308</v>
      </c>
      <c r="L30" s="77">
        <f t="shared" si="2"/>
        <v>2094.08</v>
      </c>
      <c r="M30" s="77">
        <f t="shared" si="3"/>
        <v>117.04999999999995</v>
      </c>
      <c r="N30" s="78">
        <f t="shared" si="4"/>
        <v>1964.69</v>
      </c>
      <c r="O30" s="23">
        <f t="shared" si="5"/>
        <v>2272.69</v>
      </c>
      <c r="P30" s="26">
        <f t="shared" si="8"/>
        <v>1.149547553653713</v>
      </c>
      <c r="Q30" s="77">
        <f t="shared" si="6"/>
        <v>295.66000000000008</v>
      </c>
      <c r="R30" s="77">
        <f t="shared" si="7"/>
        <v>0</v>
      </c>
    </row>
    <row r="31" spans="1:18" ht="15.75" x14ac:dyDescent="0.25">
      <c r="A31" s="68" t="s">
        <v>57</v>
      </c>
      <c r="B31" s="44">
        <v>42</v>
      </c>
      <c r="C31" s="118">
        <v>2060.16</v>
      </c>
      <c r="D31" s="119"/>
      <c r="E31" s="81">
        <v>2177.21</v>
      </c>
      <c r="F31" s="82"/>
      <c r="G31" s="82"/>
      <c r="H31" s="81">
        <v>2364.13</v>
      </c>
      <c r="I31" s="78">
        <v>190.95</v>
      </c>
      <c r="J31" s="77">
        <f t="shared" si="1"/>
        <v>1869.2099999999998</v>
      </c>
      <c r="K31" s="78">
        <v>308</v>
      </c>
      <c r="L31" s="77">
        <f t="shared" si="2"/>
        <v>2177.21</v>
      </c>
      <c r="M31" s="77">
        <f t="shared" si="3"/>
        <v>117.05000000000018</v>
      </c>
      <c r="N31" s="78">
        <f t="shared" si="4"/>
        <v>2056.13</v>
      </c>
      <c r="O31" s="23">
        <f t="shared" si="5"/>
        <v>2364.13</v>
      </c>
      <c r="P31" s="26">
        <f t="shared" si="8"/>
        <v>1.1475467924821374</v>
      </c>
      <c r="Q31" s="77">
        <f t="shared" si="6"/>
        <v>303.97000000000025</v>
      </c>
      <c r="R31" s="77">
        <f t="shared" si="7"/>
        <v>0</v>
      </c>
    </row>
    <row r="32" spans="1:18" ht="15.75" x14ac:dyDescent="0.25">
      <c r="A32" s="68" t="s">
        <v>57</v>
      </c>
      <c r="B32" s="44">
        <v>64</v>
      </c>
      <c r="C32" s="118">
        <v>2154.3000000000002</v>
      </c>
      <c r="D32" s="119"/>
      <c r="E32" s="81">
        <v>2271.3500000000004</v>
      </c>
      <c r="F32" s="82"/>
      <c r="G32" s="82"/>
      <c r="H32" s="81">
        <v>2467.69</v>
      </c>
      <c r="I32" s="78">
        <v>190.95</v>
      </c>
      <c r="J32" s="77">
        <f t="shared" si="1"/>
        <v>1963.3500000000001</v>
      </c>
      <c r="K32" s="78">
        <v>308</v>
      </c>
      <c r="L32" s="77">
        <f t="shared" si="2"/>
        <v>2271.3500000000004</v>
      </c>
      <c r="M32" s="77">
        <f t="shared" si="3"/>
        <v>117.05000000000018</v>
      </c>
      <c r="N32" s="78">
        <f t="shared" si="4"/>
        <v>2159.69</v>
      </c>
      <c r="O32" s="23">
        <f t="shared" si="5"/>
        <v>2467.69</v>
      </c>
      <c r="P32" s="26">
        <f t="shared" si="8"/>
        <v>1.1454718470036671</v>
      </c>
      <c r="Q32" s="77">
        <f t="shared" si="6"/>
        <v>313.38999999999987</v>
      </c>
      <c r="R32" s="77">
        <f t="shared" si="7"/>
        <v>0</v>
      </c>
    </row>
    <row r="33" spans="1:38" ht="15.75" x14ac:dyDescent="0.25">
      <c r="A33" s="68" t="s">
        <v>57</v>
      </c>
      <c r="B33" s="44">
        <v>60</v>
      </c>
      <c r="C33" s="118">
        <v>2251.75</v>
      </c>
      <c r="D33" s="119"/>
      <c r="E33" s="81">
        <v>2368.8000000000002</v>
      </c>
      <c r="F33" s="82"/>
      <c r="G33" s="82"/>
      <c r="H33" s="81">
        <v>2574.88</v>
      </c>
      <c r="I33" s="78">
        <v>190.95</v>
      </c>
      <c r="J33" s="77">
        <f t="shared" si="1"/>
        <v>2060.8000000000002</v>
      </c>
      <c r="K33" s="78">
        <v>308</v>
      </c>
      <c r="L33" s="77">
        <f t="shared" si="2"/>
        <v>2368.8000000000002</v>
      </c>
      <c r="M33" s="77">
        <f t="shared" si="3"/>
        <v>117.05000000000018</v>
      </c>
      <c r="N33" s="78">
        <f t="shared" si="4"/>
        <v>2266.88</v>
      </c>
      <c r="O33" s="23">
        <f t="shared" si="5"/>
        <v>2574.88</v>
      </c>
      <c r="P33" s="26">
        <f t="shared" si="8"/>
        <v>1.1435017208837572</v>
      </c>
      <c r="Q33" s="77">
        <f t="shared" si="6"/>
        <v>323.13000000000011</v>
      </c>
      <c r="R33" s="77">
        <f t="shared" si="7"/>
        <v>0</v>
      </c>
    </row>
    <row r="34" spans="1:38" ht="15.75" x14ac:dyDescent="0.25">
      <c r="A34" s="68" t="s">
        <v>57</v>
      </c>
      <c r="B34" s="44">
        <v>45</v>
      </c>
      <c r="C34" s="118">
        <v>2745.68</v>
      </c>
      <c r="D34" s="119"/>
      <c r="E34" s="81">
        <v>2745.68</v>
      </c>
      <c r="F34" s="82"/>
      <c r="G34" s="82"/>
      <c r="H34" s="81">
        <v>3020.25</v>
      </c>
      <c r="J34" s="77">
        <f t="shared" si="1"/>
        <v>2745.68</v>
      </c>
      <c r="L34" s="77">
        <f t="shared" si="2"/>
        <v>2745.68</v>
      </c>
      <c r="M34" s="77">
        <f t="shared" si="3"/>
        <v>0</v>
      </c>
      <c r="N34" s="78">
        <f t="shared" si="4"/>
        <v>3020.25</v>
      </c>
      <c r="O34" s="23">
        <f t="shared" si="5"/>
        <v>3020.25</v>
      </c>
      <c r="P34" s="26">
        <f t="shared" si="8"/>
        <v>1.1000007284170041</v>
      </c>
      <c r="Q34" s="77">
        <f t="shared" si="6"/>
        <v>274.57000000000016</v>
      </c>
      <c r="R34" s="77">
        <f t="shared" si="7"/>
        <v>0</v>
      </c>
      <c r="Y34" s="23" t="s">
        <v>166</v>
      </c>
      <c r="Z34" s="23" t="s">
        <v>167</v>
      </c>
      <c r="AA34" s="23" t="s">
        <v>168</v>
      </c>
      <c r="AB34" s="23" t="s">
        <v>169</v>
      </c>
      <c r="AC34" s="23" t="s">
        <v>170</v>
      </c>
    </row>
    <row r="35" spans="1:38" ht="15.75" x14ac:dyDescent="0.25">
      <c r="A35" s="48"/>
      <c r="B35" s="125"/>
      <c r="C35" s="125"/>
      <c r="D35" s="125"/>
      <c r="E35" s="125"/>
      <c r="F35" s="125"/>
      <c r="G35" s="125"/>
      <c r="H35" s="125"/>
      <c r="T35" s="24" t="s">
        <v>164</v>
      </c>
      <c r="U35" s="24" t="s">
        <v>165</v>
      </c>
      <c r="X35" s="79"/>
      <c r="AJ35" s="26"/>
    </row>
    <row r="36" spans="1:38" ht="15.75" x14ac:dyDescent="0.25">
      <c r="A36" s="68" t="s">
        <v>66</v>
      </c>
      <c r="B36" s="45" t="s">
        <v>67</v>
      </c>
      <c r="C36" s="123">
        <v>1826</v>
      </c>
      <c r="D36" s="124"/>
      <c r="E36" s="71">
        <v>1826</v>
      </c>
      <c r="F36" s="71">
        <v>1826</v>
      </c>
      <c r="G36" s="69">
        <v>1826</v>
      </c>
      <c r="H36" s="71">
        <v>2008.6</v>
      </c>
      <c r="J36" s="77">
        <f>C36-I36</f>
        <v>1826</v>
      </c>
      <c r="L36" s="77">
        <f>J36+K36</f>
        <v>1826</v>
      </c>
      <c r="M36" s="26">
        <f>L36-C36</f>
        <v>0</v>
      </c>
      <c r="O36" s="77">
        <f>C36-N36</f>
        <v>1826</v>
      </c>
      <c r="P36" s="77">
        <f>C36-O36</f>
        <v>0</v>
      </c>
      <c r="R36" s="77">
        <f>O36+Q36</f>
        <v>1826</v>
      </c>
      <c r="S36" s="77">
        <f>R36-C36</f>
        <v>0</v>
      </c>
      <c r="V36" s="77">
        <f>C36+T36+U36</f>
        <v>1826</v>
      </c>
      <c r="W36" s="77">
        <f>V36-C36</f>
        <v>0</v>
      </c>
      <c r="X36" s="26">
        <f>U36+T36</f>
        <v>0</v>
      </c>
      <c r="Y36" s="23">
        <f>I36+N36</f>
        <v>0</v>
      </c>
      <c r="Z36" s="77">
        <f>C36-Y36</f>
        <v>1826</v>
      </c>
      <c r="AA36" s="26">
        <f>ROUND(Z36*1.1,2)</f>
        <v>2008.6</v>
      </c>
      <c r="AB36" s="23">
        <f>K36+Q36</f>
        <v>0</v>
      </c>
      <c r="AC36" s="26">
        <f>AA36+AB36</f>
        <v>2008.6</v>
      </c>
      <c r="AD36" s="77">
        <f>E36-C36</f>
        <v>0</v>
      </c>
      <c r="AE36" s="77"/>
      <c r="AF36" s="77"/>
      <c r="AG36" s="77"/>
      <c r="AH36" s="77"/>
      <c r="AI36" s="77"/>
      <c r="AJ36" s="26"/>
      <c r="AK36" s="77"/>
      <c r="AL36" s="77"/>
    </row>
    <row r="37" spans="1:38" ht="15.75" x14ac:dyDescent="0.25">
      <c r="A37" s="76" t="s">
        <v>66</v>
      </c>
      <c r="B37" s="45" t="s">
        <v>58</v>
      </c>
      <c r="C37" s="123">
        <v>1827.48</v>
      </c>
      <c r="D37" s="124"/>
      <c r="E37" s="75">
        <v>1827.48</v>
      </c>
      <c r="F37" s="75">
        <v>1827.48</v>
      </c>
      <c r="G37" s="73">
        <v>1827.48</v>
      </c>
      <c r="H37" s="75">
        <v>2010.23</v>
      </c>
      <c r="J37" s="77">
        <f t="shared" ref="J37:J54" si="9">C37-I37</f>
        <v>1827.48</v>
      </c>
      <c r="L37" s="77">
        <f t="shared" ref="L37:L54" si="10">J37+K37</f>
        <v>1827.48</v>
      </c>
      <c r="M37" s="26">
        <f t="shared" ref="M37:M54" si="11">L37-C37</f>
        <v>0</v>
      </c>
      <c r="O37" s="77">
        <f t="shared" ref="O37:O54" si="12">C37-N37</f>
        <v>1827.48</v>
      </c>
      <c r="P37" s="77">
        <f t="shared" ref="P37:P54" si="13">C37-O37</f>
        <v>0</v>
      </c>
      <c r="R37" s="77">
        <f t="shared" ref="R37:R54" si="14">O37+Q37</f>
        <v>1827.48</v>
      </c>
      <c r="S37" s="77">
        <f t="shared" ref="S37:S54" si="15">R37-C37</f>
        <v>0</v>
      </c>
      <c r="V37" s="77">
        <f t="shared" ref="V37:V54" si="16">C37+T37+U37</f>
        <v>1827.48</v>
      </c>
      <c r="W37" s="77">
        <f t="shared" ref="W37:W54" si="17">V37-C37</f>
        <v>0</v>
      </c>
      <c r="X37" s="26">
        <f t="shared" ref="X37:X54" si="18">U37+T37</f>
        <v>0</v>
      </c>
      <c r="Y37" s="23">
        <f t="shared" ref="Y37:Y54" si="19">I37+N37</f>
        <v>0</v>
      </c>
      <c r="Z37" s="77">
        <f t="shared" ref="Z37:Z54" si="20">C37-Y37</f>
        <v>1827.48</v>
      </c>
      <c r="AA37" s="26">
        <f t="shared" ref="AA37:AA54" si="21">ROUND(Z37*1.1,2)</f>
        <v>2010.23</v>
      </c>
      <c r="AB37" s="23">
        <f t="shared" ref="AB37:AB54" si="22">K37+Q37</f>
        <v>0</v>
      </c>
      <c r="AC37" s="26">
        <f t="shared" ref="AC37:AC54" si="23">AA37+AB37</f>
        <v>2010.23</v>
      </c>
      <c r="AD37" s="77">
        <f t="shared" ref="AD37:AD54" si="24">E37-C37</f>
        <v>0</v>
      </c>
      <c r="AE37" s="77"/>
      <c r="AF37" s="77"/>
      <c r="AG37" s="77"/>
      <c r="AH37" s="77"/>
      <c r="AI37" s="77"/>
      <c r="AJ37" s="26"/>
      <c r="AK37" s="77"/>
      <c r="AL37" s="77"/>
    </row>
    <row r="38" spans="1:38" ht="15.75" x14ac:dyDescent="0.25">
      <c r="A38" s="68" t="s">
        <v>66</v>
      </c>
      <c r="B38" s="45" t="s">
        <v>68</v>
      </c>
      <c r="C38" s="123">
        <v>1909.13</v>
      </c>
      <c r="D38" s="124"/>
      <c r="E38" s="71">
        <v>1909.13</v>
      </c>
      <c r="F38" s="71">
        <v>1909.13</v>
      </c>
      <c r="G38" s="69">
        <v>1909.13</v>
      </c>
      <c r="H38" s="71">
        <v>2100.04</v>
      </c>
      <c r="J38" s="77">
        <f t="shared" si="9"/>
        <v>1909.13</v>
      </c>
      <c r="L38" s="77">
        <f t="shared" si="10"/>
        <v>1909.13</v>
      </c>
      <c r="M38" s="26">
        <f t="shared" si="11"/>
        <v>0</v>
      </c>
      <c r="O38" s="77">
        <f t="shared" si="12"/>
        <v>1909.13</v>
      </c>
      <c r="P38" s="77">
        <f t="shared" si="13"/>
        <v>0</v>
      </c>
      <c r="R38" s="77">
        <f t="shared" si="14"/>
        <v>1909.13</v>
      </c>
      <c r="S38" s="77">
        <f t="shared" si="15"/>
        <v>0</v>
      </c>
      <c r="V38" s="77">
        <f t="shared" si="16"/>
        <v>1909.13</v>
      </c>
      <c r="W38" s="77">
        <f t="shared" si="17"/>
        <v>0</v>
      </c>
      <c r="X38" s="26">
        <f t="shared" si="18"/>
        <v>0</v>
      </c>
      <c r="Y38" s="23">
        <f t="shared" si="19"/>
        <v>0</v>
      </c>
      <c r="Z38" s="77">
        <f t="shared" si="20"/>
        <v>1909.13</v>
      </c>
      <c r="AA38" s="26">
        <f t="shared" si="21"/>
        <v>2100.04</v>
      </c>
      <c r="AB38" s="23">
        <f t="shared" si="22"/>
        <v>0</v>
      </c>
      <c r="AC38" s="26">
        <f t="shared" si="23"/>
        <v>2100.04</v>
      </c>
      <c r="AD38" s="77">
        <f t="shared" si="24"/>
        <v>0</v>
      </c>
      <c r="AE38" s="77"/>
      <c r="AF38" s="77"/>
      <c r="AG38" s="77"/>
      <c r="AH38" s="77"/>
      <c r="AI38" s="77"/>
      <c r="AJ38" s="26"/>
      <c r="AK38" s="77"/>
      <c r="AL38" s="77"/>
    </row>
    <row r="39" spans="1:38" ht="15.75" x14ac:dyDescent="0.25">
      <c r="A39" s="68" t="s">
        <v>66</v>
      </c>
      <c r="B39" s="45" t="s">
        <v>61</v>
      </c>
      <c r="C39" s="123">
        <v>1923.45</v>
      </c>
      <c r="D39" s="124"/>
      <c r="E39" s="71">
        <v>1923.45</v>
      </c>
      <c r="F39" s="71">
        <v>1923.45</v>
      </c>
      <c r="G39" s="69">
        <v>1923.45</v>
      </c>
      <c r="H39" s="71">
        <v>2115.8000000000002</v>
      </c>
      <c r="J39" s="77">
        <f t="shared" si="9"/>
        <v>1923.45</v>
      </c>
      <c r="L39" s="77">
        <f t="shared" si="10"/>
        <v>1923.45</v>
      </c>
      <c r="M39" s="26">
        <f t="shared" si="11"/>
        <v>0</v>
      </c>
      <c r="O39" s="77">
        <f t="shared" si="12"/>
        <v>1923.45</v>
      </c>
      <c r="P39" s="77">
        <f t="shared" si="13"/>
        <v>0</v>
      </c>
      <c r="R39" s="77">
        <f t="shared" si="14"/>
        <v>1923.45</v>
      </c>
      <c r="S39" s="77">
        <f t="shared" si="15"/>
        <v>0</v>
      </c>
      <c r="V39" s="77">
        <f t="shared" si="16"/>
        <v>1923.45</v>
      </c>
      <c r="W39" s="77">
        <f t="shared" si="17"/>
        <v>0</v>
      </c>
      <c r="X39" s="26">
        <f t="shared" si="18"/>
        <v>0</v>
      </c>
      <c r="Y39" s="23">
        <f t="shared" si="19"/>
        <v>0</v>
      </c>
      <c r="Z39" s="77">
        <f t="shared" si="20"/>
        <v>1923.45</v>
      </c>
      <c r="AA39" s="26">
        <f t="shared" si="21"/>
        <v>2115.8000000000002</v>
      </c>
      <c r="AB39" s="23">
        <f t="shared" si="22"/>
        <v>0</v>
      </c>
      <c r="AC39" s="26">
        <f t="shared" si="23"/>
        <v>2115.8000000000002</v>
      </c>
      <c r="AD39" s="77">
        <f t="shared" si="24"/>
        <v>0</v>
      </c>
      <c r="AE39" s="77"/>
      <c r="AF39" s="77"/>
      <c r="AG39" s="77"/>
      <c r="AH39" s="77"/>
      <c r="AI39" s="77"/>
      <c r="AJ39" s="26"/>
      <c r="AK39" s="77"/>
      <c r="AL39" s="77"/>
    </row>
    <row r="40" spans="1:38" ht="15.75" x14ac:dyDescent="0.25">
      <c r="A40" s="76" t="s">
        <v>66</v>
      </c>
      <c r="B40" s="45" t="s">
        <v>62</v>
      </c>
      <c r="C40" s="123">
        <v>2016.95</v>
      </c>
      <c r="D40" s="124"/>
      <c r="E40" s="75">
        <v>2134</v>
      </c>
      <c r="F40" s="75">
        <v>2016.95</v>
      </c>
      <c r="G40" s="73">
        <v>2134</v>
      </c>
      <c r="H40" s="75">
        <v>2316.6</v>
      </c>
      <c r="I40" s="23">
        <v>190.95</v>
      </c>
      <c r="J40" s="77">
        <f t="shared" si="9"/>
        <v>1826</v>
      </c>
      <c r="K40" s="23">
        <v>308</v>
      </c>
      <c r="L40" s="77">
        <f t="shared" si="10"/>
        <v>2134</v>
      </c>
      <c r="M40" s="26">
        <f t="shared" si="11"/>
        <v>117.04999999999995</v>
      </c>
      <c r="O40" s="77">
        <f t="shared" si="12"/>
        <v>2016.95</v>
      </c>
      <c r="P40" s="77">
        <f t="shared" si="13"/>
        <v>0</v>
      </c>
      <c r="R40" s="77">
        <f t="shared" si="14"/>
        <v>2016.95</v>
      </c>
      <c r="S40" s="77">
        <f t="shared" si="15"/>
        <v>0</v>
      </c>
      <c r="T40" s="23">
        <v>117.05000000000001</v>
      </c>
      <c r="V40" s="77">
        <f t="shared" si="16"/>
        <v>2134</v>
      </c>
      <c r="W40" s="77">
        <f t="shared" si="17"/>
        <v>117.04999999999995</v>
      </c>
      <c r="X40" s="26">
        <f t="shared" si="18"/>
        <v>117.05000000000001</v>
      </c>
      <c r="Y40" s="23">
        <f t="shared" si="19"/>
        <v>190.95</v>
      </c>
      <c r="Z40" s="77">
        <f t="shared" si="20"/>
        <v>1826</v>
      </c>
      <c r="AA40" s="26">
        <f t="shared" si="21"/>
        <v>2008.6</v>
      </c>
      <c r="AB40" s="23">
        <f t="shared" si="22"/>
        <v>308</v>
      </c>
      <c r="AC40" s="26">
        <f t="shared" si="23"/>
        <v>2316.6</v>
      </c>
      <c r="AD40" s="77">
        <f t="shared" si="24"/>
        <v>117.04999999999995</v>
      </c>
      <c r="AE40" s="77"/>
      <c r="AF40" s="77"/>
      <c r="AG40" s="77"/>
      <c r="AH40" s="77"/>
      <c r="AI40" s="77"/>
      <c r="AJ40" s="26"/>
      <c r="AK40" s="77"/>
      <c r="AL40" s="77"/>
    </row>
    <row r="41" spans="1:38" ht="15.75" x14ac:dyDescent="0.25">
      <c r="A41" s="68" t="s">
        <v>66</v>
      </c>
      <c r="B41" s="45" t="s">
        <v>59</v>
      </c>
      <c r="C41" s="123">
        <v>2018.43</v>
      </c>
      <c r="D41" s="124"/>
      <c r="E41" s="71">
        <v>2135.48</v>
      </c>
      <c r="F41" s="71">
        <v>2018.43</v>
      </c>
      <c r="G41" s="69">
        <v>2135.48</v>
      </c>
      <c r="H41" s="71">
        <v>2318.23</v>
      </c>
      <c r="I41" s="23">
        <v>190.95</v>
      </c>
      <c r="J41" s="77">
        <f t="shared" si="9"/>
        <v>1827.48</v>
      </c>
      <c r="K41" s="23">
        <v>308</v>
      </c>
      <c r="L41" s="77">
        <f t="shared" si="10"/>
        <v>2135.48</v>
      </c>
      <c r="M41" s="26">
        <f t="shared" si="11"/>
        <v>117.04999999999995</v>
      </c>
      <c r="O41" s="77">
        <f t="shared" si="12"/>
        <v>2018.43</v>
      </c>
      <c r="P41" s="77">
        <f t="shared" si="13"/>
        <v>0</v>
      </c>
      <c r="R41" s="77">
        <f t="shared" si="14"/>
        <v>2018.43</v>
      </c>
      <c r="S41" s="77">
        <f t="shared" si="15"/>
        <v>0</v>
      </c>
      <c r="T41" s="23">
        <v>117.05000000000001</v>
      </c>
      <c r="V41" s="77">
        <f t="shared" si="16"/>
        <v>2135.48</v>
      </c>
      <c r="W41" s="77">
        <f t="shared" si="17"/>
        <v>117.04999999999995</v>
      </c>
      <c r="X41" s="26">
        <f t="shared" si="18"/>
        <v>117.05000000000001</v>
      </c>
      <c r="Y41" s="23">
        <f t="shared" si="19"/>
        <v>190.95</v>
      </c>
      <c r="Z41" s="77">
        <f t="shared" si="20"/>
        <v>1827.48</v>
      </c>
      <c r="AA41" s="26">
        <f t="shared" si="21"/>
        <v>2010.23</v>
      </c>
      <c r="AB41" s="23">
        <f t="shared" si="22"/>
        <v>308</v>
      </c>
      <c r="AC41" s="26">
        <f t="shared" si="23"/>
        <v>2318.23</v>
      </c>
      <c r="AD41" s="77">
        <f t="shared" si="24"/>
        <v>117.04999999999995</v>
      </c>
      <c r="AE41" s="77"/>
      <c r="AF41" s="77"/>
      <c r="AG41" s="77"/>
      <c r="AH41" s="77"/>
      <c r="AI41" s="77"/>
      <c r="AJ41" s="26"/>
      <c r="AK41" s="77"/>
      <c r="AL41" s="77"/>
    </row>
    <row r="42" spans="1:38" ht="15.75" x14ac:dyDescent="0.25">
      <c r="A42" s="76" t="s">
        <v>66</v>
      </c>
      <c r="B42" s="45" t="s">
        <v>64</v>
      </c>
      <c r="C42" s="123">
        <v>2021.47</v>
      </c>
      <c r="D42" s="124"/>
      <c r="E42" s="75">
        <v>2021.47</v>
      </c>
      <c r="F42" s="75">
        <v>2021.47</v>
      </c>
      <c r="G42" s="73">
        <v>2021.47</v>
      </c>
      <c r="H42" s="75">
        <v>2223.62</v>
      </c>
      <c r="J42" s="77">
        <f t="shared" si="9"/>
        <v>2021.47</v>
      </c>
      <c r="L42" s="77">
        <f t="shared" si="10"/>
        <v>2021.47</v>
      </c>
      <c r="M42" s="26">
        <f t="shared" si="11"/>
        <v>0</v>
      </c>
      <c r="O42" s="77">
        <f t="shared" si="12"/>
        <v>2021.47</v>
      </c>
      <c r="P42" s="77">
        <f t="shared" si="13"/>
        <v>0</v>
      </c>
      <c r="R42" s="77">
        <f t="shared" si="14"/>
        <v>2021.47</v>
      </c>
      <c r="S42" s="77">
        <f t="shared" si="15"/>
        <v>0</v>
      </c>
      <c r="V42" s="77">
        <f t="shared" si="16"/>
        <v>2021.47</v>
      </c>
      <c r="W42" s="77">
        <f t="shared" si="17"/>
        <v>0</v>
      </c>
      <c r="X42" s="26">
        <f t="shared" si="18"/>
        <v>0</v>
      </c>
      <c r="Y42" s="23">
        <f t="shared" si="19"/>
        <v>0</v>
      </c>
      <c r="Z42" s="77">
        <f t="shared" si="20"/>
        <v>2021.47</v>
      </c>
      <c r="AA42" s="26">
        <f t="shared" si="21"/>
        <v>2223.62</v>
      </c>
      <c r="AB42" s="23">
        <f t="shared" si="22"/>
        <v>0</v>
      </c>
      <c r="AC42" s="26">
        <f t="shared" si="23"/>
        <v>2223.62</v>
      </c>
      <c r="AD42" s="77">
        <f t="shared" si="24"/>
        <v>0</v>
      </c>
      <c r="AE42" s="77"/>
      <c r="AF42" s="77"/>
      <c r="AG42" s="77"/>
      <c r="AH42" s="77"/>
      <c r="AI42" s="77"/>
      <c r="AJ42" s="26"/>
      <c r="AK42" s="77"/>
      <c r="AL42" s="77"/>
    </row>
    <row r="43" spans="1:38" ht="15.75" x14ac:dyDescent="0.25">
      <c r="A43" s="68" t="s">
        <v>66</v>
      </c>
      <c r="B43" s="45">
        <v>39</v>
      </c>
      <c r="C43" s="123">
        <v>2086.3000000000002</v>
      </c>
      <c r="D43" s="124"/>
      <c r="E43" s="71">
        <v>2086.3000000000002</v>
      </c>
      <c r="F43" s="71">
        <v>2086.3000000000002</v>
      </c>
      <c r="G43" s="69">
        <v>2086.3000000000002</v>
      </c>
      <c r="H43" s="71">
        <v>2294.9299999999998</v>
      </c>
      <c r="J43" s="77">
        <f t="shared" si="9"/>
        <v>2086.3000000000002</v>
      </c>
      <c r="L43" s="77">
        <f t="shared" si="10"/>
        <v>2086.3000000000002</v>
      </c>
      <c r="M43" s="26">
        <f t="shared" si="11"/>
        <v>0</v>
      </c>
      <c r="O43" s="77">
        <f t="shared" si="12"/>
        <v>2086.3000000000002</v>
      </c>
      <c r="P43" s="77">
        <f t="shared" si="13"/>
        <v>0</v>
      </c>
      <c r="R43" s="77">
        <f t="shared" si="14"/>
        <v>2086.3000000000002</v>
      </c>
      <c r="S43" s="77">
        <f t="shared" si="15"/>
        <v>0</v>
      </c>
      <c r="V43" s="77">
        <f t="shared" si="16"/>
        <v>2086.3000000000002</v>
      </c>
      <c r="W43" s="77">
        <f t="shared" si="17"/>
        <v>0</v>
      </c>
      <c r="X43" s="26">
        <f t="shared" si="18"/>
        <v>0</v>
      </c>
      <c r="Y43" s="23">
        <f t="shared" si="19"/>
        <v>0</v>
      </c>
      <c r="Z43" s="77">
        <f t="shared" si="20"/>
        <v>2086.3000000000002</v>
      </c>
      <c r="AA43" s="26">
        <f t="shared" si="21"/>
        <v>2294.9299999999998</v>
      </c>
      <c r="AB43" s="23">
        <f t="shared" si="22"/>
        <v>0</v>
      </c>
      <c r="AC43" s="26">
        <f t="shared" si="23"/>
        <v>2294.9299999999998</v>
      </c>
      <c r="AD43" s="77">
        <f t="shared" si="24"/>
        <v>0</v>
      </c>
      <c r="AE43" s="77"/>
      <c r="AF43" s="77"/>
      <c r="AG43" s="77"/>
      <c r="AH43" s="77"/>
      <c r="AI43" s="77"/>
      <c r="AJ43" s="26"/>
      <c r="AK43" s="77"/>
      <c r="AL43" s="77"/>
    </row>
    <row r="44" spans="1:38" ht="15.75" x14ac:dyDescent="0.25">
      <c r="A44" s="68" t="s">
        <v>66</v>
      </c>
      <c r="B44" s="45" t="s">
        <v>65</v>
      </c>
      <c r="C44" s="123">
        <v>2114.4</v>
      </c>
      <c r="D44" s="124"/>
      <c r="E44" s="71">
        <v>2231.4499999999998</v>
      </c>
      <c r="F44" s="71">
        <v>2114.4</v>
      </c>
      <c r="G44" s="69">
        <v>2231.4500000000003</v>
      </c>
      <c r="H44" s="71">
        <v>2423.8000000000002</v>
      </c>
      <c r="I44" s="23">
        <v>190.95</v>
      </c>
      <c r="J44" s="77">
        <f t="shared" si="9"/>
        <v>1923.45</v>
      </c>
      <c r="K44" s="23">
        <v>308</v>
      </c>
      <c r="L44" s="77">
        <f t="shared" si="10"/>
        <v>2231.4499999999998</v>
      </c>
      <c r="M44" s="26">
        <f t="shared" si="11"/>
        <v>117.04999999999973</v>
      </c>
      <c r="O44" s="77">
        <f t="shared" si="12"/>
        <v>2114.4</v>
      </c>
      <c r="P44" s="77">
        <f t="shared" si="13"/>
        <v>0</v>
      </c>
      <c r="R44" s="77">
        <f t="shared" si="14"/>
        <v>2114.4</v>
      </c>
      <c r="S44" s="77">
        <f t="shared" si="15"/>
        <v>0</v>
      </c>
      <c r="T44" s="23">
        <v>117.05000000000001</v>
      </c>
      <c r="V44" s="77">
        <f t="shared" si="16"/>
        <v>2231.4500000000003</v>
      </c>
      <c r="W44" s="77">
        <f t="shared" si="17"/>
        <v>117.05000000000018</v>
      </c>
      <c r="X44" s="26">
        <f t="shared" si="18"/>
        <v>117.05000000000001</v>
      </c>
      <c r="Y44" s="23">
        <f t="shared" si="19"/>
        <v>190.95</v>
      </c>
      <c r="Z44" s="77">
        <f t="shared" si="20"/>
        <v>1923.45</v>
      </c>
      <c r="AA44" s="26">
        <f t="shared" si="21"/>
        <v>2115.8000000000002</v>
      </c>
      <c r="AB44" s="23">
        <f t="shared" si="22"/>
        <v>308</v>
      </c>
      <c r="AC44" s="26">
        <f t="shared" si="23"/>
        <v>2423.8000000000002</v>
      </c>
      <c r="AD44" s="77">
        <f t="shared" si="24"/>
        <v>117.04999999999973</v>
      </c>
      <c r="AE44" s="77"/>
      <c r="AF44" s="77"/>
      <c r="AG44" s="77"/>
      <c r="AH44" s="77"/>
      <c r="AI44" s="77"/>
      <c r="AJ44" s="26"/>
      <c r="AK44" s="77"/>
      <c r="AL44" s="77"/>
    </row>
    <row r="45" spans="1:38" ht="15.75" x14ac:dyDescent="0.25">
      <c r="A45" s="68" t="s">
        <v>66</v>
      </c>
      <c r="B45" s="45">
        <v>65.709999999999994</v>
      </c>
      <c r="C45" s="123">
        <v>2118.92</v>
      </c>
      <c r="D45" s="124"/>
      <c r="E45" s="71">
        <v>2118.92</v>
      </c>
      <c r="F45" s="71">
        <v>2118.92</v>
      </c>
      <c r="G45" s="69">
        <v>2118.92</v>
      </c>
      <c r="H45" s="71">
        <v>2330.81</v>
      </c>
      <c r="J45" s="77">
        <f t="shared" si="9"/>
        <v>2118.92</v>
      </c>
      <c r="L45" s="77">
        <f t="shared" si="10"/>
        <v>2118.92</v>
      </c>
      <c r="M45" s="26">
        <f t="shared" si="11"/>
        <v>0</v>
      </c>
      <c r="O45" s="77">
        <f t="shared" si="12"/>
        <v>2118.92</v>
      </c>
      <c r="P45" s="77">
        <f t="shared" si="13"/>
        <v>0</v>
      </c>
      <c r="R45" s="77">
        <f t="shared" si="14"/>
        <v>2118.92</v>
      </c>
      <c r="S45" s="77">
        <f t="shared" si="15"/>
        <v>0</v>
      </c>
      <c r="V45" s="77">
        <f t="shared" si="16"/>
        <v>2118.92</v>
      </c>
      <c r="W45" s="77">
        <f t="shared" si="17"/>
        <v>0</v>
      </c>
      <c r="X45" s="26">
        <f t="shared" si="18"/>
        <v>0</v>
      </c>
      <c r="Y45" s="23">
        <f t="shared" si="19"/>
        <v>0</v>
      </c>
      <c r="Z45" s="77">
        <f t="shared" si="20"/>
        <v>2118.92</v>
      </c>
      <c r="AA45" s="26">
        <f t="shared" si="21"/>
        <v>2330.81</v>
      </c>
      <c r="AB45" s="23">
        <f t="shared" si="22"/>
        <v>0</v>
      </c>
      <c r="AC45" s="26">
        <f t="shared" si="23"/>
        <v>2330.81</v>
      </c>
      <c r="AD45" s="77">
        <f t="shared" si="24"/>
        <v>0</v>
      </c>
      <c r="AE45" s="77"/>
      <c r="AF45" s="77"/>
      <c r="AG45" s="77"/>
      <c r="AH45" s="77"/>
      <c r="AI45" s="77"/>
      <c r="AJ45" s="26"/>
      <c r="AK45" s="77"/>
      <c r="AL45" s="77"/>
    </row>
    <row r="46" spans="1:38" ht="15.75" x14ac:dyDescent="0.25">
      <c r="A46" s="68" t="s">
        <v>66</v>
      </c>
      <c r="B46" s="45" t="s">
        <v>63</v>
      </c>
      <c r="C46" s="123">
        <v>2236.64</v>
      </c>
      <c r="D46" s="124"/>
      <c r="E46" s="71">
        <v>2236.64</v>
      </c>
      <c r="F46" s="71">
        <v>2236.64</v>
      </c>
      <c r="G46" s="69">
        <v>2236.64</v>
      </c>
      <c r="H46" s="71">
        <v>2460.3000000000002</v>
      </c>
      <c r="J46" s="77">
        <f t="shared" si="9"/>
        <v>2236.64</v>
      </c>
      <c r="L46" s="77">
        <f t="shared" si="10"/>
        <v>2236.64</v>
      </c>
      <c r="M46" s="26">
        <f t="shared" si="11"/>
        <v>0</v>
      </c>
      <c r="O46" s="77">
        <f t="shared" si="12"/>
        <v>2236.64</v>
      </c>
      <c r="P46" s="77">
        <f t="shared" si="13"/>
        <v>0</v>
      </c>
      <c r="R46" s="77">
        <f t="shared" si="14"/>
        <v>2236.64</v>
      </c>
      <c r="S46" s="77">
        <f t="shared" si="15"/>
        <v>0</v>
      </c>
      <c r="V46" s="77">
        <f t="shared" si="16"/>
        <v>2236.64</v>
      </c>
      <c r="W46" s="77">
        <f t="shared" si="17"/>
        <v>0</v>
      </c>
      <c r="X46" s="26">
        <f t="shared" si="18"/>
        <v>0</v>
      </c>
      <c r="Y46" s="23">
        <f t="shared" si="19"/>
        <v>0</v>
      </c>
      <c r="Z46" s="77">
        <f t="shared" si="20"/>
        <v>2236.64</v>
      </c>
      <c r="AA46" s="26">
        <f t="shared" si="21"/>
        <v>2460.3000000000002</v>
      </c>
      <c r="AB46" s="23">
        <f t="shared" si="22"/>
        <v>0</v>
      </c>
      <c r="AC46" s="26">
        <f t="shared" si="23"/>
        <v>2460.3000000000002</v>
      </c>
      <c r="AD46" s="77">
        <f t="shared" si="24"/>
        <v>0</v>
      </c>
      <c r="AE46" s="77"/>
      <c r="AF46" s="77"/>
      <c r="AG46" s="77"/>
      <c r="AH46" s="77"/>
      <c r="AI46" s="77"/>
      <c r="AJ46" s="26"/>
      <c r="AK46" s="77"/>
      <c r="AL46" s="77"/>
    </row>
    <row r="47" spans="1:38" ht="15.75" x14ac:dyDescent="0.25">
      <c r="A47" s="68" t="s">
        <v>66</v>
      </c>
      <c r="B47" s="45">
        <v>36</v>
      </c>
      <c r="C47" s="123">
        <v>2277.25</v>
      </c>
      <c r="D47" s="124"/>
      <c r="E47" s="71">
        <v>2394.3000000000002</v>
      </c>
      <c r="F47" s="71">
        <v>2277.25</v>
      </c>
      <c r="G47" s="69">
        <v>2394.3000000000002</v>
      </c>
      <c r="H47" s="71">
        <v>2602.9299999999998</v>
      </c>
      <c r="I47" s="23">
        <v>190.95</v>
      </c>
      <c r="J47" s="77">
        <f t="shared" si="9"/>
        <v>2086.3000000000002</v>
      </c>
      <c r="K47" s="23">
        <v>308</v>
      </c>
      <c r="L47" s="77">
        <f t="shared" si="10"/>
        <v>2394.3000000000002</v>
      </c>
      <c r="M47" s="26">
        <f t="shared" si="11"/>
        <v>117.05000000000018</v>
      </c>
      <c r="O47" s="77">
        <f t="shared" si="12"/>
        <v>2277.25</v>
      </c>
      <c r="P47" s="77">
        <f t="shared" si="13"/>
        <v>0</v>
      </c>
      <c r="R47" s="77">
        <f t="shared" si="14"/>
        <v>2277.25</v>
      </c>
      <c r="S47" s="77">
        <f t="shared" si="15"/>
        <v>0</v>
      </c>
      <c r="T47" s="23">
        <v>117.05000000000001</v>
      </c>
      <c r="V47" s="77">
        <f t="shared" si="16"/>
        <v>2394.3000000000002</v>
      </c>
      <c r="W47" s="77">
        <f t="shared" si="17"/>
        <v>117.05000000000018</v>
      </c>
      <c r="X47" s="26">
        <f t="shared" si="18"/>
        <v>117.05000000000001</v>
      </c>
      <c r="Y47" s="23">
        <f t="shared" si="19"/>
        <v>190.95</v>
      </c>
      <c r="Z47" s="77">
        <f t="shared" si="20"/>
        <v>2086.3000000000002</v>
      </c>
      <c r="AA47" s="26">
        <f t="shared" si="21"/>
        <v>2294.9299999999998</v>
      </c>
      <c r="AB47" s="23">
        <f t="shared" si="22"/>
        <v>308</v>
      </c>
      <c r="AC47" s="26">
        <f t="shared" si="23"/>
        <v>2602.9299999999998</v>
      </c>
      <c r="AD47" s="77">
        <f t="shared" si="24"/>
        <v>117.05000000000018</v>
      </c>
      <c r="AE47" s="77"/>
      <c r="AF47" s="77"/>
      <c r="AG47" s="77"/>
      <c r="AH47" s="77"/>
      <c r="AI47" s="77"/>
      <c r="AJ47" s="26"/>
      <c r="AK47" s="77"/>
      <c r="AL47" s="77"/>
    </row>
    <row r="48" spans="1:38" ht="15.75" x14ac:dyDescent="0.25">
      <c r="A48" s="68" t="s">
        <v>66</v>
      </c>
      <c r="B48" s="45" t="s">
        <v>149</v>
      </c>
      <c r="C48" s="123">
        <v>2587.5500000000002</v>
      </c>
      <c r="D48" s="124"/>
      <c r="E48" s="71">
        <v>2704.6000000000004</v>
      </c>
      <c r="F48" s="71">
        <v>2759.85</v>
      </c>
      <c r="G48" s="69">
        <v>2876.9000000000005</v>
      </c>
      <c r="H48" s="71">
        <v>3067.81</v>
      </c>
      <c r="I48" s="23">
        <v>190.95</v>
      </c>
      <c r="J48" s="77">
        <f t="shared" si="9"/>
        <v>2396.6000000000004</v>
      </c>
      <c r="K48" s="23">
        <v>308</v>
      </c>
      <c r="L48" s="77">
        <f t="shared" si="10"/>
        <v>2704.6000000000004</v>
      </c>
      <c r="M48" s="26">
        <f t="shared" si="11"/>
        <v>117.05000000000018</v>
      </c>
      <c r="N48" s="23">
        <v>487.47</v>
      </c>
      <c r="O48" s="77">
        <f t="shared" si="12"/>
        <v>2100.08</v>
      </c>
      <c r="P48" s="77">
        <f t="shared" si="13"/>
        <v>487.47000000000025</v>
      </c>
      <c r="Q48" s="23">
        <v>659.77</v>
      </c>
      <c r="R48" s="77">
        <f t="shared" si="14"/>
        <v>2759.85</v>
      </c>
      <c r="S48" s="77">
        <f t="shared" si="15"/>
        <v>172.29999999999973</v>
      </c>
      <c r="T48" s="23">
        <v>117.05000000000001</v>
      </c>
      <c r="U48" s="26">
        <v>172.29999999999995</v>
      </c>
      <c r="V48" s="77">
        <f t="shared" si="16"/>
        <v>2876.9000000000005</v>
      </c>
      <c r="W48" s="77">
        <f t="shared" si="17"/>
        <v>289.35000000000036</v>
      </c>
      <c r="X48" s="26">
        <f t="shared" si="18"/>
        <v>289.34999999999997</v>
      </c>
      <c r="Y48" s="23">
        <f t="shared" si="19"/>
        <v>678.42000000000007</v>
      </c>
      <c r="Z48" s="77">
        <f t="shared" si="20"/>
        <v>1909.13</v>
      </c>
      <c r="AA48" s="26">
        <f t="shared" si="21"/>
        <v>2100.04</v>
      </c>
      <c r="AB48" s="23">
        <f t="shared" si="22"/>
        <v>967.77</v>
      </c>
      <c r="AC48" s="26">
        <f t="shared" si="23"/>
        <v>3067.81</v>
      </c>
      <c r="AD48" s="77">
        <f t="shared" si="24"/>
        <v>117.05000000000018</v>
      </c>
      <c r="AE48" s="77"/>
      <c r="AF48" s="77"/>
      <c r="AG48" s="77"/>
      <c r="AH48" s="77"/>
      <c r="AI48" s="77"/>
      <c r="AJ48" s="26"/>
      <c r="AK48" s="77"/>
      <c r="AL48" s="77"/>
    </row>
    <row r="49" spans="1:38" ht="15.75" x14ac:dyDescent="0.25">
      <c r="A49" s="68" t="s">
        <v>66</v>
      </c>
      <c r="B49" s="45" t="s">
        <v>126</v>
      </c>
      <c r="C49" s="123">
        <v>2699.89</v>
      </c>
      <c r="D49" s="124"/>
      <c r="E49" s="71">
        <v>2816.94</v>
      </c>
      <c r="F49" s="71">
        <v>2872.19</v>
      </c>
      <c r="G49" s="69">
        <v>2989.24</v>
      </c>
      <c r="H49" s="71">
        <v>3191.39</v>
      </c>
      <c r="I49" s="23">
        <v>190.95</v>
      </c>
      <c r="J49" s="77">
        <f t="shared" si="9"/>
        <v>2508.94</v>
      </c>
      <c r="K49" s="23">
        <v>308</v>
      </c>
      <c r="L49" s="77">
        <f t="shared" si="10"/>
        <v>2816.94</v>
      </c>
      <c r="M49" s="26">
        <f t="shared" si="11"/>
        <v>117.05000000000018</v>
      </c>
      <c r="N49" s="23">
        <v>487.47</v>
      </c>
      <c r="O49" s="77">
        <f t="shared" si="12"/>
        <v>2212.42</v>
      </c>
      <c r="P49" s="77">
        <f t="shared" si="13"/>
        <v>487.4699999999998</v>
      </c>
      <c r="Q49" s="23">
        <v>659.77</v>
      </c>
      <c r="R49" s="77">
        <f t="shared" si="14"/>
        <v>2872.19</v>
      </c>
      <c r="S49" s="77">
        <f t="shared" si="15"/>
        <v>172.30000000000018</v>
      </c>
      <c r="T49" s="23">
        <v>117.05000000000001</v>
      </c>
      <c r="U49" s="26">
        <v>172.29999999999995</v>
      </c>
      <c r="V49" s="77">
        <f t="shared" si="16"/>
        <v>2989.24</v>
      </c>
      <c r="W49" s="77">
        <f t="shared" si="17"/>
        <v>289.34999999999991</v>
      </c>
      <c r="X49" s="26">
        <f t="shared" si="18"/>
        <v>289.34999999999997</v>
      </c>
      <c r="Y49" s="23">
        <f t="shared" si="19"/>
        <v>678.42000000000007</v>
      </c>
      <c r="Z49" s="77">
        <f t="shared" si="20"/>
        <v>2021.4699999999998</v>
      </c>
      <c r="AA49" s="26">
        <f t="shared" si="21"/>
        <v>2223.62</v>
      </c>
      <c r="AB49" s="23">
        <f t="shared" si="22"/>
        <v>967.77</v>
      </c>
      <c r="AC49" s="26">
        <f t="shared" si="23"/>
        <v>3191.39</v>
      </c>
      <c r="AD49" s="77">
        <f t="shared" si="24"/>
        <v>117.05000000000018</v>
      </c>
      <c r="AE49" s="77"/>
      <c r="AF49" s="77"/>
      <c r="AG49" s="77"/>
      <c r="AH49" s="77"/>
      <c r="AI49" s="77"/>
      <c r="AJ49" s="26"/>
      <c r="AK49" s="77"/>
      <c r="AL49" s="77"/>
    </row>
    <row r="50" spans="1:38" ht="15.75" x14ac:dyDescent="0.25">
      <c r="A50" s="68" t="s">
        <v>66</v>
      </c>
      <c r="B50" s="45" t="s">
        <v>150</v>
      </c>
      <c r="C50" s="123">
        <v>2783.02</v>
      </c>
      <c r="D50" s="124"/>
      <c r="E50" s="71">
        <v>2900.07</v>
      </c>
      <c r="F50" s="71">
        <v>2955.32</v>
      </c>
      <c r="G50" s="69">
        <v>3072.37</v>
      </c>
      <c r="H50" s="71">
        <v>3282.83</v>
      </c>
      <c r="I50" s="23">
        <v>190.95</v>
      </c>
      <c r="J50" s="77">
        <f t="shared" si="9"/>
        <v>2592.0700000000002</v>
      </c>
      <c r="K50" s="23">
        <v>308</v>
      </c>
      <c r="L50" s="77">
        <f t="shared" si="10"/>
        <v>2900.07</v>
      </c>
      <c r="M50" s="26">
        <f t="shared" si="11"/>
        <v>117.05000000000018</v>
      </c>
      <c r="N50" s="23">
        <v>487.47</v>
      </c>
      <c r="O50" s="77">
        <f t="shared" si="12"/>
        <v>2295.5500000000002</v>
      </c>
      <c r="P50" s="77">
        <f t="shared" si="13"/>
        <v>487.4699999999998</v>
      </c>
      <c r="Q50" s="23">
        <v>659.77</v>
      </c>
      <c r="R50" s="77">
        <f t="shared" si="14"/>
        <v>2955.32</v>
      </c>
      <c r="S50" s="77">
        <f t="shared" si="15"/>
        <v>172.30000000000018</v>
      </c>
      <c r="T50" s="23">
        <v>117.05000000000001</v>
      </c>
      <c r="U50" s="26">
        <v>172.29999999999995</v>
      </c>
      <c r="V50" s="77">
        <f t="shared" si="16"/>
        <v>3072.37</v>
      </c>
      <c r="W50" s="77">
        <f t="shared" si="17"/>
        <v>289.34999999999991</v>
      </c>
      <c r="X50" s="26">
        <f t="shared" si="18"/>
        <v>289.34999999999997</v>
      </c>
      <c r="Y50" s="23">
        <f t="shared" si="19"/>
        <v>678.42000000000007</v>
      </c>
      <c r="Z50" s="77">
        <f t="shared" si="20"/>
        <v>2104.6</v>
      </c>
      <c r="AA50" s="26">
        <f t="shared" si="21"/>
        <v>2315.06</v>
      </c>
      <c r="AB50" s="23">
        <f t="shared" si="22"/>
        <v>967.77</v>
      </c>
      <c r="AC50" s="26">
        <f t="shared" si="23"/>
        <v>3282.83</v>
      </c>
      <c r="AD50" s="77">
        <f t="shared" si="24"/>
        <v>117.05000000000018</v>
      </c>
      <c r="AE50" s="77"/>
      <c r="AF50" s="77"/>
      <c r="AG50" s="77"/>
      <c r="AH50" s="77"/>
      <c r="AI50" s="77"/>
      <c r="AJ50" s="26"/>
      <c r="AK50" s="77"/>
      <c r="AL50" s="77"/>
    </row>
    <row r="51" spans="1:38" ht="15.75" x14ac:dyDescent="0.25">
      <c r="A51" s="68" t="s">
        <v>66</v>
      </c>
      <c r="B51" s="45">
        <v>68.739999999999995</v>
      </c>
      <c r="C51" s="123">
        <v>2797.34</v>
      </c>
      <c r="D51" s="124"/>
      <c r="E51" s="71">
        <v>2914.3900000000003</v>
      </c>
      <c r="F51" s="71">
        <v>2969.64</v>
      </c>
      <c r="G51" s="69">
        <v>3086.6900000000005</v>
      </c>
      <c r="H51" s="71">
        <v>3298.58</v>
      </c>
      <c r="I51" s="23">
        <v>190.95</v>
      </c>
      <c r="J51" s="77">
        <f t="shared" si="9"/>
        <v>2606.3900000000003</v>
      </c>
      <c r="K51" s="23">
        <v>308</v>
      </c>
      <c r="L51" s="77">
        <f t="shared" si="10"/>
        <v>2914.3900000000003</v>
      </c>
      <c r="M51" s="26">
        <f t="shared" si="11"/>
        <v>117.05000000000018</v>
      </c>
      <c r="N51" s="23">
        <v>487.47</v>
      </c>
      <c r="O51" s="77">
        <f t="shared" si="12"/>
        <v>2309.87</v>
      </c>
      <c r="P51" s="77">
        <f t="shared" si="13"/>
        <v>487.47000000000025</v>
      </c>
      <c r="Q51" s="23">
        <v>659.77</v>
      </c>
      <c r="R51" s="77">
        <f t="shared" si="14"/>
        <v>2969.64</v>
      </c>
      <c r="S51" s="77">
        <f t="shared" si="15"/>
        <v>172.29999999999973</v>
      </c>
      <c r="T51" s="23">
        <v>117.05000000000001</v>
      </c>
      <c r="U51" s="26">
        <v>172.29999999999995</v>
      </c>
      <c r="V51" s="77">
        <f t="shared" si="16"/>
        <v>3086.6900000000005</v>
      </c>
      <c r="W51" s="77">
        <f t="shared" si="17"/>
        <v>289.35000000000036</v>
      </c>
      <c r="X51" s="26">
        <f t="shared" si="18"/>
        <v>289.34999999999997</v>
      </c>
      <c r="Y51" s="23">
        <f t="shared" si="19"/>
        <v>678.42000000000007</v>
      </c>
      <c r="Z51" s="77">
        <f t="shared" si="20"/>
        <v>2118.92</v>
      </c>
      <c r="AA51" s="26">
        <f t="shared" si="21"/>
        <v>2330.81</v>
      </c>
      <c r="AB51" s="23">
        <f t="shared" si="22"/>
        <v>967.77</v>
      </c>
      <c r="AC51" s="26">
        <f t="shared" si="23"/>
        <v>3298.58</v>
      </c>
      <c r="AD51" s="77">
        <f t="shared" si="24"/>
        <v>117.05000000000018</v>
      </c>
      <c r="AE51" s="77"/>
      <c r="AF51" s="77"/>
      <c r="AG51" s="77"/>
      <c r="AH51" s="77"/>
      <c r="AI51" s="77"/>
      <c r="AJ51" s="26"/>
      <c r="AK51" s="77"/>
      <c r="AL51" s="77"/>
    </row>
    <row r="52" spans="1:38" ht="15.75" x14ac:dyDescent="0.25">
      <c r="A52" s="68" t="s">
        <v>66</v>
      </c>
      <c r="B52" s="45">
        <v>48.54</v>
      </c>
      <c r="C52" s="123">
        <v>2915.06</v>
      </c>
      <c r="D52" s="124"/>
      <c r="E52" s="71">
        <v>3032.11</v>
      </c>
      <c r="F52" s="71">
        <v>3087.36</v>
      </c>
      <c r="G52" s="69">
        <v>3204.41</v>
      </c>
      <c r="H52" s="71">
        <v>3428.07</v>
      </c>
      <c r="I52" s="23">
        <v>190.95</v>
      </c>
      <c r="J52" s="77">
        <f t="shared" si="9"/>
        <v>2724.11</v>
      </c>
      <c r="K52" s="23">
        <v>308</v>
      </c>
      <c r="L52" s="77">
        <f t="shared" si="10"/>
        <v>3032.11</v>
      </c>
      <c r="M52" s="26">
        <f t="shared" si="11"/>
        <v>117.05000000000018</v>
      </c>
      <c r="N52" s="23">
        <v>487.47</v>
      </c>
      <c r="O52" s="77">
        <f t="shared" si="12"/>
        <v>2427.59</v>
      </c>
      <c r="P52" s="77">
        <f t="shared" si="13"/>
        <v>487.4699999999998</v>
      </c>
      <c r="Q52" s="23">
        <v>659.77</v>
      </c>
      <c r="R52" s="77">
        <f t="shared" si="14"/>
        <v>3087.36</v>
      </c>
      <c r="S52" s="77">
        <f t="shared" si="15"/>
        <v>172.30000000000018</v>
      </c>
      <c r="T52" s="23">
        <v>117.05000000000001</v>
      </c>
      <c r="U52" s="26">
        <v>172.29999999999995</v>
      </c>
      <c r="V52" s="77">
        <f t="shared" si="16"/>
        <v>3204.41</v>
      </c>
      <c r="W52" s="77">
        <f t="shared" si="17"/>
        <v>289.34999999999991</v>
      </c>
      <c r="X52" s="26">
        <f t="shared" si="18"/>
        <v>289.34999999999997</v>
      </c>
      <c r="Y52" s="23">
        <f t="shared" si="19"/>
        <v>678.42000000000007</v>
      </c>
      <c r="Z52" s="77">
        <f t="shared" si="20"/>
        <v>2236.64</v>
      </c>
      <c r="AA52" s="26">
        <f t="shared" si="21"/>
        <v>2460.3000000000002</v>
      </c>
      <c r="AB52" s="23">
        <f t="shared" si="22"/>
        <v>967.77</v>
      </c>
      <c r="AC52" s="26">
        <f t="shared" si="23"/>
        <v>3428.07</v>
      </c>
      <c r="AD52" s="77">
        <f t="shared" si="24"/>
        <v>117.05000000000018</v>
      </c>
      <c r="AE52" s="77"/>
      <c r="AF52" s="77"/>
      <c r="AG52" s="77"/>
      <c r="AH52" s="77"/>
      <c r="AI52" s="77"/>
      <c r="AJ52" s="26"/>
      <c r="AK52" s="77"/>
      <c r="AL52" s="77"/>
    </row>
    <row r="53" spans="1:38" ht="15.75" x14ac:dyDescent="0.25">
      <c r="A53" s="68" t="s">
        <v>66</v>
      </c>
      <c r="B53" s="45" t="s">
        <v>163</v>
      </c>
      <c r="C53" s="123">
        <v>3110.53</v>
      </c>
      <c r="D53" s="124"/>
      <c r="E53" s="71">
        <v>3227.5800000000004</v>
      </c>
      <c r="F53" s="71">
        <v>3282.8300000000004</v>
      </c>
      <c r="G53" s="69">
        <v>3399.88</v>
      </c>
      <c r="H53" s="71">
        <v>3643.09</v>
      </c>
      <c r="I53" s="23">
        <v>190.95</v>
      </c>
      <c r="J53" s="77">
        <f t="shared" si="9"/>
        <v>2919.5800000000004</v>
      </c>
      <c r="K53" s="23">
        <v>308</v>
      </c>
      <c r="L53" s="77">
        <f t="shared" si="10"/>
        <v>3227.5800000000004</v>
      </c>
      <c r="M53" s="26">
        <f t="shared" si="11"/>
        <v>117.05000000000018</v>
      </c>
      <c r="N53" s="23">
        <v>487.47</v>
      </c>
      <c r="O53" s="77">
        <f t="shared" si="12"/>
        <v>2623.0600000000004</v>
      </c>
      <c r="P53" s="77">
        <f t="shared" si="13"/>
        <v>487.4699999999998</v>
      </c>
      <c r="Q53" s="23">
        <v>659.77</v>
      </c>
      <c r="R53" s="77">
        <f t="shared" si="14"/>
        <v>3282.8300000000004</v>
      </c>
      <c r="S53" s="77">
        <f t="shared" si="15"/>
        <v>172.30000000000018</v>
      </c>
      <c r="T53" s="23">
        <v>117.05000000000001</v>
      </c>
      <c r="U53" s="26">
        <v>172.29999999999995</v>
      </c>
      <c r="V53" s="77">
        <f t="shared" si="16"/>
        <v>3399.88</v>
      </c>
      <c r="W53" s="77">
        <f t="shared" si="17"/>
        <v>289.34999999999991</v>
      </c>
      <c r="X53" s="26">
        <f t="shared" si="18"/>
        <v>289.34999999999997</v>
      </c>
      <c r="Y53" s="23">
        <f t="shared" si="19"/>
        <v>678.42000000000007</v>
      </c>
      <c r="Z53" s="77">
        <f t="shared" si="20"/>
        <v>2432.11</v>
      </c>
      <c r="AA53" s="26">
        <f t="shared" si="21"/>
        <v>2675.32</v>
      </c>
      <c r="AB53" s="23">
        <f t="shared" si="22"/>
        <v>967.77</v>
      </c>
      <c r="AC53" s="26">
        <f t="shared" si="23"/>
        <v>3643.09</v>
      </c>
      <c r="AD53" s="77">
        <f t="shared" si="24"/>
        <v>117.05000000000018</v>
      </c>
      <c r="AE53" s="77"/>
      <c r="AF53" s="77"/>
      <c r="AG53" s="77"/>
      <c r="AH53" s="77"/>
      <c r="AI53" s="77"/>
      <c r="AJ53" s="26"/>
      <c r="AK53" s="77"/>
      <c r="AL53" s="77"/>
    </row>
    <row r="54" spans="1:38" ht="15.75" x14ac:dyDescent="0.25">
      <c r="A54" s="68" t="s">
        <v>66</v>
      </c>
      <c r="B54" s="45">
        <v>45</v>
      </c>
      <c r="C54" s="123">
        <v>3116.99</v>
      </c>
      <c r="D54" s="124"/>
      <c r="E54" s="71">
        <v>3116.99</v>
      </c>
      <c r="F54" s="71">
        <v>3116.99</v>
      </c>
      <c r="G54" s="69">
        <v>3116.99</v>
      </c>
      <c r="H54" s="71">
        <v>3428.69</v>
      </c>
      <c r="J54" s="77">
        <f t="shared" si="9"/>
        <v>3116.99</v>
      </c>
      <c r="L54" s="77">
        <f t="shared" si="10"/>
        <v>3116.99</v>
      </c>
      <c r="M54" s="26">
        <f t="shared" si="11"/>
        <v>0</v>
      </c>
      <c r="O54" s="77">
        <f t="shared" si="12"/>
        <v>3116.99</v>
      </c>
      <c r="P54" s="77">
        <f t="shared" si="13"/>
        <v>0</v>
      </c>
      <c r="R54" s="77">
        <f t="shared" si="14"/>
        <v>3116.99</v>
      </c>
      <c r="S54" s="77">
        <f t="shared" si="15"/>
        <v>0</v>
      </c>
      <c r="V54" s="77">
        <f t="shared" si="16"/>
        <v>3116.99</v>
      </c>
      <c r="W54" s="77">
        <f t="shared" si="17"/>
        <v>0</v>
      </c>
      <c r="X54" s="26">
        <f t="shared" si="18"/>
        <v>0</v>
      </c>
      <c r="Y54" s="23">
        <f t="shared" si="19"/>
        <v>0</v>
      </c>
      <c r="Z54" s="77">
        <f t="shared" si="20"/>
        <v>3116.99</v>
      </c>
      <c r="AA54" s="26">
        <f t="shared" si="21"/>
        <v>3428.69</v>
      </c>
      <c r="AB54" s="23">
        <f t="shared" si="22"/>
        <v>0</v>
      </c>
      <c r="AC54" s="26">
        <f t="shared" si="23"/>
        <v>3428.69</v>
      </c>
      <c r="AD54" s="77">
        <f t="shared" si="24"/>
        <v>0</v>
      </c>
      <c r="AE54" s="77"/>
      <c r="AF54" s="77"/>
      <c r="AG54" s="77"/>
      <c r="AH54" s="77"/>
      <c r="AI54" s="77"/>
      <c r="AJ54" s="26"/>
      <c r="AK54" s="77"/>
      <c r="AL54" s="77"/>
    </row>
    <row r="55" spans="1:38" ht="15.75" x14ac:dyDescent="0.25">
      <c r="A55" s="49"/>
      <c r="B55" s="50"/>
      <c r="C55" s="51"/>
      <c r="D55" s="51"/>
      <c r="E55" s="51"/>
      <c r="F55" s="51"/>
      <c r="G55" s="51"/>
      <c r="H55" s="70"/>
    </row>
    <row r="56" spans="1:38" ht="15.75" x14ac:dyDescent="0.25">
      <c r="A56" s="126" t="s">
        <v>69</v>
      </c>
      <c r="B56" s="127"/>
      <c r="C56" s="127"/>
      <c r="D56" s="127"/>
      <c r="E56" s="127"/>
      <c r="F56" s="127"/>
      <c r="G56" s="127"/>
      <c r="H56" s="128"/>
    </row>
    <row r="57" spans="1:38" ht="15.75" x14ac:dyDescent="0.25">
      <c r="A57" s="68" t="s">
        <v>57</v>
      </c>
      <c r="B57" s="45" t="s">
        <v>58</v>
      </c>
      <c r="C57" s="129">
        <f>ROUND(C12*1.105,2)</f>
        <v>1397.36</v>
      </c>
      <c r="D57" s="130"/>
      <c r="E57" s="75">
        <f t="shared" ref="E57:H57" si="25">ROUND(E12*1.105,2)</f>
        <v>1397.36</v>
      </c>
      <c r="F57" s="73"/>
      <c r="G57" s="73"/>
      <c r="H57" s="75">
        <f t="shared" si="25"/>
        <v>1537.1</v>
      </c>
      <c r="I57" s="59"/>
      <c r="AE57" s="59"/>
      <c r="AF57" s="59"/>
      <c r="AG57" s="59"/>
      <c r="AJ57" s="59"/>
      <c r="AK57" s="26"/>
      <c r="AL57" s="77"/>
    </row>
    <row r="58" spans="1:38" ht="15.75" x14ac:dyDescent="0.25">
      <c r="A58" s="68" t="s">
        <v>57</v>
      </c>
      <c r="B58" s="45" t="s">
        <v>59</v>
      </c>
      <c r="C58" s="129">
        <f t="shared" ref="C58" si="26">ROUND(C13*1.105,2)</f>
        <v>1608.36</v>
      </c>
      <c r="D58" s="130"/>
      <c r="E58" s="75">
        <f t="shared" ref="E58" si="27">ROUND(E13*1.105,2)</f>
        <v>1737.7</v>
      </c>
      <c r="F58" s="73"/>
      <c r="G58" s="73"/>
      <c r="H58" s="75">
        <f t="shared" ref="H58" si="28">ROUND(H13*1.105,2)</f>
        <v>1877.44</v>
      </c>
      <c r="I58" s="59"/>
      <c r="AE58" s="59"/>
      <c r="AF58" s="59"/>
      <c r="AG58" s="59"/>
      <c r="AJ58" s="59"/>
      <c r="AK58" s="26"/>
      <c r="AL58" s="77"/>
    </row>
    <row r="59" spans="1:38" ht="15.75" x14ac:dyDescent="0.25">
      <c r="A59" s="68" t="s">
        <v>57</v>
      </c>
      <c r="B59" s="45" t="s">
        <v>67</v>
      </c>
      <c r="C59" s="129">
        <f t="shared" ref="C59" si="29">ROUND(C14*1.105,2)</f>
        <v>1649.94</v>
      </c>
      <c r="D59" s="130"/>
      <c r="E59" s="75">
        <f t="shared" ref="E59" si="30">ROUND(E14*1.105,2)</f>
        <v>1649.94</v>
      </c>
      <c r="F59" s="73"/>
      <c r="G59" s="73"/>
      <c r="H59" s="75">
        <f t="shared" ref="H59" si="31">ROUND(H14*1.105,2)</f>
        <v>1814.94</v>
      </c>
      <c r="I59" s="59"/>
      <c r="AE59" s="59"/>
      <c r="AF59" s="59"/>
      <c r="AG59" s="59"/>
      <c r="AJ59" s="59"/>
      <c r="AK59" s="26"/>
      <c r="AL59" s="77"/>
    </row>
    <row r="60" spans="1:38" ht="15.75" x14ac:dyDescent="0.25">
      <c r="A60" s="68" t="s">
        <v>57</v>
      </c>
      <c r="B60" s="45">
        <v>39</v>
      </c>
      <c r="C60" s="129">
        <f t="shared" ref="C60" si="32">ROUND(C15*1.105,2)</f>
        <v>1683.36</v>
      </c>
      <c r="D60" s="130"/>
      <c r="E60" s="75">
        <f t="shared" ref="E60" si="33">ROUND(E15*1.105,2)</f>
        <v>1683.36</v>
      </c>
      <c r="F60" s="73"/>
      <c r="G60" s="73"/>
      <c r="H60" s="75">
        <f t="shared" ref="H60" si="34">ROUND(H15*1.105,2)</f>
        <v>1851.69</v>
      </c>
      <c r="I60" s="59"/>
      <c r="AE60" s="59"/>
      <c r="AF60" s="59"/>
      <c r="AG60" s="59"/>
      <c r="AJ60" s="59"/>
      <c r="AK60" s="26"/>
      <c r="AL60" s="77"/>
    </row>
    <row r="61" spans="1:38" ht="15.75" x14ac:dyDescent="0.25">
      <c r="A61" s="68" t="s">
        <v>57</v>
      </c>
      <c r="B61" s="45" t="s">
        <v>60</v>
      </c>
      <c r="C61" s="129">
        <f t="shared" ref="C61" si="35">ROUND(C16*1.105,2)</f>
        <v>1741.8</v>
      </c>
      <c r="D61" s="130"/>
      <c r="E61" s="75">
        <f t="shared" ref="E61" si="36">ROUND(E16*1.105,2)</f>
        <v>1741.8</v>
      </c>
      <c r="F61" s="73"/>
      <c r="G61" s="73"/>
      <c r="H61" s="75">
        <f t="shared" ref="H61" si="37">ROUND(H16*1.105,2)</f>
        <v>1915.98</v>
      </c>
      <c r="I61" s="59"/>
      <c r="AE61" s="59"/>
      <c r="AF61" s="59"/>
      <c r="AG61" s="59"/>
      <c r="AJ61" s="59"/>
      <c r="AK61" s="26"/>
      <c r="AL61" s="77"/>
    </row>
    <row r="62" spans="1:38" ht="15.75" x14ac:dyDescent="0.25">
      <c r="A62" s="68" t="s">
        <v>57</v>
      </c>
      <c r="B62" s="45" t="s">
        <v>61</v>
      </c>
      <c r="C62" s="129">
        <f t="shared" ref="C62" si="38">ROUND(C17*1.105,2)</f>
        <v>1757.62</v>
      </c>
      <c r="D62" s="130"/>
      <c r="E62" s="75">
        <f t="shared" ref="E62" si="39">ROUND(E17*1.105,2)</f>
        <v>1757.62</v>
      </c>
      <c r="F62" s="73"/>
      <c r="G62" s="73"/>
      <c r="H62" s="75">
        <f t="shared" ref="H62" si="40">ROUND(H17*1.105,2)</f>
        <v>1933.39</v>
      </c>
      <c r="I62" s="59"/>
      <c r="AE62" s="59"/>
      <c r="AF62" s="59"/>
      <c r="AG62" s="59"/>
      <c r="AJ62" s="59"/>
      <c r="AK62" s="26"/>
      <c r="AL62" s="77"/>
    </row>
    <row r="63" spans="1:38" ht="15.75" x14ac:dyDescent="0.25">
      <c r="A63" s="68" t="s">
        <v>57</v>
      </c>
      <c r="B63" s="45" t="s">
        <v>63</v>
      </c>
      <c r="C63" s="129">
        <f t="shared" ref="C63" si="41">ROUND(C18*1.105,2)</f>
        <v>1849.48</v>
      </c>
      <c r="D63" s="130"/>
      <c r="E63" s="75">
        <f t="shared" ref="E63" si="42">ROUND(E18*1.105,2)</f>
        <v>1849.48</v>
      </c>
      <c r="F63" s="73"/>
      <c r="G63" s="73"/>
      <c r="H63" s="75">
        <f t="shared" ref="H63" si="43">ROUND(H18*1.105,2)</f>
        <v>2034.43</v>
      </c>
      <c r="I63" s="59"/>
      <c r="AE63" s="59"/>
      <c r="AF63" s="59"/>
      <c r="AG63" s="59"/>
      <c r="AJ63" s="59"/>
      <c r="AK63" s="26"/>
      <c r="AL63" s="77"/>
    </row>
    <row r="64" spans="1:38" ht="15.75" x14ac:dyDescent="0.25">
      <c r="A64" s="68" t="s">
        <v>57</v>
      </c>
      <c r="B64" s="45" t="s">
        <v>62</v>
      </c>
      <c r="C64" s="129">
        <f t="shared" ref="C64" si="44">ROUND(C19*1.105,2)</f>
        <v>1860.94</v>
      </c>
      <c r="D64" s="130"/>
      <c r="E64" s="75">
        <f t="shared" ref="E64" si="45">ROUND(E19*1.105,2)</f>
        <v>1990.28</v>
      </c>
      <c r="F64" s="73"/>
      <c r="G64" s="73"/>
      <c r="H64" s="75">
        <f t="shared" ref="H64" si="46">ROUND(H19*1.105,2)</f>
        <v>2155.2800000000002</v>
      </c>
      <c r="I64" s="59"/>
      <c r="AE64" s="59"/>
      <c r="AF64" s="59"/>
      <c r="AG64" s="59"/>
      <c r="AJ64" s="59"/>
      <c r="AK64" s="26"/>
      <c r="AL64" s="77"/>
    </row>
    <row r="65" spans="1:38" ht="15.75" x14ac:dyDescent="0.25">
      <c r="A65" s="68" t="s">
        <v>57</v>
      </c>
      <c r="B65" s="45" t="s">
        <v>64</v>
      </c>
      <c r="C65" s="129">
        <f t="shared" ref="C65" si="47">ROUND(C20*1.105,2)</f>
        <v>1865.94</v>
      </c>
      <c r="D65" s="130"/>
      <c r="E65" s="75">
        <f t="shared" ref="E65" si="48">ROUND(E20*1.105,2)</f>
        <v>1865.94</v>
      </c>
      <c r="F65" s="73"/>
      <c r="G65" s="73"/>
      <c r="H65" s="75">
        <f t="shared" ref="H65" si="49">ROUND(H20*1.105,2)</f>
        <v>2052.5300000000002</v>
      </c>
      <c r="I65" s="59"/>
      <c r="AE65" s="59"/>
      <c r="AF65" s="59"/>
      <c r="AG65" s="59"/>
      <c r="AJ65" s="59"/>
      <c r="AK65" s="26"/>
      <c r="AL65" s="77"/>
    </row>
    <row r="66" spans="1:38" ht="15.75" x14ac:dyDescent="0.25">
      <c r="A66" s="68" t="s">
        <v>57</v>
      </c>
      <c r="B66" s="45">
        <v>36</v>
      </c>
      <c r="C66" s="129">
        <f t="shared" ref="C66" si="50">ROUND(C21*1.105,2)</f>
        <v>1894.36</v>
      </c>
      <c r="D66" s="130"/>
      <c r="E66" s="75">
        <f t="shared" ref="E66" si="51">ROUND(E21*1.105,2)</f>
        <v>2023.7</v>
      </c>
      <c r="F66" s="73"/>
      <c r="G66" s="73"/>
      <c r="H66" s="75">
        <f t="shared" ref="H66" si="52">ROUND(H21*1.105,2)</f>
        <v>2192.0300000000002</v>
      </c>
      <c r="I66" s="59"/>
      <c r="AE66" s="59"/>
      <c r="AF66" s="59"/>
      <c r="AG66" s="59"/>
      <c r="AJ66" s="59"/>
      <c r="AK66" s="26"/>
      <c r="AL66" s="77"/>
    </row>
    <row r="67" spans="1:38" ht="15.75" x14ac:dyDescent="0.25">
      <c r="A67" s="68" t="s">
        <v>57</v>
      </c>
      <c r="B67" s="45" t="s">
        <v>148</v>
      </c>
      <c r="C67" s="129">
        <f t="shared" ref="C67" si="53">ROUND(C22*1.105,2)</f>
        <v>1952.8</v>
      </c>
      <c r="D67" s="130"/>
      <c r="E67" s="75">
        <f t="shared" ref="E67" si="54">ROUND(E22*1.105,2)</f>
        <v>2082.14</v>
      </c>
      <c r="F67" s="73"/>
      <c r="G67" s="73"/>
      <c r="H67" s="75">
        <f t="shared" ref="H67" si="55">ROUND(H22*1.105,2)</f>
        <v>2256.3200000000002</v>
      </c>
      <c r="I67" s="59"/>
      <c r="AE67" s="59"/>
      <c r="AF67" s="59"/>
      <c r="AG67" s="59"/>
      <c r="AJ67" s="59"/>
      <c r="AK67" s="26"/>
      <c r="AL67" s="77"/>
    </row>
    <row r="68" spans="1:38" ht="15.75" x14ac:dyDescent="0.25">
      <c r="A68" s="68" t="s">
        <v>57</v>
      </c>
      <c r="B68" s="45">
        <v>55</v>
      </c>
      <c r="C68" s="129">
        <f t="shared" ref="C68" si="56">ROUND(C23*1.105,2)</f>
        <v>1953.51</v>
      </c>
      <c r="D68" s="130"/>
      <c r="E68" s="75">
        <f t="shared" ref="E68" si="57">ROUND(E23*1.105,2)</f>
        <v>1953.51</v>
      </c>
      <c r="F68" s="73"/>
      <c r="G68" s="73"/>
      <c r="H68" s="75">
        <f t="shared" ref="H68" si="58">ROUND(H23*1.105,2)</f>
        <v>2148.86</v>
      </c>
      <c r="I68" s="59"/>
      <c r="AE68" s="59"/>
      <c r="AF68" s="59"/>
      <c r="AG68" s="59"/>
      <c r="AJ68" s="59"/>
      <c r="AK68" s="26"/>
      <c r="AL68" s="77"/>
    </row>
    <row r="69" spans="1:38" ht="15.75" x14ac:dyDescent="0.25">
      <c r="A69" s="68" t="s">
        <v>57</v>
      </c>
      <c r="B69" s="45" t="s">
        <v>65</v>
      </c>
      <c r="C69" s="129">
        <f t="shared" ref="C69" si="59">ROUND(C24*1.105,2)</f>
        <v>1968.62</v>
      </c>
      <c r="D69" s="130"/>
      <c r="E69" s="75">
        <f t="shared" ref="E69" si="60">ROUND(E24*1.105,2)</f>
        <v>2097.96</v>
      </c>
      <c r="F69" s="73"/>
      <c r="G69" s="73"/>
      <c r="H69" s="75">
        <f t="shared" ref="H69" si="61">ROUND(H24*1.105,2)</f>
        <v>2273.73</v>
      </c>
      <c r="I69" s="59"/>
      <c r="AE69" s="59"/>
      <c r="AF69" s="59"/>
      <c r="AG69" s="59"/>
      <c r="AJ69" s="59"/>
      <c r="AK69" s="26"/>
      <c r="AL69" s="77"/>
    </row>
    <row r="70" spans="1:38" ht="15.75" x14ac:dyDescent="0.25">
      <c r="A70" s="68" t="s">
        <v>57</v>
      </c>
      <c r="B70" s="45">
        <v>65.709999999999994</v>
      </c>
      <c r="C70" s="129">
        <f t="shared" ref="C70" si="62">ROUND(C25*1.105,2)</f>
        <v>1973.62</v>
      </c>
      <c r="D70" s="130"/>
      <c r="E70" s="75">
        <f t="shared" ref="E70" si="63">ROUND(E25*1.105,2)</f>
        <v>1973.62</v>
      </c>
      <c r="F70" s="73"/>
      <c r="G70" s="73"/>
      <c r="H70" s="75">
        <f t="shared" ref="H70" si="64">ROUND(H25*1.105,2)</f>
        <v>2170.98</v>
      </c>
      <c r="I70" s="59"/>
      <c r="AE70" s="59"/>
      <c r="AF70" s="59"/>
      <c r="AG70" s="59"/>
      <c r="AJ70" s="59"/>
      <c r="AK70" s="26"/>
      <c r="AL70" s="77"/>
    </row>
    <row r="71" spans="1:38" ht="15.75" x14ac:dyDescent="0.25">
      <c r="A71" s="68" t="s">
        <v>57</v>
      </c>
      <c r="B71" s="45">
        <v>48.54</v>
      </c>
      <c r="C71" s="129">
        <f t="shared" ref="C71" si="65">ROUND(C26*1.105,2)</f>
        <v>2060.48</v>
      </c>
      <c r="D71" s="130"/>
      <c r="E71" s="75">
        <f t="shared" ref="E71" si="66">ROUND(E26*1.105,2)</f>
        <v>2189.8200000000002</v>
      </c>
      <c r="F71" s="73"/>
      <c r="G71" s="73"/>
      <c r="H71" s="75">
        <f t="shared" ref="H71" si="67">ROUND(H26*1.105,2)</f>
        <v>2374.77</v>
      </c>
      <c r="I71" s="59"/>
      <c r="AE71" s="59"/>
      <c r="AF71" s="59"/>
      <c r="AG71" s="59"/>
      <c r="AJ71" s="59"/>
      <c r="AK71" s="26"/>
      <c r="AL71" s="77"/>
    </row>
    <row r="72" spans="1:38" ht="15.75" x14ac:dyDescent="0.25">
      <c r="A72" s="68" t="s">
        <v>57</v>
      </c>
      <c r="B72" s="45" t="s">
        <v>126</v>
      </c>
      <c r="C72" s="129">
        <f t="shared" ref="C72" si="68">ROUND(C27*1.105,2)</f>
        <v>2076.94</v>
      </c>
      <c r="D72" s="130"/>
      <c r="E72" s="75">
        <f t="shared" ref="E72" si="69">ROUND(E27*1.105,2)</f>
        <v>2206.2800000000002</v>
      </c>
      <c r="F72" s="73"/>
      <c r="G72" s="73"/>
      <c r="H72" s="75">
        <f t="shared" ref="H72" si="70">ROUND(H27*1.105,2)</f>
        <v>2392.87</v>
      </c>
      <c r="I72" s="59"/>
      <c r="AE72" s="59"/>
      <c r="AF72" s="59"/>
      <c r="AG72" s="59"/>
      <c r="AJ72" s="59"/>
      <c r="AK72" s="26"/>
      <c r="AL72" s="77"/>
    </row>
    <row r="73" spans="1:38" ht="15.75" x14ac:dyDescent="0.25">
      <c r="A73" s="68" t="s">
        <v>57</v>
      </c>
      <c r="B73" s="44">
        <v>50</v>
      </c>
      <c r="C73" s="129">
        <f t="shared" ref="C73" si="71">ROUND(C28*1.105,2)</f>
        <v>2164.5100000000002</v>
      </c>
      <c r="D73" s="130"/>
      <c r="E73" s="75">
        <f t="shared" ref="E73" si="72">ROUND(E28*1.105,2)</f>
        <v>2293.85</v>
      </c>
      <c r="F73" s="73"/>
      <c r="G73" s="73"/>
      <c r="H73" s="75">
        <f t="shared" ref="H73" si="73">ROUND(H28*1.105,2)</f>
        <v>2489.1999999999998</v>
      </c>
      <c r="I73" s="59"/>
      <c r="AE73" s="59"/>
      <c r="AF73" s="59"/>
      <c r="AG73" s="59"/>
      <c r="AJ73" s="59"/>
      <c r="AK73" s="26"/>
      <c r="AL73" s="77"/>
    </row>
    <row r="74" spans="1:38" ht="15.75" x14ac:dyDescent="0.25">
      <c r="A74" s="68" t="s">
        <v>57</v>
      </c>
      <c r="B74" s="44">
        <v>40.619999999999997</v>
      </c>
      <c r="C74" s="129">
        <f t="shared" ref="C74" si="74">ROUND(C29*1.105,2)</f>
        <v>2168.79</v>
      </c>
      <c r="D74" s="130"/>
      <c r="E74" s="75">
        <f t="shared" ref="E74" si="75">ROUND(E29*1.105,2)</f>
        <v>2298.13</v>
      </c>
      <c r="F74" s="73"/>
      <c r="G74" s="73"/>
      <c r="H74" s="75">
        <f t="shared" ref="H74" si="76">ROUND(H29*1.105,2)</f>
        <v>2493.92</v>
      </c>
      <c r="I74" s="59"/>
      <c r="AE74" s="59"/>
      <c r="AF74" s="59"/>
      <c r="AG74" s="59"/>
      <c r="AJ74" s="59"/>
      <c r="AK74" s="26"/>
      <c r="AL74" s="77"/>
    </row>
    <row r="75" spans="1:38" ht="15.75" x14ac:dyDescent="0.25">
      <c r="A75" s="68" t="s">
        <v>57</v>
      </c>
      <c r="B75" s="44">
        <v>68.739999999999995</v>
      </c>
      <c r="C75" s="129">
        <f t="shared" ref="C75" si="77">ROUND(C30*1.105,2)</f>
        <v>2184.62</v>
      </c>
      <c r="D75" s="130"/>
      <c r="E75" s="75">
        <f t="shared" ref="E75" si="78">ROUND(E30*1.105,2)</f>
        <v>2313.96</v>
      </c>
      <c r="F75" s="73"/>
      <c r="G75" s="73"/>
      <c r="H75" s="75">
        <f t="shared" ref="H75" si="79">ROUND(H30*1.105,2)</f>
        <v>2511.3200000000002</v>
      </c>
      <c r="I75" s="59"/>
      <c r="AE75" s="59"/>
      <c r="AF75" s="59"/>
      <c r="AG75" s="59"/>
      <c r="AJ75" s="59"/>
      <c r="AK75" s="26"/>
      <c r="AL75" s="77"/>
    </row>
    <row r="76" spans="1:38" ht="15.75" x14ac:dyDescent="0.25">
      <c r="A76" s="68" t="s">
        <v>57</v>
      </c>
      <c r="B76" s="44">
        <v>42</v>
      </c>
      <c r="C76" s="129">
        <f t="shared" ref="C76" si="80">ROUND(C31*1.105,2)</f>
        <v>2276.48</v>
      </c>
      <c r="D76" s="130"/>
      <c r="E76" s="75">
        <f t="shared" ref="E76" si="81">ROUND(E31*1.105,2)</f>
        <v>2405.8200000000002</v>
      </c>
      <c r="F76" s="73"/>
      <c r="G76" s="73"/>
      <c r="H76" s="75">
        <f t="shared" ref="H76" si="82">ROUND(H31*1.105,2)</f>
        <v>2612.36</v>
      </c>
      <c r="I76" s="59"/>
      <c r="AE76" s="59"/>
      <c r="AF76" s="59"/>
      <c r="AG76" s="59"/>
      <c r="AJ76" s="59"/>
      <c r="AK76" s="26"/>
      <c r="AL76" s="77"/>
    </row>
    <row r="77" spans="1:38" ht="15.75" x14ac:dyDescent="0.25">
      <c r="A77" s="68" t="s">
        <v>57</v>
      </c>
      <c r="B77" s="44">
        <v>64</v>
      </c>
      <c r="C77" s="129">
        <f t="shared" ref="C77" si="83">ROUND(C32*1.105,2)</f>
        <v>2380.5</v>
      </c>
      <c r="D77" s="130"/>
      <c r="E77" s="75">
        <f t="shared" ref="E77" si="84">ROUND(E32*1.105,2)</f>
        <v>2509.84</v>
      </c>
      <c r="F77" s="73"/>
      <c r="G77" s="73"/>
      <c r="H77" s="75">
        <f t="shared" ref="H77" si="85">ROUND(H32*1.105,2)</f>
        <v>2726.8</v>
      </c>
      <c r="I77" s="59"/>
      <c r="AE77" s="59"/>
      <c r="AF77" s="59"/>
      <c r="AG77" s="59"/>
      <c r="AJ77" s="59"/>
      <c r="AK77" s="26"/>
      <c r="AL77" s="77"/>
    </row>
    <row r="78" spans="1:38" ht="15.75" x14ac:dyDescent="0.25">
      <c r="A78" s="68" t="s">
        <v>57</v>
      </c>
      <c r="B78" s="44">
        <v>60</v>
      </c>
      <c r="C78" s="129">
        <f t="shared" ref="C78" si="86">ROUND(C33*1.105,2)</f>
        <v>2488.1799999999998</v>
      </c>
      <c r="D78" s="130"/>
      <c r="E78" s="75">
        <f t="shared" ref="E78" si="87">ROUND(E33*1.105,2)</f>
        <v>2617.52</v>
      </c>
      <c r="F78" s="73"/>
      <c r="G78" s="73"/>
      <c r="H78" s="75">
        <f t="shared" ref="H78" si="88">ROUND(H33*1.105,2)</f>
        <v>2845.24</v>
      </c>
      <c r="I78" s="59"/>
      <c r="AE78" s="59"/>
      <c r="AF78" s="59"/>
      <c r="AG78" s="59"/>
      <c r="AJ78" s="59"/>
      <c r="AK78" s="26"/>
      <c r="AL78" s="77"/>
    </row>
    <row r="79" spans="1:38" ht="15.75" x14ac:dyDescent="0.25">
      <c r="A79" s="68" t="s">
        <v>57</v>
      </c>
      <c r="B79" s="44">
        <v>45</v>
      </c>
      <c r="C79" s="129">
        <f t="shared" ref="C79" si="89">ROUND(C34*1.105,2)</f>
        <v>3033.98</v>
      </c>
      <c r="D79" s="130"/>
      <c r="E79" s="75">
        <f t="shared" ref="E79" si="90">ROUND(E34*1.105,2)</f>
        <v>3033.98</v>
      </c>
      <c r="F79" s="73"/>
      <c r="G79" s="73"/>
      <c r="H79" s="75">
        <f t="shared" ref="H79" si="91">ROUND(H34*1.105,2)</f>
        <v>3337.38</v>
      </c>
      <c r="I79" s="59"/>
      <c r="AE79" s="59"/>
      <c r="AF79" s="59"/>
      <c r="AG79" s="59"/>
      <c r="AJ79" s="59"/>
      <c r="AK79" s="26"/>
      <c r="AL79" s="77"/>
    </row>
    <row r="80" spans="1:38" ht="15.75" x14ac:dyDescent="0.25">
      <c r="A80" s="131"/>
      <c r="B80" s="131"/>
      <c r="C80" s="131"/>
      <c r="D80" s="131"/>
      <c r="E80" s="131"/>
      <c r="F80" s="131"/>
      <c r="G80" s="131"/>
      <c r="H80" s="131"/>
      <c r="I80" s="59"/>
      <c r="AH80" s="59"/>
    </row>
    <row r="81" spans="1:40" ht="15.75" x14ac:dyDescent="0.25">
      <c r="A81" s="68" t="s">
        <v>66</v>
      </c>
      <c r="B81" s="45" t="s">
        <v>67</v>
      </c>
      <c r="C81" s="129">
        <f>ROUND(C36*1.105,2)</f>
        <v>2017.73</v>
      </c>
      <c r="D81" s="130"/>
      <c r="E81" s="71">
        <f t="shared" ref="E81" si="92">ROUND(E36*1.105,2)</f>
        <v>2017.73</v>
      </c>
      <c r="F81" s="69">
        <f t="shared" ref="F81" si="93">ROUND(F36*1.105,2)</f>
        <v>2017.73</v>
      </c>
      <c r="G81" s="69">
        <f t="shared" ref="G81" si="94">ROUND(G36*1.105,2)</f>
        <v>2017.73</v>
      </c>
      <c r="H81" s="71">
        <f t="shared" ref="H81" si="95">ROUND(H36*1.105,2)</f>
        <v>2219.5</v>
      </c>
      <c r="I81" s="59"/>
      <c r="AF81" s="59"/>
      <c r="AG81" s="59"/>
      <c r="AH81" s="59"/>
      <c r="AJ81" s="77"/>
      <c r="AK81" s="77"/>
      <c r="AL81" s="77"/>
      <c r="AN81" s="26"/>
    </row>
    <row r="82" spans="1:40" ht="15.75" x14ac:dyDescent="0.25">
      <c r="A82" s="68" t="s">
        <v>66</v>
      </c>
      <c r="B82" s="45" t="s">
        <v>58</v>
      </c>
      <c r="C82" s="129">
        <f t="shared" ref="C82:C99" si="96">ROUND(C37*1.105,2)</f>
        <v>2019.37</v>
      </c>
      <c r="D82" s="130"/>
      <c r="E82" s="71">
        <f t="shared" ref="E82:F82" si="97">ROUND(E37*1.105,2)</f>
        <v>2019.37</v>
      </c>
      <c r="F82" s="69">
        <f t="shared" si="97"/>
        <v>2019.37</v>
      </c>
      <c r="G82" s="69">
        <f t="shared" ref="G82:H82" si="98">ROUND(G37*1.105,2)</f>
        <v>2019.37</v>
      </c>
      <c r="H82" s="71">
        <f t="shared" si="98"/>
        <v>2221.3000000000002</v>
      </c>
      <c r="I82" s="59"/>
      <c r="AE82" s="80"/>
      <c r="AF82" s="59"/>
      <c r="AG82" s="59"/>
      <c r="AH82" s="59"/>
      <c r="AJ82" s="77"/>
      <c r="AK82" s="77"/>
      <c r="AL82" s="77"/>
      <c r="AN82" s="26"/>
    </row>
    <row r="83" spans="1:40" ht="15.75" x14ac:dyDescent="0.25">
      <c r="A83" s="68" t="s">
        <v>66</v>
      </c>
      <c r="B83" s="45" t="s">
        <v>68</v>
      </c>
      <c r="C83" s="129">
        <f t="shared" si="96"/>
        <v>2109.59</v>
      </c>
      <c r="D83" s="130"/>
      <c r="E83" s="71">
        <f t="shared" ref="E83:F83" si="99">ROUND(E38*1.105,2)</f>
        <v>2109.59</v>
      </c>
      <c r="F83" s="69">
        <f t="shared" si="99"/>
        <v>2109.59</v>
      </c>
      <c r="G83" s="69">
        <f t="shared" ref="G83:H83" si="100">ROUND(G38*1.105,2)</f>
        <v>2109.59</v>
      </c>
      <c r="H83" s="71">
        <f t="shared" si="100"/>
        <v>2320.54</v>
      </c>
      <c r="I83" s="59"/>
      <c r="AE83" s="80"/>
      <c r="AF83" s="59"/>
      <c r="AG83" s="59"/>
      <c r="AH83" s="59"/>
      <c r="AJ83" s="77"/>
      <c r="AK83" s="77"/>
      <c r="AL83" s="77"/>
      <c r="AN83" s="26"/>
    </row>
    <row r="84" spans="1:40" ht="15.75" x14ac:dyDescent="0.25">
      <c r="A84" s="68" t="s">
        <v>66</v>
      </c>
      <c r="B84" s="45" t="s">
        <v>61</v>
      </c>
      <c r="C84" s="129">
        <f t="shared" si="96"/>
        <v>2125.41</v>
      </c>
      <c r="D84" s="130"/>
      <c r="E84" s="71">
        <f t="shared" ref="E84:F84" si="101">ROUND(E39*1.105,2)</f>
        <v>2125.41</v>
      </c>
      <c r="F84" s="69">
        <f t="shared" si="101"/>
        <v>2125.41</v>
      </c>
      <c r="G84" s="69">
        <f t="shared" ref="G84:H84" si="102">ROUND(G39*1.105,2)</f>
        <v>2125.41</v>
      </c>
      <c r="H84" s="71">
        <f t="shared" si="102"/>
        <v>2337.96</v>
      </c>
      <c r="I84" s="59"/>
      <c r="AE84" s="80"/>
      <c r="AF84" s="59"/>
      <c r="AG84" s="59"/>
      <c r="AH84" s="59"/>
      <c r="AJ84" s="77"/>
      <c r="AK84" s="77"/>
      <c r="AL84" s="77"/>
      <c r="AN84" s="26"/>
    </row>
    <row r="85" spans="1:40" ht="15.75" x14ac:dyDescent="0.25">
      <c r="A85" s="68" t="s">
        <v>66</v>
      </c>
      <c r="B85" s="45" t="s">
        <v>62</v>
      </c>
      <c r="C85" s="129">
        <f t="shared" si="96"/>
        <v>2228.73</v>
      </c>
      <c r="D85" s="130"/>
      <c r="E85" s="71">
        <f t="shared" ref="E85:F85" si="103">ROUND(E40*1.105,2)</f>
        <v>2358.0700000000002</v>
      </c>
      <c r="F85" s="69">
        <f t="shared" si="103"/>
        <v>2228.73</v>
      </c>
      <c r="G85" s="69">
        <f t="shared" ref="G85:H85" si="104">ROUND(G40*1.105,2)</f>
        <v>2358.0700000000002</v>
      </c>
      <c r="H85" s="71">
        <f t="shared" si="104"/>
        <v>2559.84</v>
      </c>
      <c r="I85" s="59"/>
      <c r="AE85" s="80"/>
      <c r="AF85" s="59"/>
      <c r="AG85" s="59"/>
      <c r="AH85" s="59"/>
      <c r="AJ85" s="77"/>
      <c r="AK85" s="77"/>
      <c r="AL85" s="77"/>
      <c r="AN85" s="26"/>
    </row>
    <row r="86" spans="1:40" ht="15.75" x14ac:dyDescent="0.25">
      <c r="A86" s="68" t="s">
        <v>66</v>
      </c>
      <c r="B86" s="45" t="s">
        <v>59</v>
      </c>
      <c r="C86" s="129">
        <f t="shared" si="96"/>
        <v>2230.37</v>
      </c>
      <c r="D86" s="130"/>
      <c r="E86" s="71">
        <f t="shared" ref="E86:F86" si="105">ROUND(E41*1.105,2)</f>
        <v>2359.71</v>
      </c>
      <c r="F86" s="69">
        <f t="shared" si="105"/>
        <v>2230.37</v>
      </c>
      <c r="G86" s="69">
        <f t="shared" ref="G86:H86" si="106">ROUND(G41*1.105,2)</f>
        <v>2359.71</v>
      </c>
      <c r="H86" s="71">
        <f t="shared" si="106"/>
        <v>2561.64</v>
      </c>
      <c r="I86" s="59"/>
      <c r="AE86" s="80"/>
      <c r="AF86" s="59"/>
      <c r="AG86" s="59"/>
      <c r="AH86" s="59"/>
      <c r="AJ86" s="77"/>
      <c r="AK86" s="77"/>
      <c r="AL86" s="77"/>
      <c r="AN86" s="26"/>
    </row>
    <row r="87" spans="1:40" ht="15.75" x14ac:dyDescent="0.25">
      <c r="A87" s="68" t="s">
        <v>66</v>
      </c>
      <c r="B87" s="45" t="s">
        <v>64</v>
      </c>
      <c r="C87" s="129">
        <f t="shared" si="96"/>
        <v>2233.7199999999998</v>
      </c>
      <c r="D87" s="130"/>
      <c r="E87" s="71">
        <f t="shared" ref="E87:F87" si="107">ROUND(E42*1.105,2)</f>
        <v>2233.7199999999998</v>
      </c>
      <c r="F87" s="69">
        <f t="shared" si="107"/>
        <v>2233.7199999999998</v>
      </c>
      <c r="G87" s="69">
        <f t="shared" ref="G87:H87" si="108">ROUND(G42*1.105,2)</f>
        <v>2233.7199999999998</v>
      </c>
      <c r="H87" s="71">
        <f t="shared" si="108"/>
        <v>2457.1</v>
      </c>
      <c r="I87" s="59"/>
      <c r="AE87" s="80"/>
      <c r="AF87" s="59"/>
      <c r="AG87" s="59"/>
      <c r="AH87" s="59"/>
      <c r="AJ87" s="77"/>
      <c r="AK87" s="77"/>
      <c r="AL87" s="77"/>
      <c r="AN87" s="26"/>
    </row>
    <row r="88" spans="1:40" ht="15.75" x14ac:dyDescent="0.25">
      <c r="A88" s="68" t="s">
        <v>66</v>
      </c>
      <c r="B88" s="45">
        <v>39</v>
      </c>
      <c r="C88" s="129">
        <f t="shared" si="96"/>
        <v>2305.36</v>
      </c>
      <c r="D88" s="130"/>
      <c r="E88" s="71">
        <f t="shared" ref="E88:F88" si="109">ROUND(E43*1.105,2)</f>
        <v>2305.36</v>
      </c>
      <c r="F88" s="69">
        <f t="shared" si="109"/>
        <v>2305.36</v>
      </c>
      <c r="G88" s="69">
        <f t="shared" ref="G88:H88" si="110">ROUND(G43*1.105,2)</f>
        <v>2305.36</v>
      </c>
      <c r="H88" s="71">
        <f t="shared" si="110"/>
        <v>2535.9</v>
      </c>
      <c r="I88" s="59"/>
      <c r="AE88" s="80"/>
      <c r="AF88" s="59"/>
      <c r="AG88" s="59"/>
      <c r="AH88" s="59"/>
      <c r="AJ88" s="77"/>
      <c r="AK88" s="77"/>
      <c r="AL88" s="77"/>
      <c r="AN88" s="26"/>
    </row>
    <row r="89" spans="1:40" ht="15.75" x14ac:dyDescent="0.25">
      <c r="A89" s="68" t="s">
        <v>66</v>
      </c>
      <c r="B89" s="45" t="s">
        <v>65</v>
      </c>
      <c r="C89" s="129">
        <f t="shared" si="96"/>
        <v>2336.41</v>
      </c>
      <c r="D89" s="130"/>
      <c r="E89" s="71">
        <f t="shared" ref="E89:F89" si="111">ROUND(E44*1.105,2)</f>
        <v>2465.75</v>
      </c>
      <c r="F89" s="69">
        <f t="shared" si="111"/>
        <v>2336.41</v>
      </c>
      <c r="G89" s="69">
        <f t="shared" ref="G89:H89" si="112">ROUND(G44*1.105,2)</f>
        <v>2465.75</v>
      </c>
      <c r="H89" s="71">
        <f t="shared" si="112"/>
        <v>2678.3</v>
      </c>
      <c r="I89" s="59"/>
      <c r="AE89" s="80"/>
      <c r="AF89" s="59"/>
      <c r="AG89" s="59"/>
      <c r="AH89" s="59"/>
      <c r="AJ89" s="77"/>
      <c r="AK89" s="77"/>
      <c r="AL89" s="77"/>
      <c r="AN89" s="26"/>
    </row>
    <row r="90" spans="1:40" ht="15.75" x14ac:dyDescent="0.25">
      <c r="A90" s="68" t="s">
        <v>66</v>
      </c>
      <c r="B90" s="45">
        <v>65.709999999999994</v>
      </c>
      <c r="C90" s="129">
        <f t="shared" si="96"/>
        <v>2341.41</v>
      </c>
      <c r="D90" s="130"/>
      <c r="E90" s="71">
        <f t="shared" ref="E90:F90" si="113">ROUND(E45*1.105,2)</f>
        <v>2341.41</v>
      </c>
      <c r="F90" s="69">
        <f t="shared" si="113"/>
        <v>2341.41</v>
      </c>
      <c r="G90" s="69">
        <f t="shared" ref="G90:H90" si="114">ROUND(G45*1.105,2)</f>
        <v>2341.41</v>
      </c>
      <c r="H90" s="71">
        <f t="shared" si="114"/>
        <v>2575.5500000000002</v>
      </c>
      <c r="I90" s="59"/>
      <c r="AE90" s="80"/>
      <c r="AF90" s="59"/>
      <c r="AG90" s="59"/>
      <c r="AH90" s="59"/>
      <c r="AJ90" s="77"/>
      <c r="AK90" s="77"/>
      <c r="AL90" s="77"/>
      <c r="AN90" s="26"/>
    </row>
    <row r="91" spans="1:40" ht="15.75" x14ac:dyDescent="0.25">
      <c r="A91" s="68" t="s">
        <v>66</v>
      </c>
      <c r="B91" s="45" t="s">
        <v>63</v>
      </c>
      <c r="C91" s="129">
        <f t="shared" si="96"/>
        <v>2471.4899999999998</v>
      </c>
      <c r="D91" s="130"/>
      <c r="E91" s="71">
        <f t="shared" ref="E91:F91" si="115">ROUND(E46*1.105,2)</f>
        <v>2471.4899999999998</v>
      </c>
      <c r="F91" s="69">
        <f t="shared" si="115"/>
        <v>2471.4899999999998</v>
      </c>
      <c r="G91" s="69">
        <f t="shared" ref="G91:H91" si="116">ROUND(G46*1.105,2)</f>
        <v>2471.4899999999998</v>
      </c>
      <c r="H91" s="71">
        <f t="shared" si="116"/>
        <v>2718.63</v>
      </c>
      <c r="I91" s="59"/>
      <c r="AE91" s="80"/>
      <c r="AF91" s="59"/>
      <c r="AG91" s="59"/>
      <c r="AH91" s="59"/>
      <c r="AJ91" s="77"/>
      <c r="AK91" s="77"/>
      <c r="AL91" s="77"/>
      <c r="AN91" s="26"/>
    </row>
    <row r="92" spans="1:40" ht="15.75" x14ac:dyDescent="0.25">
      <c r="A92" s="68" t="s">
        <v>66</v>
      </c>
      <c r="B92" s="45">
        <v>36</v>
      </c>
      <c r="C92" s="129">
        <f t="shared" si="96"/>
        <v>2516.36</v>
      </c>
      <c r="D92" s="130"/>
      <c r="E92" s="71">
        <f t="shared" ref="E92:F92" si="117">ROUND(E47*1.105,2)</f>
        <v>2645.7</v>
      </c>
      <c r="F92" s="69">
        <f t="shared" si="117"/>
        <v>2516.36</v>
      </c>
      <c r="G92" s="69">
        <f t="shared" ref="G92:H92" si="118">ROUND(G47*1.105,2)</f>
        <v>2645.7</v>
      </c>
      <c r="H92" s="71">
        <f t="shared" si="118"/>
        <v>2876.24</v>
      </c>
      <c r="I92" s="59"/>
      <c r="AE92" s="80"/>
      <c r="AF92" s="59"/>
      <c r="AG92" s="59"/>
      <c r="AH92" s="59"/>
      <c r="AJ92" s="77"/>
      <c r="AK92" s="77"/>
      <c r="AL92" s="77"/>
      <c r="AN92" s="26"/>
    </row>
    <row r="93" spans="1:40" ht="15.75" x14ac:dyDescent="0.25">
      <c r="A93" s="68" t="s">
        <v>66</v>
      </c>
      <c r="B93" s="45" t="s">
        <v>149</v>
      </c>
      <c r="C93" s="129">
        <f t="shared" si="96"/>
        <v>2859.24</v>
      </c>
      <c r="D93" s="130"/>
      <c r="E93" s="71">
        <f t="shared" ref="E93:F93" si="119">ROUND(E48*1.105,2)</f>
        <v>2988.58</v>
      </c>
      <c r="F93" s="69">
        <f t="shared" si="119"/>
        <v>3049.63</v>
      </c>
      <c r="G93" s="69">
        <f t="shared" ref="G93:H93" si="120">ROUND(G48*1.105,2)</f>
        <v>3178.97</v>
      </c>
      <c r="H93" s="71">
        <f t="shared" si="120"/>
        <v>3389.93</v>
      </c>
      <c r="I93" s="59"/>
      <c r="AE93" s="80"/>
      <c r="AF93" s="59"/>
      <c r="AG93" s="59"/>
      <c r="AH93" s="59"/>
      <c r="AJ93" s="77"/>
      <c r="AK93" s="77"/>
      <c r="AL93" s="77"/>
      <c r="AM93" s="77"/>
      <c r="AN93" s="26"/>
    </row>
    <row r="94" spans="1:40" ht="15.75" x14ac:dyDescent="0.25">
      <c r="A94" s="68" t="s">
        <v>66</v>
      </c>
      <c r="B94" s="45" t="s">
        <v>126</v>
      </c>
      <c r="C94" s="129">
        <f t="shared" si="96"/>
        <v>2983.38</v>
      </c>
      <c r="D94" s="130"/>
      <c r="E94" s="71">
        <f t="shared" ref="E94:F94" si="121">ROUND(E49*1.105,2)</f>
        <v>3112.72</v>
      </c>
      <c r="F94" s="69">
        <f t="shared" si="121"/>
        <v>3173.77</v>
      </c>
      <c r="G94" s="69">
        <f t="shared" ref="G94:H94" si="122">ROUND(G49*1.105,2)</f>
        <v>3303.11</v>
      </c>
      <c r="H94" s="71">
        <f t="shared" si="122"/>
        <v>3526.49</v>
      </c>
      <c r="I94" s="59"/>
      <c r="AE94" s="80"/>
      <c r="AF94" s="59"/>
      <c r="AG94" s="59"/>
      <c r="AH94" s="59"/>
      <c r="AJ94" s="77"/>
      <c r="AK94" s="77"/>
      <c r="AL94" s="77"/>
      <c r="AM94" s="77"/>
      <c r="AN94" s="26"/>
    </row>
    <row r="95" spans="1:40" ht="15.75" x14ac:dyDescent="0.25">
      <c r="A95" s="68" t="s">
        <v>66</v>
      </c>
      <c r="B95" s="45" t="s">
        <v>150</v>
      </c>
      <c r="C95" s="129">
        <f t="shared" si="96"/>
        <v>3075.24</v>
      </c>
      <c r="D95" s="130"/>
      <c r="E95" s="71">
        <f t="shared" ref="E95:F95" si="123">ROUND(E50*1.105,2)</f>
        <v>3204.58</v>
      </c>
      <c r="F95" s="69">
        <f t="shared" si="123"/>
        <v>3265.63</v>
      </c>
      <c r="G95" s="69">
        <f t="shared" ref="G95:H95" si="124">ROUND(G50*1.105,2)</f>
        <v>3394.97</v>
      </c>
      <c r="H95" s="71">
        <f t="shared" si="124"/>
        <v>3627.53</v>
      </c>
      <c r="I95" s="59"/>
      <c r="AE95" s="80"/>
      <c r="AF95" s="59"/>
      <c r="AG95" s="59"/>
      <c r="AH95" s="59"/>
      <c r="AJ95" s="77"/>
      <c r="AK95" s="77"/>
      <c r="AL95" s="77"/>
      <c r="AM95" s="77"/>
      <c r="AN95" s="26"/>
    </row>
    <row r="96" spans="1:40" ht="15.75" x14ac:dyDescent="0.25">
      <c r="A96" s="68" t="s">
        <v>66</v>
      </c>
      <c r="B96" s="45">
        <v>68.739999999999995</v>
      </c>
      <c r="C96" s="129">
        <f t="shared" si="96"/>
        <v>3091.06</v>
      </c>
      <c r="D96" s="130"/>
      <c r="E96" s="71">
        <f t="shared" ref="E96:F96" si="125">ROUND(E51*1.105,2)</f>
        <v>3220.4</v>
      </c>
      <c r="F96" s="69">
        <f t="shared" si="125"/>
        <v>3281.45</v>
      </c>
      <c r="G96" s="69">
        <f t="shared" ref="G96:H96" si="126">ROUND(G51*1.105,2)</f>
        <v>3410.79</v>
      </c>
      <c r="H96" s="71">
        <f t="shared" si="126"/>
        <v>3644.93</v>
      </c>
      <c r="I96" s="59"/>
      <c r="AE96" s="80"/>
      <c r="AF96" s="59"/>
      <c r="AG96" s="59"/>
      <c r="AH96" s="59"/>
      <c r="AJ96" s="77"/>
      <c r="AK96" s="77"/>
      <c r="AL96" s="77"/>
      <c r="AM96" s="77"/>
      <c r="AN96" s="26"/>
    </row>
    <row r="97" spans="1:40" ht="15.75" x14ac:dyDescent="0.25">
      <c r="A97" s="68" t="s">
        <v>66</v>
      </c>
      <c r="B97" s="45">
        <v>48.54</v>
      </c>
      <c r="C97" s="129">
        <f t="shared" si="96"/>
        <v>3221.14</v>
      </c>
      <c r="D97" s="130"/>
      <c r="E97" s="71">
        <f t="shared" ref="E97:F97" si="127">ROUND(E52*1.105,2)</f>
        <v>3350.48</v>
      </c>
      <c r="F97" s="69">
        <f t="shared" si="127"/>
        <v>3411.53</v>
      </c>
      <c r="G97" s="69">
        <f t="shared" ref="G97:H97" si="128">ROUND(G52*1.105,2)</f>
        <v>3540.87</v>
      </c>
      <c r="H97" s="71">
        <f t="shared" si="128"/>
        <v>3788.02</v>
      </c>
      <c r="I97" s="59"/>
      <c r="AE97" s="80"/>
      <c r="AF97" s="59"/>
      <c r="AG97" s="59"/>
      <c r="AH97" s="59"/>
      <c r="AJ97" s="77"/>
      <c r="AK97" s="77"/>
      <c r="AL97" s="77"/>
      <c r="AM97" s="77"/>
      <c r="AN97" s="26"/>
    </row>
    <row r="98" spans="1:40" ht="15.75" x14ac:dyDescent="0.25">
      <c r="A98" s="68" t="s">
        <v>66</v>
      </c>
      <c r="B98" s="45" t="s">
        <v>163</v>
      </c>
      <c r="C98" s="129">
        <f t="shared" si="96"/>
        <v>3437.14</v>
      </c>
      <c r="D98" s="130"/>
      <c r="E98" s="71">
        <f t="shared" ref="E98:F98" si="129">ROUND(E53*1.105,2)</f>
        <v>3566.48</v>
      </c>
      <c r="F98" s="69">
        <f t="shared" si="129"/>
        <v>3627.53</v>
      </c>
      <c r="G98" s="69">
        <f t="shared" ref="G98:H98" si="130">ROUND(G53*1.105,2)</f>
        <v>3756.87</v>
      </c>
      <c r="H98" s="71">
        <f t="shared" si="130"/>
        <v>4025.61</v>
      </c>
      <c r="I98" s="59"/>
      <c r="AE98" s="80"/>
      <c r="AF98" s="59"/>
      <c r="AG98" s="59"/>
      <c r="AH98" s="59"/>
      <c r="AJ98" s="77"/>
      <c r="AK98" s="77"/>
      <c r="AL98" s="77"/>
      <c r="AM98" s="77"/>
      <c r="AN98" s="26"/>
    </row>
    <row r="99" spans="1:40" ht="15.75" x14ac:dyDescent="0.25">
      <c r="A99" s="68" t="s">
        <v>66</v>
      </c>
      <c r="B99" s="45">
        <v>45</v>
      </c>
      <c r="C99" s="129">
        <f t="shared" si="96"/>
        <v>3444.27</v>
      </c>
      <c r="D99" s="130"/>
      <c r="E99" s="71">
        <f t="shared" ref="E99:F99" si="131">ROUND(E54*1.105,2)</f>
        <v>3444.27</v>
      </c>
      <c r="F99" s="69">
        <f t="shared" si="131"/>
        <v>3444.27</v>
      </c>
      <c r="G99" s="69">
        <f t="shared" ref="G99:H99" si="132">ROUND(G54*1.105,2)</f>
        <v>3444.27</v>
      </c>
      <c r="H99" s="71">
        <f t="shared" si="132"/>
        <v>3788.7</v>
      </c>
      <c r="I99" s="59"/>
      <c r="AE99" s="80"/>
      <c r="AF99" s="59"/>
      <c r="AG99" s="59"/>
      <c r="AH99" s="59"/>
      <c r="AJ99" s="77"/>
      <c r="AK99" s="77"/>
      <c r="AL99" s="77"/>
      <c r="AM99" s="77"/>
      <c r="AN99" s="26"/>
    </row>
    <row r="100" spans="1:40" ht="15.75" x14ac:dyDescent="0.25">
      <c r="A100" s="49"/>
      <c r="B100" s="50"/>
      <c r="C100" s="52"/>
      <c r="D100" s="52"/>
      <c r="E100" s="51"/>
      <c r="F100" s="51"/>
      <c r="G100" s="51"/>
      <c r="H100" s="74"/>
      <c r="I100" s="59"/>
      <c r="AN100" s="26"/>
    </row>
    <row r="101" spans="1:40" ht="15.75" x14ac:dyDescent="0.25">
      <c r="A101" s="126" t="s">
        <v>70</v>
      </c>
      <c r="B101" s="127"/>
      <c r="C101" s="127"/>
      <c r="D101" s="127"/>
      <c r="E101" s="127"/>
      <c r="F101" s="127"/>
      <c r="G101" s="127"/>
      <c r="H101" s="128"/>
      <c r="I101" s="59"/>
      <c r="AN101" s="26"/>
    </row>
    <row r="102" spans="1:40" ht="15.75" x14ac:dyDescent="0.25">
      <c r="A102" s="68" t="s">
        <v>57</v>
      </c>
      <c r="B102" s="45" t="s">
        <v>58</v>
      </c>
      <c r="C102" s="129">
        <f>ROUND(C12*2.015,2)</f>
        <v>2548.13</v>
      </c>
      <c r="D102" s="130"/>
      <c r="E102" s="71">
        <f t="shared" ref="E102:E124" si="133">ROUND(E12*2.015,2)</f>
        <v>2548.13</v>
      </c>
      <c r="F102" s="71"/>
      <c r="G102" s="71"/>
      <c r="H102" s="71">
        <f t="shared" ref="H102:H124" si="134">ROUND(H12*2.015,2)</f>
        <v>2802.95</v>
      </c>
      <c r="I102" s="59"/>
      <c r="AE102" s="59"/>
      <c r="AF102" s="59"/>
      <c r="AG102" s="59"/>
      <c r="AJ102" s="77"/>
      <c r="AN102" s="26"/>
    </row>
    <row r="103" spans="1:40" ht="15.75" x14ac:dyDescent="0.25">
      <c r="A103" s="68" t="s">
        <v>57</v>
      </c>
      <c r="B103" s="45" t="s">
        <v>59</v>
      </c>
      <c r="C103" s="129">
        <f t="shared" ref="C103:C124" si="135">ROUND(C13*2.015,2)</f>
        <v>2932.89</v>
      </c>
      <c r="D103" s="130"/>
      <c r="E103" s="71">
        <f t="shared" si="133"/>
        <v>3168.75</v>
      </c>
      <c r="F103" s="53"/>
      <c r="G103" s="53"/>
      <c r="H103" s="71">
        <f t="shared" si="134"/>
        <v>3423.57</v>
      </c>
      <c r="I103" s="59"/>
      <c r="AE103" s="59"/>
      <c r="AF103" s="59"/>
      <c r="AG103" s="59"/>
      <c r="AJ103" s="77"/>
      <c r="AN103" s="26"/>
    </row>
    <row r="104" spans="1:40" ht="15.75" x14ac:dyDescent="0.25">
      <c r="A104" s="68" t="s">
        <v>57</v>
      </c>
      <c r="B104" s="45" t="s">
        <v>67</v>
      </c>
      <c r="C104" s="129">
        <f t="shared" si="135"/>
        <v>3008.72</v>
      </c>
      <c r="D104" s="130"/>
      <c r="E104" s="71">
        <f t="shared" si="133"/>
        <v>3008.72</v>
      </c>
      <c r="F104" s="53"/>
      <c r="G104" s="53"/>
      <c r="H104" s="71">
        <f t="shared" si="134"/>
        <v>3309.6</v>
      </c>
      <c r="I104" s="59"/>
      <c r="AE104" s="59"/>
      <c r="AF104" s="59"/>
      <c r="AG104" s="59"/>
      <c r="AJ104" s="77"/>
      <c r="AN104" s="26"/>
    </row>
    <row r="105" spans="1:40" ht="15.75" x14ac:dyDescent="0.25">
      <c r="A105" s="68" t="s">
        <v>57</v>
      </c>
      <c r="B105" s="45">
        <v>39</v>
      </c>
      <c r="C105" s="129">
        <f t="shared" si="135"/>
        <v>3069.65</v>
      </c>
      <c r="D105" s="130"/>
      <c r="E105" s="71">
        <f t="shared" si="133"/>
        <v>3069.65</v>
      </c>
      <c r="F105" s="53"/>
      <c r="G105" s="53"/>
      <c r="H105" s="71">
        <f t="shared" si="134"/>
        <v>3376.62</v>
      </c>
      <c r="I105" s="59"/>
      <c r="AE105" s="59"/>
      <c r="AF105" s="59"/>
      <c r="AG105" s="59"/>
      <c r="AJ105" s="77"/>
      <c r="AN105" s="26"/>
    </row>
    <row r="106" spans="1:40" ht="15.75" x14ac:dyDescent="0.25">
      <c r="A106" s="68" t="s">
        <v>57</v>
      </c>
      <c r="B106" s="45" t="s">
        <v>60</v>
      </c>
      <c r="C106" s="129">
        <f t="shared" si="135"/>
        <v>3176.22</v>
      </c>
      <c r="D106" s="130"/>
      <c r="E106" s="71">
        <f t="shared" si="133"/>
        <v>3176.22</v>
      </c>
      <c r="F106" s="53"/>
      <c r="G106" s="53"/>
      <c r="H106" s="71">
        <f t="shared" si="134"/>
        <v>3493.85</v>
      </c>
      <c r="I106" s="59"/>
      <c r="AE106" s="59"/>
      <c r="AF106" s="59"/>
      <c r="AG106" s="59"/>
      <c r="AJ106" s="77"/>
      <c r="AN106" s="26"/>
    </row>
    <row r="107" spans="1:40" ht="15.75" x14ac:dyDescent="0.25">
      <c r="A107" s="68" t="s">
        <v>57</v>
      </c>
      <c r="B107" s="45" t="s">
        <v>61</v>
      </c>
      <c r="C107" s="129">
        <f t="shared" si="135"/>
        <v>3205.08</v>
      </c>
      <c r="D107" s="130"/>
      <c r="E107" s="71">
        <f t="shared" si="133"/>
        <v>3205.08</v>
      </c>
      <c r="F107" s="53"/>
      <c r="G107" s="53"/>
      <c r="H107" s="71">
        <f t="shared" si="134"/>
        <v>3525.59</v>
      </c>
      <c r="I107" s="59"/>
      <c r="AE107" s="59"/>
      <c r="AF107" s="59"/>
      <c r="AG107" s="59"/>
      <c r="AJ107" s="77"/>
      <c r="AN107" s="26"/>
    </row>
    <row r="108" spans="1:40" ht="15.75" x14ac:dyDescent="0.25">
      <c r="A108" s="68" t="s">
        <v>57</v>
      </c>
      <c r="B108" s="45" t="s">
        <v>63</v>
      </c>
      <c r="C108" s="129">
        <f t="shared" si="135"/>
        <v>3372.59</v>
      </c>
      <c r="D108" s="130"/>
      <c r="E108" s="71">
        <f t="shared" si="133"/>
        <v>3372.59</v>
      </c>
      <c r="F108" s="53"/>
      <c r="G108" s="53"/>
      <c r="H108" s="71">
        <f t="shared" si="134"/>
        <v>3709.84</v>
      </c>
      <c r="I108" s="59"/>
      <c r="AE108" s="59"/>
      <c r="AF108" s="59"/>
      <c r="AG108" s="59"/>
      <c r="AJ108" s="77"/>
      <c r="AN108" s="26"/>
    </row>
    <row r="109" spans="1:40" ht="15.75" x14ac:dyDescent="0.25">
      <c r="A109" s="68" t="s">
        <v>57</v>
      </c>
      <c r="B109" s="45" t="s">
        <v>62</v>
      </c>
      <c r="C109" s="129">
        <f t="shared" si="135"/>
        <v>3393.48</v>
      </c>
      <c r="D109" s="130"/>
      <c r="E109" s="71">
        <f t="shared" si="133"/>
        <v>3629.34</v>
      </c>
      <c r="F109" s="53"/>
      <c r="G109" s="53"/>
      <c r="H109" s="71">
        <f t="shared" si="134"/>
        <v>3930.22</v>
      </c>
      <c r="I109" s="59"/>
      <c r="AE109" s="59"/>
      <c r="AF109" s="59"/>
      <c r="AG109" s="59"/>
      <c r="AJ109" s="77"/>
      <c r="AN109" s="26"/>
    </row>
    <row r="110" spans="1:40" ht="15.75" x14ac:dyDescent="0.25">
      <c r="A110" s="68" t="s">
        <v>57</v>
      </c>
      <c r="B110" s="45" t="s">
        <v>64</v>
      </c>
      <c r="C110" s="129">
        <f t="shared" si="135"/>
        <v>3402.59</v>
      </c>
      <c r="D110" s="130"/>
      <c r="E110" s="71">
        <f t="shared" si="133"/>
        <v>3402.59</v>
      </c>
      <c r="F110" s="53"/>
      <c r="G110" s="53"/>
      <c r="H110" s="71">
        <f t="shared" si="134"/>
        <v>3742.84</v>
      </c>
      <c r="I110" s="59"/>
      <c r="AE110" s="59"/>
      <c r="AF110" s="59"/>
      <c r="AG110" s="59"/>
      <c r="AJ110" s="77"/>
      <c r="AN110" s="26"/>
    </row>
    <row r="111" spans="1:40" ht="15.75" x14ac:dyDescent="0.25">
      <c r="A111" s="68" t="s">
        <v>57</v>
      </c>
      <c r="B111" s="45">
        <v>36</v>
      </c>
      <c r="C111" s="129">
        <f t="shared" si="135"/>
        <v>3454.42</v>
      </c>
      <c r="D111" s="130"/>
      <c r="E111" s="71">
        <f t="shared" si="133"/>
        <v>3690.27</v>
      </c>
      <c r="F111" s="53"/>
      <c r="G111" s="53"/>
      <c r="H111" s="71">
        <f t="shared" si="134"/>
        <v>3997.24</v>
      </c>
      <c r="I111" s="59"/>
      <c r="AE111" s="59"/>
      <c r="AF111" s="59"/>
      <c r="AG111" s="59"/>
      <c r="AJ111" s="77"/>
      <c r="AN111" s="26"/>
    </row>
    <row r="112" spans="1:40" ht="15.75" x14ac:dyDescent="0.25">
      <c r="A112" s="68" t="s">
        <v>57</v>
      </c>
      <c r="B112" s="45" t="s">
        <v>148</v>
      </c>
      <c r="C112" s="129">
        <f t="shared" si="135"/>
        <v>3560.99</v>
      </c>
      <c r="D112" s="130"/>
      <c r="E112" s="71">
        <f t="shared" si="133"/>
        <v>3796.84</v>
      </c>
      <c r="F112" s="53"/>
      <c r="G112" s="53"/>
      <c r="H112" s="71">
        <f t="shared" si="134"/>
        <v>4114.47</v>
      </c>
      <c r="I112" s="59"/>
      <c r="AE112" s="59"/>
      <c r="AF112" s="59"/>
      <c r="AG112" s="59"/>
      <c r="AJ112" s="77"/>
      <c r="AN112" s="26"/>
    </row>
    <row r="113" spans="1:40" ht="15.75" x14ac:dyDescent="0.25">
      <c r="A113" s="68" t="s">
        <v>57</v>
      </c>
      <c r="B113" s="45">
        <v>55</v>
      </c>
      <c r="C113" s="129">
        <f t="shared" si="135"/>
        <v>3562.28</v>
      </c>
      <c r="D113" s="130"/>
      <c r="E113" s="71">
        <f t="shared" si="133"/>
        <v>3562.28</v>
      </c>
      <c r="F113" s="53"/>
      <c r="G113" s="53"/>
      <c r="H113" s="71">
        <f t="shared" si="134"/>
        <v>3918.51</v>
      </c>
      <c r="I113" s="59"/>
      <c r="AE113" s="59"/>
      <c r="AF113" s="59"/>
      <c r="AG113" s="59"/>
      <c r="AJ113" s="77"/>
      <c r="AN113" s="26"/>
    </row>
    <row r="114" spans="1:40" ht="15.75" x14ac:dyDescent="0.25">
      <c r="A114" s="68" t="s">
        <v>57</v>
      </c>
      <c r="B114" s="45" t="s">
        <v>65</v>
      </c>
      <c r="C114" s="129">
        <f t="shared" si="135"/>
        <v>3589.84</v>
      </c>
      <c r="D114" s="130"/>
      <c r="E114" s="71">
        <f t="shared" si="133"/>
        <v>3825.7</v>
      </c>
      <c r="F114" s="53"/>
      <c r="G114" s="53"/>
      <c r="H114" s="71">
        <f t="shared" si="134"/>
        <v>4146.21</v>
      </c>
      <c r="I114" s="59"/>
      <c r="AE114" s="59"/>
      <c r="AF114" s="59"/>
      <c r="AG114" s="59"/>
      <c r="AJ114" s="77"/>
      <c r="AN114" s="26"/>
    </row>
    <row r="115" spans="1:40" ht="15.75" x14ac:dyDescent="0.25">
      <c r="A115" s="68" t="s">
        <v>57</v>
      </c>
      <c r="B115" s="45">
        <v>65.709999999999994</v>
      </c>
      <c r="C115" s="129">
        <f t="shared" si="135"/>
        <v>3598.95</v>
      </c>
      <c r="D115" s="130"/>
      <c r="E115" s="71">
        <f t="shared" si="133"/>
        <v>3598.95</v>
      </c>
      <c r="F115" s="53"/>
      <c r="G115" s="53"/>
      <c r="H115" s="71">
        <f t="shared" si="134"/>
        <v>3958.85</v>
      </c>
      <c r="I115" s="59"/>
      <c r="AE115" s="59"/>
      <c r="AF115" s="59"/>
      <c r="AG115" s="59"/>
      <c r="AJ115" s="77"/>
      <c r="AN115" s="26"/>
    </row>
    <row r="116" spans="1:40" ht="15.75" x14ac:dyDescent="0.25">
      <c r="A116" s="68" t="s">
        <v>57</v>
      </c>
      <c r="B116" s="45">
        <v>48.54</v>
      </c>
      <c r="C116" s="129">
        <f t="shared" si="135"/>
        <v>3757.35</v>
      </c>
      <c r="D116" s="130"/>
      <c r="E116" s="71">
        <f t="shared" si="133"/>
        <v>3993.21</v>
      </c>
      <c r="F116" s="53"/>
      <c r="G116" s="53"/>
      <c r="H116" s="71">
        <f t="shared" si="134"/>
        <v>4330.46</v>
      </c>
      <c r="I116" s="59"/>
      <c r="AE116" s="59"/>
      <c r="AF116" s="59"/>
      <c r="AG116" s="59"/>
      <c r="AJ116" s="77"/>
      <c r="AN116" s="26"/>
    </row>
    <row r="117" spans="1:40" ht="15.75" x14ac:dyDescent="0.25">
      <c r="A117" s="68" t="s">
        <v>57</v>
      </c>
      <c r="B117" s="45" t="s">
        <v>126</v>
      </c>
      <c r="C117" s="129">
        <f t="shared" si="135"/>
        <v>3787.35</v>
      </c>
      <c r="D117" s="130"/>
      <c r="E117" s="71">
        <f t="shared" si="133"/>
        <v>4023.21</v>
      </c>
      <c r="F117" s="53"/>
      <c r="G117" s="53"/>
      <c r="H117" s="71">
        <f t="shared" si="134"/>
        <v>4363.46</v>
      </c>
      <c r="I117" s="59"/>
      <c r="AE117" s="59"/>
      <c r="AF117" s="59"/>
      <c r="AG117" s="59"/>
      <c r="AJ117" s="77"/>
      <c r="AN117" s="26"/>
    </row>
    <row r="118" spans="1:40" ht="15.75" x14ac:dyDescent="0.25">
      <c r="A118" s="68" t="s">
        <v>57</v>
      </c>
      <c r="B118" s="44">
        <v>50</v>
      </c>
      <c r="C118" s="129">
        <f t="shared" si="135"/>
        <v>3947.04</v>
      </c>
      <c r="D118" s="130"/>
      <c r="E118" s="71">
        <f t="shared" si="133"/>
        <v>4182.8999999999996</v>
      </c>
      <c r="F118" s="53"/>
      <c r="G118" s="53"/>
      <c r="H118" s="71">
        <f t="shared" si="134"/>
        <v>4539.13</v>
      </c>
      <c r="I118" s="59"/>
      <c r="AE118" s="59"/>
      <c r="AF118" s="59"/>
      <c r="AG118" s="59"/>
      <c r="AJ118" s="77"/>
      <c r="AN118" s="26"/>
    </row>
    <row r="119" spans="1:40" ht="15.75" x14ac:dyDescent="0.25">
      <c r="A119" s="68" t="s">
        <v>57</v>
      </c>
      <c r="B119" s="44">
        <v>40.619999999999997</v>
      </c>
      <c r="C119" s="129">
        <f t="shared" si="135"/>
        <v>3954.86</v>
      </c>
      <c r="D119" s="130"/>
      <c r="E119" s="71">
        <f t="shared" si="133"/>
        <v>4190.72</v>
      </c>
      <c r="F119" s="53"/>
      <c r="G119" s="53"/>
      <c r="H119" s="71">
        <f t="shared" si="134"/>
        <v>4547.7299999999996</v>
      </c>
      <c r="I119" s="59"/>
      <c r="AE119" s="59"/>
      <c r="AF119" s="59"/>
      <c r="AG119" s="59"/>
      <c r="AJ119" s="77"/>
      <c r="AN119" s="26"/>
    </row>
    <row r="120" spans="1:40" ht="15.75" x14ac:dyDescent="0.25">
      <c r="A120" s="68" t="s">
        <v>57</v>
      </c>
      <c r="B120" s="44">
        <v>68.739999999999995</v>
      </c>
      <c r="C120" s="129">
        <f t="shared" si="135"/>
        <v>3983.72</v>
      </c>
      <c r="D120" s="130"/>
      <c r="E120" s="71">
        <f t="shared" si="133"/>
        <v>4219.57</v>
      </c>
      <c r="F120" s="53"/>
      <c r="G120" s="53"/>
      <c r="H120" s="71">
        <f t="shared" si="134"/>
        <v>4579.47</v>
      </c>
      <c r="I120" s="59"/>
      <c r="AE120" s="59"/>
      <c r="AF120" s="59"/>
      <c r="AG120" s="59"/>
      <c r="AJ120" s="77"/>
      <c r="AN120" s="26"/>
    </row>
    <row r="121" spans="1:40" ht="15.75" x14ac:dyDescent="0.25">
      <c r="A121" s="68" t="s">
        <v>57</v>
      </c>
      <c r="B121" s="44">
        <v>42</v>
      </c>
      <c r="C121" s="129">
        <f t="shared" si="135"/>
        <v>4151.22</v>
      </c>
      <c r="D121" s="130"/>
      <c r="E121" s="71">
        <f t="shared" si="133"/>
        <v>4387.08</v>
      </c>
      <c r="F121" s="53"/>
      <c r="G121" s="53"/>
      <c r="H121" s="71">
        <f t="shared" si="134"/>
        <v>4763.72</v>
      </c>
      <c r="I121" s="59"/>
      <c r="AE121" s="59"/>
      <c r="AF121" s="59"/>
      <c r="AG121" s="59"/>
      <c r="AJ121" s="77"/>
      <c r="AN121" s="26"/>
    </row>
    <row r="122" spans="1:40" ht="15.75" x14ac:dyDescent="0.25">
      <c r="A122" s="68" t="s">
        <v>57</v>
      </c>
      <c r="B122" s="44">
        <v>64</v>
      </c>
      <c r="C122" s="129">
        <f t="shared" si="135"/>
        <v>4340.91</v>
      </c>
      <c r="D122" s="130"/>
      <c r="E122" s="71">
        <f t="shared" si="133"/>
        <v>4576.7700000000004</v>
      </c>
      <c r="F122" s="53"/>
      <c r="G122" s="53"/>
      <c r="H122" s="71">
        <f t="shared" si="134"/>
        <v>4972.3999999999996</v>
      </c>
      <c r="I122" s="59"/>
      <c r="AE122" s="59"/>
      <c r="AF122" s="59"/>
      <c r="AG122" s="59"/>
      <c r="AJ122" s="77"/>
      <c r="AN122" s="26"/>
    </row>
    <row r="123" spans="1:40" ht="15.75" x14ac:dyDescent="0.25">
      <c r="A123" s="68" t="s">
        <v>57</v>
      </c>
      <c r="B123" s="44">
        <v>60</v>
      </c>
      <c r="C123" s="129">
        <f t="shared" si="135"/>
        <v>4537.28</v>
      </c>
      <c r="D123" s="130"/>
      <c r="E123" s="71">
        <f t="shared" si="133"/>
        <v>4773.13</v>
      </c>
      <c r="F123" s="53"/>
      <c r="G123" s="53"/>
      <c r="H123" s="71">
        <f t="shared" si="134"/>
        <v>5188.38</v>
      </c>
      <c r="I123" s="59"/>
      <c r="AE123" s="59"/>
      <c r="AF123" s="59"/>
      <c r="AG123" s="59"/>
      <c r="AJ123" s="77"/>
      <c r="AN123" s="26"/>
    </row>
    <row r="124" spans="1:40" ht="15.75" x14ac:dyDescent="0.25">
      <c r="A124" s="68" t="s">
        <v>57</v>
      </c>
      <c r="B124" s="44">
        <v>45</v>
      </c>
      <c r="C124" s="129">
        <f t="shared" si="135"/>
        <v>5532.55</v>
      </c>
      <c r="D124" s="130"/>
      <c r="E124" s="71">
        <f t="shared" si="133"/>
        <v>5532.55</v>
      </c>
      <c r="F124" s="53"/>
      <c r="G124" s="53"/>
      <c r="H124" s="71">
        <f t="shared" si="134"/>
        <v>6085.8</v>
      </c>
      <c r="I124" s="59"/>
      <c r="AE124" s="59"/>
      <c r="AF124" s="59"/>
      <c r="AG124" s="59"/>
      <c r="AJ124" s="77"/>
      <c r="AN124" s="26"/>
    </row>
    <row r="125" spans="1:40" ht="15.75" x14ac:dyDescent="0.25">
      <c r="A125" s="131"/>
      <c r="B125" s="131"/>
      <c r="C125" s="131"/>
      <c r="D125" s="131"/>
      <c r="E125" s="131"/>
      <c r="F125" s="131"/>
      <c r="G125" s="131"/>
      <c r="H125" s="131"/>
      <c r="I125" s="59"/>
    </row>
    <row r="126" spans="1:40" ht="15.75" x14ac:dyDescent="0.25">
      <c r="A126" s="68" t="s">
        <v>66</v>
      </c>
      <c r="B126" s="45" t="s">
        <v>67</v>
      </c>
      <c r="C126" s="129">
        <f>ROUND(C36*2.015,2)</f>
        <v>3679.39</v>
      </c>
      <c r="D126" s="130"/>
      <c r="E126" s="71">
        <f t="shared" ref="E126:H144" si="136">ROUND(E36*2.015,2)</f>
        <v>3679.39</v>
      </c>
      <c r="F126" s="69">
        <f t="shared" si="136"/>
        <v>3679.39</v>
      </c>
      <c r="G126" s="69">
        <f t="shared" si="136"/>
        <v>3679.39</v>
      </c>
      <c r="H126" s="71">
        <f t="shared" si="136"/>
        <v>4047.33</v>
      </c>
      <c r="I126" s="59"/>
      <c r="AE126" s="59"/>
      <c r="AF126" s="59"/>
      <c r="AG126" s="59"/>
      <c r="AH126" s="59"/>
      <c r="AJ126" s="77"/>
      <c r="AL126" s="77"/>
      <c r="AM126" s="77"/>
      <c r="AN126" s="77"/>
    </row>
    <row r="127" spans="1:40" ht="15.75" x14ac:dyDescent="0.25">
      <c r="A127" s="68" t="s">
        <v>66</v>
      </c>
      <c r="B127" s="45" t="s">
        <v>58</v>
      </c>
      <c r="C127" s="129">
        <f t="shared" ref="C127:C144" si="137">ROUND(C37*2.015,2)</f>
        <v>3682.37</v>
      </c>
      <c r="D127" s="130"/>
      <c r="E127" s="71">
        <f t="shared" si="136"/>
        <v>3682.37</v>
      </c>
      <c r="F127" s="69">
        <f t="shared" si="136"/>
        <v>3682.37</v>
      </c>
      <c r="G127" s="69">
        <f t="shared" si="136"/>
        <v>3682.37</v>
      </c>
      <c r="H127" s="71">
        <f t="shared" si="136"/>
        <v>4050.61</v>
      </c>
      <c r="I127" s="59"/>
      <c r="AE127" s="59"/>
      <c r="AF127" s="59"/>
      <c r="AG127" s="59"/>
      <c r="AH127" s="59"/>
      <c r="AJ127" s="77"/>
      <c r="AL127" s="77"/>
      <c r="AM127" s="77"/>
      <c r="AN127" s="77"/>
    </row>
    <row r="128" spans="1:40" ht="15.75" x14ac:dyDescent="0.25">
      <c r="A128" s="68" t="s">
        <v>66</v>
      </c>
      <c r="B128" s="45" t="s">
        <v>68</v>
      </c>
      <c r="C128" s="129">
        <f t="shared" si="137"/>
        <v>3846.9</v>
      </c>
      <c r="D128" s="130"/>
      <c r="E128" s="71">
        <f t="shared" si="136"/>
        <v>3846.9</v>
      </c>
      <c r="F128" s="69">
        <f t="shared" si="136"/>
        <v>3846.9</v>
      </c>
      <c r="G128" s="69">
        <f t="shared" si="136"/>
        <v>3846.9</v>
      </c>
      <c r="H128" s="71">
        <f t="shared" si="136"/>
        <v>4231.58</v>
      </c>
      <c r="I128" s="59"/>
      <c r="AE128" s="59"/>
      <c r="AF128" s="59"/>
      <c r="AG128" s="59"/>
      <c r="AH128" s="59"/>
      <c r="AJ128" s="77"/>
      <c r="AL128" s="77"/>
      <c r="AM128" s="77"/>
      <c r="AN128" s="77"/>
    </row>
    <row r="129" spans="1:41" ht="15.75" x14ac:dyDescent="0.25">
      <c r="A129" s="68" t="s">
        <v>66</v>
      </c>
      <c r="B129" s="45" t="s">
        <v>61</v>
      </c>
      <c r="C129" s="129">
        <f t="shared" si="137"/>
        <v>3875.75</v>
      </c>
      <c r="D129" s="130"/>
      <c r="E129" s="71">
        <f t="shared" si="136"/>
        <v>3875.75</v>
      </c>
      <c r="F129" s="69">
        <f t="shared" si="136"/>
        <v>3875.75</v>
      </c>
      <c r="G129" s="69">
        <f t="shared" si="136"/>
        <v>3875.75</v>
      </c>
      <c r="H129" s="71">
        <f t="shared" si="136"/>
        <v>4263.34</v>
      </c>
      <c r="I129" s="59"/>
      <c r="AE129" s="59"/>
      <c r="AF129" s="59"/>
      <c r="AG129" s="59"/>
      <c r="AH129" s="59"/>
      <c r="AJ129" s="77"/>
      <c r="AL129" s="77"/>
      <c r="AM129" s="77"/>
      <c r="AN129" s="77"/>
    </row>
    <row r="130" spans="1:41" ht="15.75" x14ac:dyDescent="0.25">
      <c r="A130" s="68" t="s">
        <v>66</v>
      </c>
      <c r="B130" s="45" t="s">
        <v>62</v>
      </c>
      <c r="C130" s="129">
        <f t="shared" si="137"/>
        <v>4064.15</v>
      </c>
      <c r="D130" s="130"/>
      <c r="E130" s="71">
        <f t="shared" si="136"/>
        <v>4300.01</v>
      </c>
      <c r="F130" s="69">
        <f t="shared" si="136"/>
        <v>4064.15</v>
      </c>
      <c r="G130" s="69">
        <f t="shared" si="136"/>
        <v>4300.01</v>
      </c>
      <c r="H130" s="71">
        <f t="shared" si="136"/>
        <v>4667.95</v>
      </c>
      <c r="I130" s="59"/>
      <c r="AE130" s="59"/>
      <c r="AF130" s="59"/>
      <c r="AG130" s="59"/>
      <c r="AH130" s="59"/>
      <c r="AJ130" s="77"/>
      <c r="AL130" s="77"/>
      <c r="AM130" s="77"/>
      <c r="AN130" s="77"/>
    </row>
    <row r="131" spans="1:41" ht="15.75" x14ac:dyDescent="0.25">
      <c r="A131" s="68" t="s">
        <v>66</v>
      </c>
      <c r="B131" s="45" t="s">
        <v>59</v>
      </c>
      <c r="C131" s="129">
        <f t="shared" si="137"/>
        <v>4067.14</v>
      </c>
      <c r="D131" s="130"/>
      <c r="E131" s="71">
        <f t="shared" si="136"/>
        <v>4302.99</v>
      </c>
      <c r="F131" s="69">
        <f t="shared" si="136"/>
        <v>4067.14</v>
      </c>
      <c r="G131" s="69">
        <f t="shared" si="136"/>
        <v>4302.99</v>
      </c>
      <c r="H131" s="71">
        <f t="shared" si="136"/>
        <v>4671.2299999999996</v>
      </c>
      <c r="I131" s="59"/>
      <c r="AE131" s="59"/>
      <c r="AF131" s="59"/>
      <c r="AG131" s="59"/>
      <c r="AH131" s="59"/>
      <c r="AJ131" s="77"/>
      <c r="AL131" s="77"/>
      <c r="AM131" s="77"/>
      <c r="AN131" s="77"/>
    </row>
    <row r="132" spans="1:41" ht="15.75" x14ac:dyDescent="0.25">
      <c r="A132" s="68" t="s">
        <v>66</v>
      </c>
      <c r="B132" s="45" t="s">
        <v>64</v>
      </c>
      <c r="C132" s="129">
        <f t="shared" si="137"/>
        <v>4073.26</v>
      </c>
      <c r="D132" s="130"/>
      <c r="E132" s="71">
        <f t="shared" si="136"/>
        <v>4073.26</v>
      </c>
      <c r="F132" s="69">
        <f t="shared" si="136"/>
        <v>4073.26</v>
      </c>
      <c r="G132" s="69">
        <f t="shared" si="136"/>
        <v>4073.26</v>
      </c>
      <c r="H132" s="71">
        <f t="shared" si="136"/>
        <v>4480.59</v>
      </c>
      <c r="I132" s="59"/>
      <c r="AE132" s="59"/>
      <c r="AF132" s="59"/>
      <c r="AG132" s="59"/>
      <c r="AH132" s="59"/>
      <c r="AJ132" s="77"/>
      <c r="AL132" s="77"/>
      <c r="AM132" s="77"/>
      <c r="AN132" s="77"/>
    </row>
    <row r="133" spans="1:41" ht="15.75" x14ac:dyDescent="0.25">
      <c r="A133" s="68" t="s">
        <v>66</v>
      </c>
      <c r="B133" s="45">
        <v>39</v>
      </c>
      <c r="C133" s="129">
        <f t="shared" si="137"/>
        <v>4203.8900000000003</v>
      </c>
      <c r="D133" s="130"/>
      <c r="E133" s="71">
        <f t="shared" si="136"/>
        <v>4203.8900000000003</v>
      </c>
      <c r="F133" s="69">
        <f t="shared" si="136"/>
        <v>4203.8900000000003</v>
      </c>
      <c r="G133" s="69">
        <f t="shared" si="136"/>
        <v>4203.8900000000003</v>
      </c>
      <c r="H133" s="71">
        <f t="shared" si="136"/>
        <v>4624.28</v>
      </c>
      <c r="I133" s="59"/>
      <c r="AE133" s="59"/>
      <c r="AF133" s="59"/>
      <c r="AG133" s="59"/>
      <c r="AH133" s="59"/>
      <c r="AJ133" s="77"/>
      <c r="AL133" s="77"/>
      <c r="AM133" s="77"/>
      <c r="AN133" s="77"/>
    </row>
    <row r="134" spans="1:41" ht="15.75" x14ac:dyDescent="0.25">
      <c r="A134" s="68" t="s">
        <v>66</v>
      </c>
      <c r="B134" s="45" t="s">
        <v>65</v>
      </c>
      <c r="C134" s="129">
        <f t="shared" si="137"/>
        <v>4260.5200000000004</v>
      </c>
      <c r="D134" s="130"/>
      <c r="E134" s="71">
        <f t="shared" si="136"/>
        <v>4496.37</v>
      </c>
      <c r="F134" s="69">
        <f t="shared" si="136"/>
        <v>4260.5200000000004</v>
      </c>
      <c r="G134" s="69">
        <f t="shared" si="136"/>
        <v>4496.37</v>
      </c>
      <c r="H134" s="71">
        <f t="shared" si="136"/>
        <v>4883.96</v>
      </c>
      <c r="I134" s="59"/>
      <c r="AE134" s="59"/>
      <c r="AF134" s="59"/>
      <c r="AG134" s="59"/>
      <c r="AH134" s="59"/>
      <c r="AJ134" s="77"/>
      <c r="AL134" s="77"/>
      <c r="AM134" s="77"/>
      <c r="AN134" s="77"/>
    </row>
    <row r="135" spans="1:41" ht="15.75" x14ac:dyDescent="0.25">
      <c r="A135" s="68" t="s">
        <v>66</v>
      </c>
      <c r="B135" s="45">
        <v>65.709999999999994</v>
      </c>
      <c r="C135" s="129">
        <f t="shared" si="137"/>
        <v>4269.62</v>
      </c>
      <c r="D135" s="130"/>
      <c r="E135" s="71">
        <f t="shared" si="136"/>
        <v>4269.62</v>
      </c>
      <c r="F135" s="69">
        <f t="shared" si="136"/>
        <v>4269.62</v>
      </c>
      <c r="G135" s="69">
        <f t="shared" si="136"/>
        <v>4269.62</v>
      </c>
      <c r="H135" s="71">
        <f t="shared" si="136"/>
        <v>4696.58</v>
      </c>
      <c r="I135" s="59"/>
      <c r="AE135" s="59"/>
      <c r="AF135" s="59"/>
      <c r="AG135" s="59"/>
      <c r="AH135" s="59"/>
      <c r="AJ135" s="77"/>
      <c r="AL135" s="77"/>
      <c r="AM135" s="77"/>
      <c r="AN135" s="77"/>
    </row>
    <row r="136" spans="1:41" ht="15.75" x14ac:dyDescent="0.25">
      <c r="A136" s="68" t="s">
        <v>66</v>
      </c>
      <c r="B136" s="45" t="s">
        <v>63</v>
      </c>
      <c r="C136" s="129">
        <f t="shared" si="137"/>
        <v>4506.83</v>
      </c>
      <c r="D136" s="130"/>
      <c r="E136" s="71">
        <f t="shared" si="136"/>
        <v>4506.83</v>
      </c>
      <c r="F136" s="69">
        <f t="shared" si="136"/>
        <v>4506.83</v>
      </c>
      <c r="G136" s="69">
        <f t="shared" si="136"/>
        <v>4506.83</v>
      </c>
      <c r="H136" s="71">
        <f t="shared" si="136"/>
        <v>4957.5</v>
      </c>
      <c r="I136" s="59"/>
      <c r="AE136" s="59"/>
      <c r="AF136" s="59"/>
      <c r="AG136" s="59"/>
      <c r="AH136" s="59"/>
      <c r="AJ136" s="77"/>
      <c r="AL136" s="77"/>
      <c r="AM136" s="77"/>
      <c r="AN136" s="77"/>
    </row>
    <row r="137" spans="1:41" ht="15.75" x14ac:dyDescent="0.25">
      <c r="A137" s="68" t="s">
        <v>66</v>
      </c>
      <c r="B137" s="45">
        <v>36</v>
      </c>
      <c r="C137" s="129">
        <f t="shared" si="137"/>
        <v>4588.66</v>
      </c>
      <c r="D137" s="130"/>
      <c r="E137" s="71">
        <f t="shared" si="136"/>
        <v>4824.51</v>
      </c>
      <c r="F137" s="69">
        <f t="shared" si="136"/>
        <v>4588.66</v>
      </c>
      <c r="G137" s="69">
        <f t="shared" si="136"/>
        <v>4824.51</v>
      </c>
      <c r="H137" s="71">
        <f t="shared" si="136"/>
        <v>5244.9</v>
      </c>
      <c r="I137" s="59"/>
      <c r="AE137" s="59"/>
      <c r="AF137" s="59"/>
      <c r="AG137" s="59"/>
      <c r="AH137" s="59"/>
      <c r="AJ137" s="77"/>
      <c r="AL137" s="77"/>
      <c r="AM137" s="77"/>
      <c r="AN137" s="77"/>
    </row>
    <row r="138" spans="1:41" ht="15.75" x14ac:dyDescent="0.25">
      <c r="A138" s="68" t="s">
        <v>66</v>
      </c>
      <c r="B138" s="45" t="s">
        <v>149</v>
      </c>
      <c r="C138" s="129">
        <f t="shared" si="137"/>
        <v>5213.91</v>
      </c>
      <c r="D138" s="130"/>
      <c r="E138" s="71">
        <f t="shared" si="136"/>
        <v>5449.77</v>
      </c>
      <c r="F138" s="69">
        <f t="shared" si="136"/>
        <v>5561.1</v>
      </c>
      <c r="G138" s="69">
        <f t="shared" si="136"/>
        <v>5796.95</v>
      </c>
      <c r="H138" s="71">
        <f t="shared" si="136"/>
        <v>6181.64</v>
      </c>
      <c r="I138" s="59"/>
      <c r="AE138" s="59"/>
      <c r="AF138" s="59"/>
      <c r="AG138" s="59"/>
      <c r="AH138" s="59"/>
      <c r="AJ138" s="77"/>
      <c r="AL138" s="77"/>
      <c r="AM138" s="77"/>
      <c r="AN138" s="77"/>
      <c r="AO138" s="77"/>
    </row>
    <row r="139" spans="1:41" ht="15.75" x14ac:dyDescent="0.25">
      <c r="A139" s="68" t="s">
        <v>66</v>
      </c>
      <c r="B139" s="45" t="s">
        <v>126</v>
      </c>
      <c r="C139" s="129">
        <f t="shared" si="137"/>
        <v>5440.28</v>
      </c>
      <c r="D139" s="130"/>
      <c r="E139" s="71">
        <f t="shared" si="136"/>
        <v>5676.13</v>
      </c>
      <c r="F139" s="69">
        <f t="shared" si="136"/>
        <v>5787.46</v>
      </c>
      <c r="G139" s="69">
        <f t="shared" si="136"/>
        <v>6023.32</v>
      </c>
      <c r="H139" s="71">
        <f t="shared" si="136"/>
        <v>6430.65</v>
      </c>
      <c r="I139" s="59"/>
      <c r="AE139" s="59"/>
      <c r="AF139" s="59"/>
      <c r="AG139" s="59"/>
      <c r="AH139" s="59"/>
      <c r="AJ139" s="77"/>
      <c r="AL139" s="77"/>
      <c r="AM139" s="77"/>
      <c r="AN139" s="77"/>
      <c r="AO139" s="77"/>
    </row>
    <row r="140" spans="1:41" ht="15.75" x14ac:dyDescent="0.25">
      <c r="A140" s="68" t="s">
        <v>66</v>
      </c>
      <c r="B140" s="45" t="s">
        <v>150</v>
      </c>
      <c r="C140" s="129">
        <f t="shared" si="137"/>
        <v>5607.79</v>
      </c>
      <c r="D140" s="130"/>
      <c r="E140" s="71">
        <f t="shared" si="136"/>
        <v>5843.64</v>
      </c>
      <c r="F140" s="69">
        <f t="shared" si="136"/>
        <v>5954.97</v>
      </c>
      <c r="G140" s="69">
        <f t="shared" si="136"/>
        <v>6190.83</v>
      </c>
      <c r="H140" s="71">
        <f t="shared" si="136"/>
        <v>6614.9</v>
      </c>
      <c r="I140" s="59"/>
      <c r="AE140" s="59"/>
      <c r="AF140" s="59"/>
      <c r="AG140" s="59"/>
      <c r="AH140" s="59"/>
      <c r="AJ140" s="77"/>
      <c r="AL140" s="77"/>
      <c r="AM140" s="77"/>
      <c r="AN140" s="77"/>
      <c r="AO140" s="77"/>
    </row>
    <row r="141" spans="1:41" ht="15.75" x14ac:dyDescent="0.25">
      <c r="A141" s="68" t="s">
        <v>66</v>
      </c>
      <c r="B141" s="45">
        <v>68.739999999999995</v>
      </c>
      <c r="C141" s="129">
        <f t="shared" si="137"/>
        <v>5636.64</v>
      </c>
      <c r="D141" s="130"/>
      <c r="E141" s="71">
        <f t="shared" si="136"/>
        <v>5872.5</v>
      </c>
      <c r="F141" s="69">
        <f t="shared" si="136"/>
        <v>5983.82</v>
      </c>
      <c r="G141" s="69">
        <f t="shared" si="136"/>
        <v>6219.68</v>
      </c>
      <c r="H141" s="71">
        <f t="shared" si="136"/>
        <v>6646.64</v>
      </c>
      <c r="I141" s="59"/>
      <c r="AE141" s="59"/>
      <c r="AF141" s="59"/>
      <c r="AG141" s="59"/>
      <c r="AH141" s="59"/>
      <c r="AJ141" s="77"/>
      <c r="AL141" s="77"/>
      <c r="AM141" s="77"/>
      <c r="AN141" s="77"/>
      <c r="AO141" s="77"/>
    </row>
    <row r="142" spans="1:41" ht="15.75" x14ac:dyDescent="0.25">
      <c r="A142" s="68" t="s">
        <v>66</v>
      </c>
      <c r="B142" s="45">
        <v>48.54</v>
      </c>
      <c r="C142" s="129">
        <f t="shared" si="137"/>
        <v>5873.85</v>
      </c>
      <c r="D142" s="130"/>
      <c r="E142" s="71">
        <f t="shared" si="136"/>
        <v>6109.7</v>
      </c>
      <c r="F142" s="69">
        <f t="shared" si="136"/>
        <v>6221.03</v>
      </c>
      <c r="G142" s="69">
        <f t="shared" si="136"/>
        <v>6456.89</v>
      </c>
      <c r="H142" s="71">
        <f t="shared" si="136"/>
        <v>6907.56</v>
      </c>
      <c r="I142" s="59"/>
      <c r="AE142" s="59"/>
      <c r="AF142" s="59"/>
      <c r="AG142" s="59"/>
      <c r="AH142" s="59"/>
      <c r="AJ142" s="77"/>
      <c r="AL142" s="77"/>
      <c r="AM142" s="77"/>
      <c r="AN142" s="77"/>
      <c r="AO142" s="77"/>
    </row>
    <row r="143" spans="1:41" ht="15.75" x14ac:dyDescent="0.25">
      <c r="A143" s="68" t="s">
        <v>66</v>
      </c>
      <c r="B143" s="45" t="s">
        <v>163</v>
      </c>
      <c r="C143" s="129">
        <f t="shared" si="137"/>
        <v>6267.72</v>
      </c>
      <c r="D143" s="130"/>
      <c r="E143" s="71">
        <f t="shared" si="136"/>
        <v>6503.57</v>
      </c>
      <c r="F143" s="69">
        <f t="shared" si="136"/>
        <v>6614.9</v>
      </c>
      <c r="G143" s="69">
        <f t="shared" si="136"/>
        <v>6850.76</v>
      </c>
      <c r="H143" s="71">
        <f t="shared" si="136"/>
        <v>7340.83</v>
      </c>
      <c r="I143" s="59"/>
      <c r="AE143" s="59"/>
      <c r="AF143" s="59"/>
      <c r="AG143" s="59"/>
      <c r="AH143" s="59"/>
      <c r="AJ143" s="77"/>
      <c r="AL143" s="77"/>
      <c r="AM143" s="77"/>
      <c r="AN143" s="77"/>
      <c r="AO143" s="77"/>
    </row>
    <row r="144" spans="1:41" ht="15.75" x14ac:dyDescent="0.25">
      <c r="A144" s="68" t="s">
        <v>66</v>
      </c>
      <c r="B144" s="45">
        <v>45</v>
      </c>
      <c r="C144" s="129">
        <f t="shared" si="137"/>
        <v>6280.73</v>
      </c>
      <c r="D144" s="130"/>
      <c r="E144" s="71">
        <f t="shared" si="136"/>
        <v>6280.73</v>
      </c>
      <c r="F144" s="69">
        <f t="shared" si="136"/>
        <v>6280.73</v>
      </c>
      <c r="G144" s="69">
        <f t="shared" si="136"/>
        <v>6280.73</v>
      </c>
      <c r="H144" s="71">
        <f t="shared" si="136"/>
        <v>6908.81</v>
      </c>
      <c r="I144" s="59"/>
      <c r="AE144" s="59"/>
      <c r="AF144" s="59"/>
      <c r="AG144" s="59"/>
      <c r="AH144" s="59"/>
      <c r="AJ144" s="77"/>
      <c r="AL144" s="77"/>
      <c r="AM144" s="77"/>
      <c r="AN144" s="77"/>
      <c r="AO144" s="77"/>
    </row>
    <row r="145" spans="1:8" x14ac:dyDescent="0.25">
      <c r="A145" s="43"/>
      <c r="B145" s="38"/>
      <c r="C145" s="33"/>
      <c r="D145" s="33"/>
      <c r="E145" s="34"/>
      <c r="F145" s="34"/>
      <c r="G145" s="34"/>
      <c r="H145" s="34"/>
    </row>
    <row r="146" spans="1:8" x14ac:dyDescent="0.25">
      <c r="A146" s="43"/>
      <c r="B146" s="38"/>
      <c r="C146" s="33"/>
      <c r="D146" s="33"/>
      <c r="E146" s="34"/>
      <c r="F146" s="34"/>
      <c r="G146" s="34"/>
      <c r="H146" s="34"/>
    </row>
    <row r="147" spans="1:8" x14ac:dyDescent="0.25">
      <c r="A147" s="43"/>
      <c r="B147" s="38"/>
      <c r="C147" s="33"/>
      <c r="D147" s="33"/>
      <c r="E147" s="34"/>
      <c r="F147" s="34"/>
      <c r="G147" s="34"/>
      <c r="H147" s="34"/>
    </row>
    <row r="148" spans="1:8" x14ac:dyDescent="0.25">
      <c r="A148" s="43"/>
      <c r="B148" s="38"/>
      <c r="C148" s="33"/>
      <c r="D148" s="33"/>
      <c r="E148" s="34"/>
      <c r="F148" s="34"/>
      <c r="G148" s="34"/>
      <c r="H148" s="34"/>
    </row>
    <row r="149" spans="1:8" x14ac:dyDescent="0.25">
      <c r="A149" s="43"/>
      <c r="B149" s="38"/>
      <c r="C149" s="33"/>
      <c r="D149" s="33"/>
      <c r="E149" s="34"/>
      <c r="F149" s="34"/>
      <c r="G149" s="34"/>
      <c r="H149" s="34"/>
    </row>
  </sheetData>
  <mergeCells count="142"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A125:H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A101:H101"/>
    <mergeCell ref="C102:D102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A80:H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3:D53"/>
    <mergeCell ref="C54:D54"/>
    <mergeCell ref="A56:H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B35:H35"/>
    <mergeCell ref="C36:D36"/>
    <mergeCell ref="C38:D38"/>
    <mergeCell ref="C39:D39"/>
    <mergeCell ref="C41:D41"/>
    <mergeCell ref="C37:D37"/>
    <mergeCell ref="C40:D40"/>
    <mergeCell ref="C42:D42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21:D21"/>
    <mergeCell ref="C22:D22"/>
    <mergeCell ref="A11:H11"/>
    <mergeCell ref="C12:D12"/>
    <mergeCell ref="C13:D13"/>
    <mergeCell ref="C14:D14"/>
    <mergeCell ref="C15:D15"/>
    <mergeCell ref="C16:D16"/>
    <mergeCell ref="A2:H2"/>
    <mergeCell ref="B3:H3"/>
    <mergeCell ref="A4:H6"/>
    <mergeCell ref="A7:B7"/>
    <mergeCell ref="A8:A10"/>
    <mergeCell ref="B8:B10"/>
    <mergeCell ref="C8:H8"/>
    <mergeCell ref="C9:D10"/>
    <mergeCell ref="E9:G9"/>
    <mergeCell ref="H9:H10"/>
  </mergeCells>
  <pageMargins left="0.70866141732283472" right="0.51181102362204722" top="0.39370078740157483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0"/>
  <sheetViews>
    <sheetView view="pageBreakPreview" zoomScale="70" zoomScaleNormal="72" zoomScaleSheetLayoutView="70" workbookViewId="0">
      <selection activeCell="E26" sqref="E26"/>
    </sheetView>
  </sheetViews>
  <sheetFormatPr defaultColWidth="9.140625" defaultRowHeight="15" x14ac:dyDescent="0.25"/>
  <cols>
    <col min="1" max="1" width="8.7109375" style="23" customWidth="1"/>
    <col min="2" max="2" width="63.42578125" style="23" customWidth="1"/>
    <col min="3" max="3" width="16.28515625" style="23" customWidth="1"/>
    <col min="4" max="4" width="16" style="23" customWidth="1"/>
    <col min="5" max="5" width="18.7109375" style="23" customWidth="1"/>
    <col min="6" max="7" width="18.5703125" style="23" customWidth="1"/>
    <col min="8" max="8" width="18.85546875" style="23" customWidth="1"/>
    <col min="9" max="9" width="21.7109375" style="23" customWidth="1"/>
    <col min="10" max="10" width="12.7109375" style="23" customWidth="1"/>
    <col min="11" max="13" width="9.140625" style="23"/>
    <col min="14" max="14" width="13.5703125" style="23" customWidth="1"/>
    <col min="15" max="16384" width="9.140625" style="23"/>
  </cols>
  <sheetData>
    <row r="2" spans="1:15" ht="47.25" customHeight="1" x14ac:dyDescent="0.25">
      <c r="A2" s="133" t="s">
        <v>160</v>
      </c>
      <c r="B2" s="133"/>
      <c r="C2" s="133"/>
      <c r="D2" s="133"/>
      <c r="E2" s="133"/>
      <c r="F2" s="133"/>
      <c r="G2" s="133"/>
      <c r="H2" s="133"/>
      <c r="I2" s="133"/>
    </row>
    <row r="3" spans="1:15" ht="50.25" customHeight="1" x14ac:dyDescent="0.25">
      <c r="A3" s="134" t="s">
        <v>1</v>
      </c>
      <c r="B3" s="134" t="s">
        <v>71</v>
      </c>
      <c r="C3" s="134" t="s">
        <v>72</v>
      </c>
      <c r="D3" s="136" t="s">
        <v>73</v>
      </c>
      <c r="E3" s="136"/>
      <c r="F3" s="136"/>
      <c r="G3" s="137" t="s">
        <v>151</v>
      </c>
      <c r="H3" s="138"/>
      <c r="I3" s="139"/>
      <c r="J3" s="34"/>
      <c r="K3" s="34"/>
      <c r="L3" s="34"/>
    </row>
    <row r="4" spans="1:15" ht="50.25" customHeight="1" x14ac:dyDescent="0.25">
      <c r="A4" s="135"/>
      <c r="B4" s="135"/>
      <c r="C4" s="135"/>
      <c r="D4" s="35" t="s">
        <v>43</v>
      </c>
      <c r="E4" s="35" t="s">
        <v>4</v>
      </c>
      <c r="F4" s="67" t="s">
        <v>5</v>
      </c>
      <c r="G4" s="35" t="s">
        <v>43</v>
      </c>
      <c r="H4" s="35" t="s">
        <v>4</v>
      </c>
      <c r="I4" s="67" t="s">
        <v>5</v>
      </c>
    </row>
    <row r="5" spans="1:15" x14ac:dyDescent="0.25">
      <c r="A5" s="117">
        <v>1</v>
      </c>
      <c r="B5" s="37" t="s">
        <v>74</v>
      </c>
      <c r="C5" s="63" t="s">
        <v>75</v>
      </c>
      <c r="D5" s="28">
        <v>46.32</v>
      </c>
      <c r="E5" s="28">
        <f>ROUND(D5*1.105,2)</f>
        <v>51.18</v>
      </c>
      <c r="F5" s="63">
        <f>ROUND(D5*2.015,2)</f>
        <v>93.33</v>
      </c>
      <c r="G5" s="63">
        <f>ROUND(D5*1.1,2)</f>
        <v>50.95</v>
      </c>
      <c r="H5" s="28">
        <f>ROUND(D5*1.105*1.1,2)</f>
        <v>56.3</v>
      </c>
      <c r="I5" s="63">
        <f>ROUND(D5*2.015*1.1,2)</f>
        <v>102.67</v>
      </c>
      <c r="K5" s="26"/>
      <c r="M5" s="26"/>
      <c r="O5" s="26"/>
    </row>
    <row r="6" spans="1:15" ht="35.25" customHeight="1" x14ac:dyDescent="0.25">
      <c r="A6" s="117"/>
      <c r="B6" s="37" t="s">
        <v>76</v>
      </c>
      <c r="C6" s="63" t="s">
        <v>77</v>
      </c>
      <c r="D6" s="28">
        <v>44.8</v>
      </c>
      <c r="E6" s="28">
        <f t="shared" ref="E6:E27" si="0">ROUND(D6*1.105,2)</f>
        <v>49.5</v>
      </c>
      <c r="F6" s="63">
        <f t="shared" ref="F6:F27" si="1">ROUND(D6*2.015,2)</f>
        <v>90.27</v>
      </c>
      <c r="G6" s="63">
        <f t="shared" ref="G6:G27" si="2">ROUND(D6*1.1,2)</f>
        <v>49.28</v>
      </c>
      <c r="H6" s="28">
        <f t="shared" ref="H6:H22" si="3">ROUND(D6*1.105*1.1,2)</f>
        <v>54.45</v>
      </c>
      <c r="I6" s="28">
        <f t="shared" ref="I6:I17" si="4">ROUND(D6*2.015*1.1,2)</f>
        <v>99.3</v>
      </c>
      <c r="K6" s="26"/>
      <c r="M6" s="26"/>
      <c r="O6" s="26"/>
    </row>
    <row r="7" spans="1:15" ht="15" customHeight="1" x14ac:dyDescent="0.25">
      <c r="A7" s="117"/>
      <c r="B7" s="37" t="s">
        <v>78</v>
      </c>
      <c r="C7" s="63" t="s">
        <v>79</v>
      </c>
      <c r="D7" s="28">
        <v>33.08</v>
      </c>
      <c r="E7" s="28">
        <f t="shared" si="0"/>
        <v>36.549999999999997</v>
      </c>
      <c r="F7" s="63">
        <f t="shared" si="1"/>
        <v>66.66</v>
      </c>
      <c r="G7" s="63">
        <f t="shared" si="2"/>
        <v>36.39</v>
      </c>
      <c r="H7" s="28">
        <f t="shared" si="3"/>
        <v>40.21</v>
      </c>
      <c r="I7" s="63">
        <f t="shared" si="4"/>
        <v>73.319999999999993</v>
      </c>
      <c r="K7" s="26"/>
      <c r="M7" s="26"/>
      <c r="O7" s="26"/>
    </row>
    <row r="8" spans="1:15" ht="29.25" customHeight="1" x14ac:dyDescent="0.25">
      <c r="A8" s="65">
        <v>2</v>
      </c>
      <c r="B8" s="37" t="s">
        <v>80</v>
      </c>
      <c r="C8" s="29" t="s">
        <v>81</v>
      </c>
      <c r="D8" s="28">
        <v>32.33</v>
      </c>
      <c r="E8" s="28">
        <f t="shared" si="0"/>
        <v>35.72</v>
      </c>
      <c r="F8" s="63">
        <f t="shared" si="1"/>
        <v>65.14</v>
      </c>
      <c r="G8" s="63">
        <f t="shared" si="2"/>
        <v>35.56</v>
      </c>
      <c r="H8" s="28">
        <f t="shared" si="3"/>
        <v>39.299999999999997</v>
      </c>
      <c r="I8" s="63">
        <f t="shared" si="4"/>
        <v>71.66</v>
      </c>
      <c r="K8" s="26"/>
      <c r="M8" s="26"/>
      <c r="O8" s="26"/>
    </row>
    <row r="9" spans="1:15" ht="33" customHeight="1" x14ac:dyDescent="0.25">
      <c r="A9" s="61">
        <v>3</v>
      </c>
      <c r="B9" s="37" t="s">
        <v>82</v>
      </c>
      <c r="C9" s="30" t="s">
        <v>83</v>
      </c>
      <c r="D9" s="28">
        <v>35.72</v>
      </c>
      <c r="E9" s="28">
        <f t="shared" si="0"/>
        <v>39.47</v>
      </c>
      <c r="F9" s="63">
        <f t="shared" si="1"/>
        <v>71.98</v>
      </c>
      <c r="G9" s="63">
        <f t="shared" si="2"/>
        <v>39.29</v>
      </c>
      <c r="H9" s="28">
        <f t="shared" si="3"/>
        <v>43.42</v>
      </c>
      <c r="I9" s="63">
        <f t="shared" si="4"/>
        <v>79.17</v>
      </c>
      <c r="K9" s="26"/>
      <c r="M9" s="26"/>
      <c r="O9" s="26"/>
    </row>
    <row r="10" spans="1:15" ht="15" customHeight="1" x14ac:dyDescent="0.25">
      <c r="A10" s="61">
        <v>4</v>
      </c>
      <c r="B10" s="39" t="s">
        <v>84</v>
      </c>
      <c r="C10" s="30" t="s">
        <v>85</v>
      </c>
      <c r="D10" s="28">
        <v>83.13</v>
      </c>
      <c r="E10" s="28">
        <f t="shared" si="0"/>
        <v>91.86</v>
      </c>
      <c r="F10" s="63">
        <f t="shared" si="1"/>
        <v>167.51</v>
      </c>
      <c r="G10" s="63">
        <f t="shared" si="2"/>
        <v>91.44</v>
      </c>
      <c r="H10" s="28">
        <f t="shared" si="3"/>
        <v>101.04</v>
      </c>
      <c r="I10" s="63">
        <f t="shared" si="4"/>
        <v>184.26</v>
      </c>
      <c r="K10" s="26"/>
      <c r="M10" s="26"/>
      <c r="O10" s="26"/>
    </row>
    <row r="11" spans="1:15" ht="15" customHeight="1" x14ac:dyDescent="0.25">
      <c r="A11" s="61">
        <v>5</v>
      </c>
      <c r="B11" s="39" t="s">
        <v>86</v>
      </c>
      <c r="C11" s="30" t="s">
        <v>87</v>
      </c>
      <c r="D11" s="28">
        <v>83.13</v>
      </c>
      <c r="E11" s="28">
        <f t="shared" si="0"/>
        <v>91.86</v>
      </c>
      <c r="F11" s="63">
        <f t="shared" si="1"/>
        <v>167.51</v>
      </c>
      <c r="G11" s="63">
        <f t="shared" si="2"/>
        <v>91.44</v>
      </c>
      <c r="H11" s="28">
        <f t="shared" si="3"/>
        <v>101.04</v>
      </c>
      <c r="I11" s="63">
        <f t="shared" si="4"/>
        <v>184.26</v>
      </c>
      <c r="K11" s="26"/>
      <c r="M11" s="26"/>
      <c r="O11" s="26"/>
    </row>
    <row r="12" spans="1:15" ht="15" customHeight="1" x14ac:dyDescent="0.25">
      <c r="A12" s="61">
        <v>6</v>
      </c>
      <c r="B12" s="37" t="s">
        <v>88</v>
      </c>
      <c r="C12" s="30" t="s">
        <v>89</v>
      </c>
      <c r="D12" s="28">
        <v>92.81</v>
      </c>
      <c r="E12" s="28">
        <f t="shared" si="0"/>
        <v>102.56</v>
      </c>
      <c r="F12" s="63">
        <f t="shared" si="1"/>
        <v>187.01</v>
      </c>
      <c r="G12" s="63">
        <f t="shared" si="2"/>
        <v>102.09</v>
      </c>
      <c r="H12" s="28">
        <f t="shared" si="3"/>
        <v>112.81</v>
      </c>
      <c r="I12" s="63">
        <f t="shared" si="4"/>
        <v>205.71</v>
      </c>
      <c r="K12" s="26"/>
      <c r="M12" s="26"/>
      <c r="O12" s="26"/>
    </row>
    <row r="13" spans="1:15" ht="15" customHeight="1" x14ac:dyDescent="0.25">
      <c r="A13" s="61">
        <v>7</v>
      </c>
      <c r="B13" s="39" t="s">
        <v>90</v>
      </c>
      <c r="C13" s="30" t="s">
        <v>91</v>
      </c>
      <c r="D13" s="28">
        <v>332.84</v>
      </c>
      <c r="E13" s="28">
        <f t="shared" si="0"/>
        <v>367.79</v>
      </c>
      <c r="F13" s="63">
        <f t="shared" si="1"/>
        <v>670.67</v>
      </c>
      <c r="G13" s="63">
        <f t="shared" si="2"/>
        <v>366.12</v>
      </c>
      <c r="H13" s="28">
        <f t="shared" si="3"/>
        <v>404.57</v>
      </c>
      <c r="I13" s="63">
        <f t="shared" si="4"/>
        <v>737.74</v>
      </c>
      <c r="K13" s="26"/>
      <c r="M13" s="26"/>
      <c r="O13" s="26"/>
    </row>
    <row r="14" spans="1:15" ht="15.75" x14ac:dyDescent="0.25">
      <c r="A14" s="64">
        <v>8</v>
      </c>
      <c r="B14" s="41" t="s">
        <v>92</v>
      </c>
      <c r="C14" s="30" t="s">
        <v>93</v>
      </c>
      <c r="D14" s="28">
        <v>57.53</v>
      </c>
      <c r="E14" s="28">
        <f t="shared" si="0"/>
        <v>63.57</v>
      </c>
      <c r="F14" s="63">
        <f t="shared" si="1"/>
        <v>115.92</v>
      </c>
      <c r="G14" s="63">
        <f t="shared" si="2"/>
        <v>63.28</v>
      </c>
      <c r="H14" s="28">
        <f t="shared" si="3"/>
        <v>69.930000000000007</v>
      </c>
      <c r="I14" s="63">
        <f t="shared" si="4"/>
        <v>127.52</v>
      </c>
      <c r="K14" s="26"/>
      <c r="M14" s="26"/>
      <c r="O14" s="26"/>
    </row>
    <row r="15" spans="1:15" ht="15.75" customHeight="1" x14ac:dyDescent="0.25">
      <c r="A15" s="64">
        <v>9</v>
      </c>
      <c r="B15" s="41" t="s">
        <v>94</v>
      </c>
      <c r="C15" s="30" t="s">
        <v>95</v>
      </c>
      <c r="D15" s="28">
        <v>97.45</v>
      </c>
      <c r="E15" s="28">
        <f t="shared" si="0"/>
        <v>107.68</v>
      </c>
      <c r="F15" s="63">
        <f t="shared" si="1"/>
        <v>196.36</v>
      </c>
      <c r="G15" s="63">
        <f t="shared" si="2"/>
        <v>107.2</v>
      </c>
      <c r="H15" s="28">
        <f t="shared" si="3"/>
        <v>118.45</v>
      </c>
      <c r="I15" s="63">
        <f t="shared" si="4"/>
        <v>216</v>
      </c>
      <c r="K15" s="26"/>
      <c r="M15" s="26"/>
      <c r="O15" s="26"/>
    </row>
    <row r="16" spans="1:15" ht="51.75" customHeight="1" x14ac:dyDescent="0.25">
      <c r="A16" s="140">
        <v>10</v>
      </c>
      <c r="B16" s="39" t="s">
        <v>96</v>
      </c>
      <c r="C16" s="61" t="s">
        <v>97</v>
      </c>
      <c r="D16" s="28">
        <v>75.36</v>
      </c>
      <c r="E16" s="28">
        <f t="shared" si="0"/>
        <v>83.27</v>
      </c>
      <c r="F16" s="63">
        <f t="shared" si="1"/>
        <v>151.85</v>
      </c>
      <c r="G16" s="63">
        <f t="shared" si="2"/>
        <v>82.9</v>
      </c>
      <c r="H16" s="28">
        <f t="shared" si="3"/>
        <v>91.6</v>
      </c>
      <c r="I16" s="63">
        <f t="shared" si="4"/>
        <v>167.04</v>
      </c>
      <c r="K16" s="26"/>
      <c r="M16" s="26"/>
      <c r="O16" s="26"/>
    </row>
    <row r="17" spans="1:15" ht="30" customHeight="1" x14ac:dyDescent="0.25">
      <c r="A17" s="141"/>
      <c r="B17" s="37" t="s">
        <v>98</v>
      </c>
      <c r="C17" s="31" t="s">
        <v>99</v>
      </c>
      <c r="D17" s="28">
        <v>154.69999999999999</v>
      </c>
      <c r="E17" s="28">
        <f t="shared" si="0"/>
        <v>170.94</v>
      </c>
      <c r="F17" s="63">
        <f t="shared" si="1"/>
        <v>311.72000000000003</v>
      </c>
      <c r="G17" s="63">
        <f t="shared" si="2"/>
        <v>170.17</v>
      </c>
      <c r="H17" s="28">
        <f>ROUND(D17*1.105*1.1,2)</f>
        <v>188.04</v>
      </c>
      <c r="I17" s="63">
        <f t="shared" si="4"/>
        <v>342.89</v>
      </c>
      <c r="K17" s="26"/>
      <c r="M17" s="26"/>
      <c r="O17" s="26"/>
    </row>
    <row r="18" spans="1:15" ht="41.25" customHeight="1" x14ac:dyDescent="0.25">
      <c r="A18" s="140">
        <v>11</v>
      </c>
      <c r="B18" s="37" t="s">
        <v>100</v>
      </c>
      <c r="C18" s="30" t="s">
        <v>101</v>
      </c>
      <c r="D18" s="28">
        <v>487.47</v>
      </c>
      <c r="E18" s="28">
        <f t="shared" si="0"/>
        <v>538.65</v>
      </c>
      <c r="F18" s="63">
        <f t="shared" si="1"/>
        <v>982.25</v>
      </c>
      <c r="G18" s="63"/>
      <c r="H18" s="28"/>
      <c r="I18" s="63"/>
      <c r="K18" s="26"/>
      <c r="M18" s="26"/>
      <c r="O18" s="26"/>
    </row>
    <row r="19" spans="1:15" ht="41.25" customHeight="1" x14ac:dyDescent="0.25">
      <c r="A19" s="141"/>
      <c r="B19" s="40" t="s">
        <v>102</v>
      </c>
      <c r="C19" s="30" t="s">
        <v>103</v>
      </c>
      <c r="D19" s="28">
        <v>659.77</v>
      </c>
      <c r="E19" s="28">
        <f t="shared" si="0"/>
        <v>729.05</v>
      </c>
      <c r="F19" s="63">
        <f t="shared" si="1"/>
        <v>1329.44</v>
      </c>
      <c r="G19" s="28">
        <f>D19</f>
        <v>659.77</v>
      </c>
      <c r="H19" s="28">
        <f t="shared" ref="H19:I19" si="5">E19</f>
        <v>729.05</v>
      </c>
      <c r="I19" s="28">
        <f t="shared" si="5"/>
        <v>1329.44</v>
      </c>
      <c r="K19" s="26"/>
      <c r="M19" s="26"/>
      <c r="O19" s="26"/>
    </row>
    <row r="20" spans="1:15" ht="15" customHeight="1" x14ac:dyDescent="0.25">
      <c r="A20" s="61">
        <v>12</v>
      </c>
      <c r="B20" s="39" t="s">
        <v>104</v>
      </c>
      <c r="C20" s="61" t="s">
        <v>105</v>
      </c>
      <c r="D20" s="28">
        <v>191.59</v>
      </c>
      <c r="E20" s="28">
        <f t="shared" si="0"/>
        <v>211.71</v>
      </c>
      <c r="F20" s="63">
        <f t="shared" si="1"/>
        <v>386.05</v>
      </c>
      <c r="G20" s="63">
        <f t="shared" si="2"/>
        <v>210.75</v>
      </c>
      <c r="H20" s="28">
        <f t="shared" si="3"/>
        <v>232.88</v>
      </c>
      <c r="I20" s="63">
        <f t="shared" ref="I20:I22" si="6">ROUND(D20*2.015*1.1,2)</f>
        <v>424.66</v>
      </c>
      <c r="K20" s="26"/>
      <c r="M20" s="26"/>
      <c r="O20" s="26"/>
    </row>
    <row r="21" spans="1:15" ht="33.75" customHeight="1" x14ac:dyDescent="0.25">
      <c r="A21" s="140">
        <v>13</v>
      </c>
      <c r="B21" s="37" t="s">
        <v>106</v>
      </c>
      <c r="C21" s="61" t="s">
        <v>107</v>
      </c>
      <c r="D21" s="28">
        <v>195.47</v>
      </c>
      <c r="E21" s="28">
        <f t="shared" si="0"/>
        <v>215.99</v>
      </c>
      <c r="F21" s="63">
        <f t="shared" si="1"/>
        <v>393.87</v>
      </c>
      <c r="G21" s="63">
        <f t="shared" si="2"/>
        <v>215.02</v>
      </c>
      <c r="H21" s="28">
        <f t="shared" si="3"/>
        <v>237.59</v>
      </c>
      <c r="I21" s="63">
        <f t="shared" si="6"/>
        <v>433.26</v>
      </c>
      <c r="K21" s="26"/>
      <c r="M21" s="26"/>
      <c r="O21" s="26"/>
    </row>
    <row r="22" spans="1:15" ht="39.75" customHeight="1" x14ac:dyDescent="0.25">
      <c r="A22" s="141"/>
      <c r="B22" s="37" t="s">
        <v>108</v>
      </c>
      <c r="C22" s="32" t="s">
        <v>109</v>
      </c>
      <c r="D22" s="28">
        <v>706.08</v>
      </c>
      <c r="E22" s="28">
        <f t="shared" si="0"/>
        <v>780.22</v>
      </c>
      <c r="F22" s="63">
        <f t="shared" si="1"/>
        <v>1422.75</v>
      </c>
      <c r="G22" s="63">
        <f t="shared" si="2"/>
        <v>776.69</v>
      </c>
      <c r="H22" s="28">
        <f t="shared" si="3"/>
        <v>858.24</v>
      </c>
      <c r="I22" s="28">
        <f t="shared" si="6"/>
        <v>1565.03</v>
      </c>
      <c r="K22" s="26"/>
      <c r="M22" s="26"/>
      <c r="O22" s="26"/>
    </row>
    <row r="23" spans="1:15" x14ac:dyDescent="0.25">
      <c r="A23" s="140">
        <v>14</v>
      </c>
      <c r="B23" s="37" t="s">
        <v>110</v>
      </c>
      <c r="C23" s="30" t="s">
        <v>111</v>
      </c>
      <c r="D23" s="28">
        <v>190.95</v>
      </c>
      <c r="E23" s="28">
        <f t="shared" si="0"/>
        <v>211</v>
      </c>
      <c r="F23" s="63">
        <f t="shared" si="1"/>
        <v>384.76</v>
      </c>
      <c r="G23" s="63"/>
      <c r="H23" s="28"/>
      <c r="I23" s="28"/>
      <c r="K23" s="26"/>
      <c r="M23" s="26"/>
      <c r="O23" s="26"/>
    </row>
    <row r="24" spans="1:15" ht="15" customHeight="1" x14ac:dyDescent="0.25">
      <c r="A24" s="141"/>
      <c r="B24" s="40" t="s">
        <v>112</v>
      </c>
      <c r="C24" s="30" t="s">
        <v>113</v>
      </c>
      <c r="D24" s="28">
        <v>308</v>
      </c>
      <c r="E24" s="28">
        <f t="shared" si="0"/>
        <v>340.34</v>
      </c>
      <c r="F24" s="63">
        <f t="shared" si="1"/>
        <v>620.62</v>
      </c>
      <c r="G24" s="28">
        <f>D24</f>
        <v>308</v>
      </c>
      <c r="H24" s="28">
        <f t="shared" ref="H24:I24" si="7">E24</f>
        <v>340.34</v>
      </c>
      <c r="I24" s="28">
        <f t="shared" si="7"/>
        <v>620.62</v>
      </c>
      <c r="K24" s="26"/>
      <c r="M24" s="26"/>
      <c r="O24" s="26"/>
    </row>
    <row r="25" spans="1:15" ht="15" customHeight="1" x14ac:dyDescent="0.25">
      <c r="A25" s="61">
        <v>15</v>
      </c>
      <c r="B25" s="37" t="s">
        <v>114</v>
      </c>
      <c r="C25" s="30" t="s">
        <v>115</v>
      </c>
      <c r="D25" s="28">
        <v>258.82</v>
      </c>
      <c r="E25" s="28">
        <f t="shared" si="0"/>
        <v>286</v>
      </c>
      <c r="F25" s="63">
        <f t="shared" si="1"/>
        <v>521.52</v>
      </c>
      <c r="G25" s="63">
        <f t="shared" si="2"/>
        <v>284.7</v>
      </c>
      <c r="H25" s="28">
        <f t="shared" ref="H25:H27" si="8">ROUND(D25*1.105*1.1,2)</f>
        <v>314.60000000000002</v>
      </c>
      <c r="I25" s="63">
        <f t="shared" ref="I25:I27" si="9">ROUND(D25*2.015*1.1,2)</f>
        <v>573.66999999999996</v>
      </c>
      <c r="K25" s="26"/>
      <c r="M25" s="26"/>
      <c r="O25" s="26"/>
    </row>
    <row r="26" spans="1:15" ht="15" customHeight="1" x14ac:dyDescent="0.25">
      <c r="A26" s="61">
        <v>16</v>
      </c>
      <c r="B26" s="39" t="s">
        <v>30</v>
      </c>
      <c r="C26" s="28" t="s">
        <v>31</v>
      </c>
      <c r="D26" s="28">
        <v>880.35</v>
      </c>
      <c r="E26" s="28">
        <f t="shared" si="0"/>
        <v>972.79</v>
      </c>
      <c r="F26" s="28">
        <f t="shared" si="1"/>
        <v>1773.91</v>
      </c>
      <c r="G26" s="63">
        <f t="shared" si="2"/>
        <v>968.39</v>
      </c>
      <c r="H26" s="28">
        <f t="shared" si="8"/>
        <v>1070.07</v>
      </c>
      <c r="I26" s="28">
        <f t="shared" si="9"/>
        <v>1951.3</v>
      </c>
      <c r="K26" s="26"/>
      <c r="M26" s="26"/>
      <c r="O26" s="26"/>
    </row>
    <row r="27" spans="1:15" ht="129" customHeight="1" x14ac:dyDescent="0.25">
      <c r="A27" s="61">
        <v>17</v>
      </c>
      <c r="B27" s="39" t="s">
        <v>128</v>
      </c>
      <c r="C27" s="28" t="s">
        <v>116</v>
      </c>
      <c r="D27" s="28">
        <v>891.75</v>
      </c>
      <c r="E27" s="28">
        <f t="shared" si="0"/>
        <v>985.38</v>
      </c>
      <c r="F27" s="63">
        <f t="shared" si="1"/>
        <v>1796.88</v>
      </c>
      <c r="G27" s="63">
        <f t="shared" si="2"/>
        <v>980.93</v>
      </c>
      <c r="H27" s="28">
        <f t="shared" si="8"/>
        <v>1083.92</v>
      </c>
      <c r="I27" s="25">
        <f t="shared" si="9"/>
        <v>1976.56</v>
      </c>
      <c r="K27" s="26"/>
      <c r="M27" s="26"/>
      <c r="O27" s="26"/>
    </row>
    <row r="28" spans="1:15" x14ac:dyDescent="0.25">
      <c r="A28" s="43"/>
      <c r="B28" s="42"/>
      <c r="C28" s="33"/>
      <c r="D28" s="33"/>
      <c r="E28" s="33"/>
      <c r="F28" s="33"/>
      <c r="G28" s="33"/>
    </row>
    <row r="29" spans="1:15" x14ac:dyDescent="0.25">
      <c r="A29" s="132" t="s">
        <v>127</v>
      </c>
      <c r="B29" s="132"/>
      <c r="C29" s="132"/>
      <c r="D29" s="132"/>
      <c r="E29" s="132"/>
      <c r="F29" s="132"/>
      <c r="G29" s="132"/>
      <c r="H29" s="132"/>
      <c r="I29" s="132"/>
    </row>
    <row r="30" spans="1:15" x14ac:dyDescent="0.25">
      <c r="A30" s="132" t="s">
        <v>117</v>
      </c>
      <c r="B30" s="132"/>
      <c r="C30" s="132"/>
      <c r="D30" s="132"/>
      <c r="E30" s="132"/>
      <c r="F30" s="132"/>
      <c r="G30" s="132"/>
      <c r="H30" s="132"/>
      <c r="I30" s="132"/>
    </row>
    <row r="31" spans="1:15" ht="48.75" customHeight="1" x14ac:dyDescent="0.25">
      <c r="A31" s="132" t="s">
        <v>153</v>
      </c>
      <c r="B31" s="132"/>
      <c r="C31" s="132"/>
      <c r="D31" s="132"/>
      <c r="E31" s="132"/>
      <c r="F31" s="132"/>
      <c r="G31" s="132"/>
      <c r="H31" s="132"/>
      <c r="I31" s="132"/>
    </row>
    <row r="32" spans="1:15" ht="39" customHeight="1" x14ac:dyDescent="0.25">
      <c r="A32" s="142" t="s">
        <v>154</v>
      </c>
      <c r="B32" s="142"/>
      <c r="C32" s="142"/>
      <c r="D32" s="142"/>
      <c r="E32" s="142"/>
      <c r="F32" s="142"/>
      <c r="G32" s="142"/>
      <c r="H32" s="142"/>
      <c r="I32" s="142"/>
    </row>
    <row r="33" spans="1:9" s="27" customFormat="1" x14ac:dyDescent="0.25">
      <c r="A33" s="136" t="s">
        <v>118</v>
      </c>
      <c r="B33" s="136"/>
      <c r="C33" s="143" t="s">
        <v>119</v>
      </c>
      <c r="D33" s="144"/>
      <c r="E33" s="147" t="s">
        <v>120</v>
      </c>
      <c r="F33" s="144"/>
      <c r="G33" s="136" t="s">
        <v>136</v>
      </c>
      <c r="H33" s="136"/>
      <c r="I33" s="136"/>
    </row>
    <row r="34" spans="1:9" s="27" customFormat="1" ht="45" customHeight="1" x14ac:dyDescent="0.25">
      <c r="A34" s="136"/>
      <c r="B34" s="136"/>
      <c r="C34" s="145"/>
      <c r="D34" s="146"/>
      <c r="E34" s="148"/>
      <c r="F34" s="146"/>
      <c r="G34" s="115" t="s">
        <v>43</v>
      </c>
      <c r="H34" s="116"/>
      <c r="I34" s="62" t="s">
        <v>4</v>
      </c>
    </row>
    <row r="35" spans="1:9" s="27" customFormat="1" ht="19.5" customHeight="1" x14ac:dyDescent="0.25">
      <c r="A35" s="147" t="s">
        <v>108</v>
      </c>
      <c r="B35" s="144"/>
      <c r="C35" s="162" t="s">
        <v>156</v>
      </c>
      <c r="D35" s="163"/>
      <c r="E35" s="147" t="s">
        <v>123</v>
      </c>
      <c r="F35" s="144"/>
      <c r="G35" s="153">
        <v>706.08</v>
      </c>
      <c r="H35" s="154"/>
      <c r="I35" s="159">
        <v>780.22</v>
      </c>
    </row>
    <row r="36" spans="1:9" ht="15" customHeight="1" x14ac:dyDescent="0.25">
      <c r="A36" s="151"/>
      <c r="B36" s="152"/>
      <c r="C36" s="164" t="s">
        <v>121</v>
      </c>
      <c r="D36" s="165"/>
      <c r="E36" s="151"/>
      <c r="F36" s="152"/>
      <c r="G36" s="155"/>
      <c r="H36" s="156"/>
      <c r="I36" s="160"/>
    </row>
    <row r="37" spans="1:9" ht="15.75" customHeight="1" x14ac:dyDescent="0.25">
      <c r="A37" s="151"/>
      <c r="B37" s="152"/>
      <c r="C37" s="164" t="s">
        <v>162</v>
      </c>
      <c r="D37" s="165"/>
      <c r="E37" s="151"/>
      <c r="F37" s="152"/>
      <c r="G37" s="155"/>
      <c r="H37" s="156"/>
      <c r="I37" s="160"/>
    </row>
    <row r="38" spans="1:9" x14ac:dyDescent="0.25">
      <c r="A38" s="151"/>
      <c r="B38" s="152"/>
      <c r="C38" s="164" t="s">
        <v>155</v>
      </c>
      <c r="D38" s="165"/>
      <c r="E38" s="151"/>
      <c r="F38" s="152"/>
      <c r="G38" s="155"/>
      <c r="H38" s="156"/>
      <c r="I38" s="160"/>
    </row>
    <row r="39" spans="1:9" x14ac:dyDescent="0.25">
      <c r="A39" s="151"/>
      <c r="B39" s="152"/>
      <c r="C39" s="46" t="s">
        <v>122</v>
      </c>
      <c r="D39" s="47"/>
      <c r="E39" s="151"/>
      <c r="F39" s="152"/>
      <c r="G39" s="155"/>
      <c r="H39" s="156"/>
      <c r="I39" s="160"/>
    </row>
    <row r="40" spans="1:9" x14ac:dyDescent="0.25">
      <c r="A40" s="148"/>
      <c r="B40" s="146"/>
      <c r="C40" s="149" t="s">
        <v>124</v>
      </c>
      <c r="D40" s="150"/>
      <c r="E40" s="148"/>
      <c r="F40" s="146"/>
      <c r="G40" s="157"/>
      <c r="H40" s="158"/>
      <c r="I40" s="161"/>
    </row>
  </sheetData>
  <mergeCells count="29">
    <mergeCell ref="C40:D40"/>
    <mergeCell ref="A35:B40"/>
    <mergeCell ref="E35:F40"/>
    <mergeCell ref="G35:H40"/>
    <mergeCell ref="I35:I40"/>
    <mergeCell ref="C35:D35"/>
    <mergeCell ref="C36:D36"/>
    <mergeCell ref="C37:D37"/>
    <mergeCell ref="C38:D38"/>
    <mergeCell ref="A30:I30"/>
    <mergeCell ref="A31:I31"/>
    <mergeCell ref="A32:I32"/>
    <mergeCell ref="A33:B34"/>
    <mergeCell ref="C33:D34"/>
    <mergeCell ref="E33:F34"/>
    <mergeCell ref="G33:I33"/>
    <mergeCell ref="G34:H34"/>
    <mergeCell ref="A29:I29"/>
    <mergeCell ref="A2:I2"/>
    <mergeCell ref="A3:A4"/>
    <mergeCell ref="B3:B4"/>
    <mergeCell ref="C3:C4"/>
    <mergeCell ref="D3:F3"/>
    <mergeCell ref="G3:I3"/>
    <mergeCell ref="A5:A7"/>
    <mergeCell ref="A16:A17"/>
    <mergeCell ref="A18:A19"/>
    <mergeCell ref="A21:A22"/>
    <mergeCell ref="A23:A24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9" workbookViewId="0">
      <selection activeCell="A32" sqref="A32:F32"/>
    </sheetView>
  </sheetViews>
  <sheetFormatPr defaultColWidth="9.140625" defaultRowHeight="15.75" x14ac:dyDescent="0.25"/>
  <cols>
    <col min="1" max="1" width="4.42578125" style="1" customWidth="1"/>
    <col min="2" max="2" width="37.85546875" style="1" customWidth="1"/>
    <col min="3" max="3" width="21.5703125" style="1" customWidth="1"/>
    <col min="4" max="4" width="18" style="1" customWidth="1"/>
    <col min="5" max="5" width="17.5703125" style="1" customWidth="1"/>
    <col min="6" max="6" width="18.7109375" style="1" customWidth="1"/>
    <col min="7" max="7" width="11" style="1" customWidth="1"/>
    <col min="8" max="8" width="15.85546875" style="1" customWidth="1"/>
    <col min="9" max="16384" width="9.140625" style="1"/>
  </cols>
  <sheetData>
    <row r="1" spans="1:10" x14ac:dyDescent="0.25">
      <c r="A1" s="166" t="s">
        <v>158</v>
      </c>
      <c r="B1" s="166"/>
      <c r="C1" s="166"/>
      <c r="D1" s="166"/>
      <c r="E1" s="166"/>
      <c r="F1" s="166"/>
    </row>
    <row r="2" spans="1:10" x14ac:dyDescent="0.25">
      <c r="A2" s="166"/>
      <c r="B2" s="166"/>
      <c r="C2" s="166"/>
      <c r="D2" s="166"/>
      <c r="E2" s="166"/>
      <c r="F2" s="166"/>
    </row>
    <row r="3" spans="1:10" ht="41.25" customHeight="1" x14ac:dyDescent="0.25">
      <c r="A3" s="166"/>
      <c r="B3" s="166"/>
      <c r="C3" s="166"/>
      <c r="D3" s="166"/>
      <c r="E3" s="166"/>
      <c r="F3" s="166"/>
    </row>
    <row r="4" spans="1:10" x14ac:dyDescent="0.25">
      <c r="A4" s="54"/>
      <c r="B4" s="167" t="s">
        <v>0</v>
      </c>
      <c r="C4" s="167"/>
      <c r="D4" s="55"/>
      <c r="E4" s="54"/>
      <c r="F4" s="54"/>
    </row>
    <row r="5" spans="1:10" x14ac:dyDescent="0.25">
      <c r="A5" s="2"/>
      <c r="B5" s="3"/>
      <c r="C5" s="3"/>
      <c r="D5" s="3"/>
      <c r="E5" s="3"/>
      <c r="F5" s="2"/>
    </row>
    <row r="6" spans="1:10" x14ac:dyDescent="0.25">
      <c r="A6" s="168" t="s">
        <v>1</v>
      </c>
      <c r="B6" s="168" t="s">
        <v>2</v>
      </c>
      <c r="C6" s="168" t="s">
        <v>40</v>
      </c>
      <c r="D6" s="20"/>
      <c r="E6" s="169" t="s">
        <v>3</v>
      </c>
      <c r="F6" s="170"/>
    </row>
    <row r="7" spans="1:10" ht="63" x14ac:dyDescent="0.25">
      <c r="A7" s="168"/>
      <c r="B7" s="168"/>
      <c r="C7" s="168"/>
      <c r="D7" s="21" t="s">
        <v>43</v>
      </c>
      <c r="E7" s="56" t="s">
        <v>4</v>
      </c>
      <c r="F7" s="4" t="s">
        <v>5</v>
      </c>
    </row>
    <row r="8" spans="1:10" ht="31.5" x14ac:dyDescent="0.25">
      <c r="A8" s="58">
        <v>1</v>
      </c>
      <c r="B8" s="5" t="s">
        <v>6</v>
      </c>
      <c r="C8" s="58" t="s">
        <v>7</v>
      </c>
      <c r="D8" s="6">
        <v>132.66999999999999</v>
      </c>
      <c r="E8" s="6">
        <f>ROUND(D8*1.105,2)</f>
        <v>146.6</v>
      </c>
      <c r="F8" s="6">
        <f>ROUND(D8*2.015,2)</f>
        <v>267.33</v>
      </c>
      <c r="G8" s="7"/>
      <c r="H8" s="7"/>
      <c r="J8" s="7"/>
    </row>
    <row r="9" spans="1:10" ht="31.5" x14ac:dyDescent="0.25">
      <c r="A9" s="58">
        <v>2</v>
      </c>
      <c r="B9" s="5" t="s">
        <v>8</v>
      </c>
      <c r="C9" s="58" t="s">
        <v>9</v>
      </c>
      <c r="D9" s="6">
        <v>163.95</v>
      </c>
      <c r="E9" s="6">
        <f t="shared" ref="E9:E15" si="0">ROUND(D9*1.105,2)</f>
        <v>181.16</v>
      </c>
      <c r="F9" s="6">
        <f t="shared" ref="F9:F15" si="1">ROUND(D9*2.015,2)</f>
        <v>330.36</v>
      </c>
      <c r="G9" s="7"/>
      <c r="H9" s="7"/>
      <c r="J9" s="7"/>
    </row>
    <row r="10" spans="1:10" ht="47.25" x14ac:dyDescent="0.25">
      <c r="A10" s="58">
        <v>3</v>
      </c>
      <c r="B10" s="5" t="s">
        <v>10</v>
      </c>
      <c r="C10" s="58" t="s">
        <v>11</v>
      </c>
      <c r="D10" s="6">
        <v>214.83</v>
      </c>
      <c r="E10" s="6">
        <f t="shared" si="0"/>
        <v>237.39</v>
      </c>
      <c r="F10" s="6">
        <f t="shared" si="1"/>
        <v>432.88</v>
      </c>
      <c r="G10" s="7"/>
      <c r="H10" s="7"/>
      <c r="J10" s="7"/>
    </row>
    <row r="11" spans="1:10" ht="31.5" x14ac:dyDescent="0.25">
      <c r="A11" s="58">
        <v>4</v>
      </c>
      <c r="B11" s="5" t="s">
        <v>12</v>
      </c>
      <c r="C11" s="58" t="s">
        <v>13</v>
      </c>
      <c r="D11" s="6">
        <v>109.53</v>
      </c>
      <c r="E11" s="6">
        <f t="shared" si="0"/>
        <v>121.03</v>
      </c>
      <c r="F11" s="6">
        <f t="shared" si="1"/>
        <v>220.7</v>
      </c>
      <c r="G11" s="7"/>
      <c r="H11" s="7"/>
      <c r="J11" s="7"/>
    </row>
    <row r="12" spans="1:10" ht="31.5" x14ac:dyDescent="0.25">
      <c r="A12" s="58">
        <v>5</v>
      </c>
      <c r="B12" s="5" t="s">
        <v>14</v>
      </c>
      <c r="C12" s="58" t="s">
        <v>15</v>
      </c>
      <c r="D12" s="6">
        <v>182.57</v>
      </c>
      <c r="E12" s="6">
        <f t="shared" si="0"/>
        <v>201.74</v>
      </c>
      <c r="F12" s="6">
        <f t="shared" si="1"/>
        <v>367.88</v>
      </c>
      <c r="G12" s="7"/>
      <c r="H12" s="7"/>
      <c r="J12" s="7"/>
    </row>
    <row r="13" spans="1:10" ht="31.5" x14ac:dyDescent="0.25">
      <c r="A13" s="58">
        <v>6</v>
      </c>
      <c r="B13" s="5" t="s">
        <v>16</v>
      </c>
      <c r="C13" s="58" t="s">
        <v>17</v>
      </c>
      <c r="D13" s="6">
        <v>127.77</v>
      </c>
      <c r="E13" s="6">
        <f t="shared" si="0"/>
        <v>141.19</v>
      </c>
      <c r="F13" s="6">
        <f t="shared" si="1"/>
        <v>257.45999999999998</v>
      </c>
      <c r="G13" s="7"/>
      <c r="H13" s="7"/>
      <c r="J13" s="7"/>
    </row>
    <row r="14" spans="1:10" ht="31.5" x14ac:dyDescent="0.25">
      <c r="A14" s="58">
        <v>7</v>
      </c>
      <c r="B14" s="5" t="s">
        <v>18</v>
      </c>
      <c r="C14" s="58" t="s">
        <v>42</v>
      </c>
      <c r="D14" s="6">
        <v>132.19999999999999</v>
      </c>
      <c r="E14" s="6">
        <f t="shared" si="0"/>
        <v>146.08000000000001</v>
      </c>
      <c r="F14" s="6">
        <f t="shared" si="1"/>
        <v>266.38</v>
      </c>
      <c r="G14" s="7"/>
      <c r="H14" s="7"/>
      <c r="J14" s="7"/>
    </row>
    <row r="15" spans="1:10" x14ac:dyDescent="0.25">
      <c r="A15" s="58">
        <v>8</v>
      </c>
      <c r="B15" s="5" t="s">
        <v>19</v>
      </c>
      <c r="C15" s="58" t="s">
        <v>20</v>
      </c>
      <c r="D15" s="6">
        <v>153.9</v>
      </c>
      <c r="E15" s="6">
        <f t="shared" si="0"/>
        <v>170.06</v>
      </c>
      <c r="F15" s="6">
        <f t="shared" si="1"/>
        <v>310.11</v>
      </c>
      <c r="G15" s="7"/>
      <c r="H15" s="7"/>
      <c r="J15" s="7"/>
    </row>
    <row r="16" spans="1:10" x14ac:dyDescent="0.25">
      <c r="A16" s="8"/>
      <c r="B16" s="9"/>
      <c r="C16" s="8"/>
      <c r="D16" s="8"/>
      <c r="E16" s="10"/>
      <c r="F16" s="10"/>
    </row>
    <row r="17" spans="1:10" x14ac:dyDescent="0.25">
      <c r="B17" s="167" t="s">
        <v>21</v>
      </c>
      <c r="C17" s="167"/>
      <c r="D17" s="167"/>
      <c r="E17" s="167"/>
    </row>
    <row r="18" spans="1:10" x14ac:dyDescent="0.25">
      <c r="B18" s="11"/>
      <c r="C18" s="11"/>
      <c r="D18" s="11"/>
      <c r="E18" s="11"/>
    </row>
    <row r="19" spans="1:10" s="13" customFormat="1" ht="31.5" customHeight="1" x14ac:dyDescent="0.25">
      <c r="A19" s="173" t="s">
        <v>22</v>
      </c>
      <c r="B19" s="173" t="s">
        <v>23</v>
      </c>
      <c r="C19" s="173" t="s">
        <v>41</v>
      </c>
      <c r="D19" s="175" t="s">
        <v>3</v>
      </c>
      <c r="E19" s="176"/>
      <c r="F19" s="177"/>
    </row>
    <row r="20" spans="1:10" s="13" customFormat="1" ht="63" x14ac:dyDescent="0.25">
      <c r="A20" s="174"/>
      <c r="B20" s="174"/>
      <c r="C20" s="174"/>
      <c r="D20" s="21" t="s">
        <v>43</v>
      </c>
      <c r="E20" s="178" t="s">
        <v>4</v>
      </c>
      <c r="F20" s="179"/>
    </row>
    <row r="21" spans="1:10" ht="31.5" x14ac:dyDescent="0.25">
      <c r="A21" s="44">
        <v>1</v>
      </c>
      <c r="B21" s="5" t="s">
        <v>24</v>
      </c>
      <c r="C21" s="58" t="s">
        <v>25</v>
      </c>
      <c r="D21" s="57">
        <v>556.67999999999995</v>
      </c>
      <c r="E21" s="171">
        <f>ROUND(D21*1.105,2)</f>
        <v>615.13</v>
      </c>
      <c r="F21" s="172"/>
      <c r="G21" s="22"/>
      <c r="H21" s="7"/>
      <c r="J21" s="7"/>
    </row>
    <row r="22" spans="1:10" x14ac:dyDescent="0.25">
      <c r="A22" s="44">
        <v>2</v>
      </c>
      <c r="B22" s="5" t="s">
        <v>26</v>
      </c>
      <c r="C22" s="58" t="s">
        <v>27</v>
      </c>
      <c r="D22" s="57">
        <v>452.49</v>
      </c>
      <c r="E22" s="171">
        <f t="shared" ref="E22:E27" si="2">ROUND(D22*1.105,2)</f>
        <v>500</v>
      </c>
      <c r="F22" s="172"/>
      <c r="G22" s="22"/>
      <c r="H22" s="7"/>
      <c r="J22" s="7"/>
    </row>
    <row r="23" spans="1:10" x14ac:dyDescent="0.25">
      <c r="A23" s="44">
        <v>3</v>
      </c>
      <c r="B23" s="5" t="s">
        <v>28</v>
      </c>
      <c r="C23" s="14" t="s">
        <v>29</v>
      </c>
      <c r="D23" s="57">
        <v>137.78</v>
      </c>
      <c r="E23" s="171">
        <f t="shared" si="2"/>
        <v>152.25</v>
      </c>
      <c r="F23" s="172"/>
      <c r="G23" s="22"/>
      <c r="H23" s="7"/>
      <c r="J23" s="7"/>
    </row>
    <row r="24" spans="1:10" x14ac:dyDescent="0.25">
      <c r="A24" s="44">
        <v>4</v>
      </c>
      <c r="B24" s="15" t="s">
        <v>30</v>
      </c>
      <c r="C24" s="58" t="s">
        <v>31</v>
      </c>
      <c r="D24" s="57">
        <v>880.35</v>
      </c>
      <c r="E24" s="171">
        <f t="shared" si="2"/>
        <v>972.79</v>
      </c>
      <c r="F24" s="172"/>
      <c r="G24" s="22"/>
      <c r="H24" s="7"/>
      <c r="J24" s="7"/>
    </row>
    <row r="25" spans="1:10" x14ac:dyDescent="0.25">
      <c r="A25" s="44">
        <v>5</v>
      </c>
      <c r="B25" s="16" t="s">
        <v>32</v>
      </c>
      <c r="C25" s="58" t="s">
        <v>33</v>
      </c>
      <c r="D25" s="57">
        <v>219</v>
      </c>
      <c r="E25" s="171">
        <f t="shared" si="2"/>
        <v>242</v>
      </c>
      <c r="F25" s="172"/>
      <c r="G25" s="22"/>
      <c r="H25" s="7"/>
      <c r="J25" s="7"/>
    </row>
    <row r="26" spans="1:10" x14ac:dyDescent="0.25">
      <c r="A26" s="44">
        <v>6</v>
      </c>
      <c r="B26" s="16" t="s">
        <v>34</v>
      </c>
      <c r="C26" s="58" t="s">
        <v>44</v>
      </c>
      <c r="D26" s="57">
        <v>1772.44</v>
      </c>
      <c r="E26" s="171">
        <f t="shared" si="2"/>
        <v>1958.55</v>
      </c>
      <c r="F26" s="172"/>
      <c r="G26" s="22"/>
      <c r="H26" s="7"/>
      <c r="J26" s="7"/>
    </row>
    <row r="27" spans="1:10" ht="29.25" customHeight="1" x14ac:dyDescent="0.25">
      <c r="A27" s="17">
        <v>7</v>
      </c>
      <c r="B27" s="18" t="s">
        <v>35</v>
      </c>
      <c r="C27" s="12" t="s">
        <v>36</v>
      </c>
      <c r="D27" s="57">
        <v>219.28</v>
      </c>
      <c r="E27" s="171">
        <f t="shared" si="2"/>
        <v>242.3</v>
      </c>
      <c r="F27" s="172"/>
      <c r="G27" s="22"/>
      <c r="H27" s="7"/>
    </row>
    <row r="28" spans="1:10" ht="31.5" x14ac:dyDescent="0.25">
      <c r="A28" s="181">
        <v>8</v>
      </c>
      <c r="B28" s="18" t="s">
        <v>37</v>
      </c>
      <c r="C28" s="19" t="s">
        <v>47</v>
      </c>
      <c r="D28" s="184"/>
      <c r="E28" s="187">
        <v>1124.56</v>
      </c>
      <c r="F28" s="188"/>
      <c r="G28" s="22"/>
    </row>
    <row r="29" spans="1:10" ht="47.25" x14ac:dyDescent="0.25">
      <c r="A29" s="182"/>
      <c r="B29" s="18" t="s">
        <v>38</v>
      </c>
      <c r="C29" s="19" t="s">
        <v>45</v>
      </c>
      <c r="D29" s="185"/>
      <c r="E29" s="187">
        <v>1897.51</v>
      </c>
      <c r="F29" s="188"/>
      <c r="G29" s="22"/>
    </row>
    <row r="30" spans="1:10" ht="47.25" x14ac:dyDescent="0.25">
      <c r="A30" s="183"/>
      <c r="B30" s="18" t="s">
        <v>39</v>
      </c>
      <c r="C30" s="19" t="s">
        <v>46</v>
      </c>
      <c r="D30" s="186"/>
      <c r="E30" s="187">
        <v>6929.03</v>
      </c>
      <c r="F30" s="188"/>
      <c r="G30" s="22"/>
    </row>
    <row r="32" spans="1:10" ht="33" customHeight="1" x14ac:dyDescent="0.25">
      <c r="A32" s="180" t="s">
        <v>159</v>
      </c>
      <c r="B32" s="180"/>
      <c r="C32" s="180"/>
      <c r="D32" s="180"/>
      <c r="E32" s="180"/>
      <c r="F32" s="180"/>
    </row>
  </sheetData>
  <mergeCells count="25">
    <mergeCell ref="A32:F32"/>
    <mergeCell ref="E27:F27"/>
    <mergeCell ref="A28:A30"/>
    <mergeCell ref="D28:D30"/>
    <mergeCell ref="E28:F28"/>
    <mergeCell ref="E29:F29"/>
    <mergeCell ref="E30:F30"/>
    <mergeCell ref="E26:F26"/>
    <mergeCell ref="B17:E17"/>
    <mergeCell ref="A19:A20"/>
    <mergeCell ref="B19:B20"/>
    <mergeCell ref="C19:C20"/>
    <mergeCell ref="D19:F19"/>
    <mergeCell ref="E20:F20"/>
    <mergeCell ref="E21:F21"/>
    <mergeCell ref="E22:F22"/>
    <mergeCell ref="E23:F23"/>
    <mergeCell ref="E24:F24"/>
    <mergeCell ref="E25:F25"/>
    <mergeCell ref="A1:F3"/>
    <mergeCell ref="B4:C4"/>
    <mergeCell ref="A6:A7"/>
    <mergeCell ref="B6:B7"/>
    <mergeCell ref="C6:C7"/>
    <mergeCell ref="E6:F6"/>
  </mergeCells>
  <pageMargins left="0.31496062992125984" right="0.31496062992125984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22" sqref="C22"/>
    </sheetView>
  </sheetViews>
  <sheetFormatPr defaultRowHeight="15" x14ac:dyDescent="0.25"/>
  <cols>
    <col min="1" max="1" width="30.5703125" style="94" customWidth="1"/>
    <col min="2" max="2" width="62.42578125" style="94" customWidth="1"/>
    <col min="3" max="3" width="18.42578125" style="94" customWidth="1"/>
    <col min="4" max="4" width="16.28515625" style="94" customWidth="1"/>
    <col min="5" max="6" width="15.7109375" style="94" customWidth="1"/>
    <col min="7" max="16384" width="9.140625" style="83"/>
  </cols>
  <sheetData>
    <row r="1" spans="1:6" ht="41.25" customHeight="1" x14ac:dyDescent="0.25">
      <c r="A1" s="205" t="s">
        <v>157</v>
      </c>
      <c r="B1" s="205"/>
      <c r="C1" s="205"/>
      <c r="D1" s="205"/>
      <c r="E1" s="205"/>
      <c r="F1" s="205"/>
    </row>
    <row r="2" spans="1:6" ht="15.75" x14ac:dyDescent="0.25">
      <c r="A2" s="84"/>
      <c r="B2" s="84"/>
      <c r="C2" s="84"/>
      <c r="D2" s="84"/>
      <c r="E2" s="84"/>
      <c r="F2" s="84"/>
    </row>
    <row r="3" spans="1:6" x14ac:dyDescent="0.25">
      <c r="A3" s="206" t="s">
        <v>129</v>
      </c>
      <c r="B3" s="206" t="s">
        <v>130</v>
      </c>
      <c r="C3" s="206" t="s">
        <v>143</v>
      </c>
      <c r="D3" s="206" t="s">
        <v>136</v>
      </c>
      <c r="E3" s="206"/>
      <c r="F3" s="206"/>
    </row>
    <row r="4" spans="1:6" ht="60" x14ac:dyDescent="0.25">
      <c r="A4" s="206"/>
      <c r="B4" s="206"/>
      <c r="C4" s="206"/>
      <c r="D4" s="85" t="s">
        <v>139</v>
      </c>
      <c r="E4" s="85" t="s">
        <v>137</v>
      </c>
      <c r="F4" s="85" t="s">
        <v>138</v>
      </c>
    </row>
    <row r="5" spans="1:6" x14ac:dyDescent="0.25">
      <c r="A5" s="202" t="s">
        <v>131</v>
      </c>
      <c r="B5" s="203"/>
      <c r="C5" s="203"/>
      <c r="D5" s="203"/>
      <c r="E5" s="203"/>
      <c r="F5" s="204"/>
    </row>
    <row r="6" spans="1:6" ht="28.5" x14ac:dyDescent="0.25">
      <c r="A6" s="189" t="s">
        <v>132</v>
      </c>
      <c r="B6" s="86" t="s">
        <v>171</v>
      </c>
      <c r="C6" s="87" t="s">
        <v>144</v>
      </c>
      <c r="D6" s="88">
        <f>SUM(D7:D10)</f>
        <v>805.12</v>
      </c>
      <c r="E6" s="88">
        <f t="shared" ref="E6:F6" si="0">SUM(E7:E10)</f>
        <v>889.66000000000008</v>
      </c>
      <c r="F6" s="88">
        <f t="shared" si="0"/>
        <v>1622.32</v>
      </c>
    </row>
    <row r="7" spans="1:6" x14ac:dyDescent="0.25">
      <c r="A7" s="190"/>
      <c r="B7" s="86" t="s">
        <v>133</v>
      </c>
      <c r="C7" s="89" t="s">
        <v>140</v>
      </c>
      <c r="D7" s="88">
        <v>26.68</v>
      </c>
      <c r="E7" s="88">
        <f>ROUND(D7*1.105,2)</f>
        <v>29.48</v>
      </c>
      <c r="F7" s="88">
        <f>ROUND(D7*2.015,2)</f>
        <v>53.76</v>
      </c>
    </row>
    <row r="8" spans="1:6" x14ac:dyDescent="0.25">
      <c r="A8" s="190"/>
      <c r="B8" s="86" t="s">
        <v>134</v>
      </c>
      <c r="C8" s="89" t="s">
        <v>145</v>
      </c>
      <c r="D8" s="88">
        <v>137.78</v>
      </c>
      <c r="E8" s="88">
        <f t="shared" ref="E8:E13" si="1">ROUND(D8*1.105,2)</f>
        <v>152.25</v>
      </c>
      <c r="F8" s="88">
        <f t="shared" ref="F8:F13" si="2">ROUND(D8*2.015,2)</f>
        <v>277.63</v>
      </c>
    </row>
    <row r="9" spans="1:6" x14ac:dyDescent="0.25">
      <c r="A9" s="190"/>
      <c r="B9" s="86" t="s">
        <v>135</v>
      </c>
      <c r="C9" s="89" t="s">
        <v>141</v>
      </c>
      <c r="D9" s="88">
        <v>74.62</v>
      </c>
      <c r="E9" s="88">
        <f t="shared" si="1"/>
        <v>82.46</v>
      </c>
      <c r="F9" s="88">
        <f t="shared" si="2"/>
        <v>150.36000000000001</v>
      </c>
    </row>
    <row r="10" spans="1:6" ht="105" x14ac:dyDescent="0.25">
      <c r="A10" s="190"/>
      <c r="B10" s="90" t="s">
        <v>146</v>
      </c>
      <c r="C10" s="89" t="s">
        <v>142</v>
      </c>
      <c r="D10" s="88">
        <v>566.04</v>
      </c>
      <c r="E10" s="88">
        <f t="shared" si="1"/>
        <v>625.47</v>
      </c>
      <c r="F10" s="88">
        <f t="shared" si="2"/>
        <v>1140.57</v>
      </c>
    </row>
    <row r="11" spans="1:6" x14ac:dyDescent="0.25">
      <c r="A11" s="190"/>
      <c r="B11" s="192" t="s">
        <v>172</v>
      </c>
      <c r="C11" s="193"/>
      <c r="D11" s="193"/>
      <c r="E11" s="193"/>
      <c r="F11" s="194"/>
    </row>
    <row r="12" spans="1:6" x14ac:dyDescent="0.25">
      <c r="A12" s="190"/>
      <c r="B12" s="86" t="s">
        <v>173</v>
      </c>
      <c r="C12" s="89" t="s">
        <v>174</v>
      </c>
      <c r="D12" s="88">
        <v>66.650000000000006</v>
      </c>
      <c r="E12" s="88">
        <f>ROUND(D12*1.105,2)</f>
        <v>73.650000000000006</v>
      </c>
      <c r="F12" s="88">
        <f>ROUND(D12*2.015,2)</f>
        <v>134.30000000000001</v>
      </c>
    </row>
    <row r="13" spans="1:6" x14ac:dyDescent="0.25">
      <c r="A13" s="191"/>
      <c r="B13" s="86" t="s">
        <v>175</v>
      </c>
      <c r="C13" s="89" t="s">
        <v>176</v>
      </c>
      <c r="D13" s="88">
        <v>465.75</v>
      </c>
      <c r="E13" s="88">
        <f t="shared" si="1"/>
        <v>514.65</v>
      </c>
      <c r="F13" s="88">
        <f t="shared" si="2"/>
        <v>938.49</v>
      </c>
    </row>
    <row r="14" spans="1:6" x14ac:dyDescent="0.25">
      <c r="A14" s="195" t="s">
        <v>147</v>
      </c>
      <c r="B14" s="196"/>
      <c r="C14" s="196"/>
      <c r="D14" s="196"/>
      <c r="E14" s="196"/>
      <c r="F14" s="197"/>
    </row>
    <row r="15" spans="1:6" ht="30" customHeight="1" x14ac:dyDescent="0.25">
      <c r="A15" s="198" t="s">
        <v>177</v>
      </c>
      <c r="B15" s="91" t="s">
        <v>178</v>
      </c>
      <c r="C15" s="92" t="s">
        <v>179</v>
      </c>
      <c r="D15" s="88">
        <v>0</v>
      </c>
      <c r="E15" s="88">
        <v>0</v>
      </c>
      <c r="F15" s="88">
        <v>0</v>
      </c>
    </row>
    <row r="16" spans="1:6" x14ac:dyDescent="0.25">
      <c r="A16" s="199"/>
      <c r="B16" s="86" t="s">
        <v>180</v>
      </c>
      <c r="C16" s="89" t="s">
        <v>181</v>
      </c>
      <c r="D16" s="88">
        <v>501.46</v>
      </c>
      <c r="E16" s="88">
        <f t="shared" ref="E16:E18" si="3">ROUND(D16*1.105,2)</f>
        <v>554.11</v>
      </c>
      <c r="F16" s="93">
        <f>ROUND(D16*2.015,2)</f>
        <v>1010.44</v>
      </c>
    </row>
    <row r="17" spans="1:6" x14ac:dyDescent="0.25">
      <c r="A17" s="199"/>
      <c r="B17" s="86" t="s">
        <v>182</v>
      </c>
      <c r="C17" s="89" t="s">
        <v>183</v>
      </c>
      <c r="D17" s="88">
        <v>1772.44</v>
      </c>
      <c r="E17" s="88">
        <f t="shared" si="3"/>
        <v>1958.55</v>
      </c>
      <c r="F17" s="93">
        <f t="shared" ref="F17:F18" si="4">ROUND(D17*2.015,2)</f>
        <v>3571.47</v>
      </c>
    </row>
    <row r="18" spans="1:6" x14ac:dyDescent="0.25">
      <c r="A18" s="200"/>
      <c r="B18" s="86" t="s">
        <v>184</v>
      </c>
      <c r="C18" s="89" t="s">
        <v>185</v>
      </c>
      <c r="D18" s="88">
        <v>663.67</v>
      </c>
      <c r="E18" s="88">
        <f t="shared" si="3"/>
        <v>733.36</v>
      </c>
      <c r="F18" s="93">
        <f t="shared" si="4"/>
        <v>1337.3</v>
      </c>
    </row>
    <row r="19" spans="1:6" x14ac:dyDescent="0.25">
      <c r="B19" s="95"/>
      <c r="C19" s="95"/>
    </row>
    <row r="20" spans="1:6" x14ac:dyDescent="0.25">
      <c r="A20" s="201"/>
      <c r="B20" s="201"/>
      <c r="C20" s="201"/>
      <c r="D20" s="201"/>
      <c r="E20" s="201"/>
      <c r="F20" s="201"/>
    </row>
    <row r="21" spans="1:6" x14ac:dyDescent="0.25">
      <c r="B21" s="95"/>
      <c r="C21" s="95"/>
    </row>
    <row r="27" spans="1:6" x14ac:dyDescent="0.25">
      <c r="B27" s="94">
        <v>6</v>
      </c>
    </row>
  </sheetData>
  <mergeCells count="11">
    <mergeCell ref="A5:F5"/>
    <mergeCell ref="A1:F1"/>
    <mergeCell ref="A3:A4"/>
    <mergeCell ref="B3:B4"/>
    <mergeCell ref="C3:C4"/>
    <mergeCell ref="D3:F3"/>
    <mergeCell ref="A6:A13"/>
    <mergeCell ref="B11:F11"/>
    <mergeCell ref="A14:F14"/>
    <mergeCell ref="A15:A18"/>
    <mergeCell ref="A20:F20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49"/>
  <sheetViews>
    <sheetView zoomScale="90" zoomScaleNormal="90" zoomScaleSheetLayoutView="7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G112" sqref="G112"/>
    </sheetView>
  </sheetViews>
  <sheetFormatPr defaultColWidth="9.140625" defaultRowHeight="15" x14ac:dyDescent="0.25"/>
  <cols>
    <col min="1" max="1" width="8.7109375" style="23" customWidth="1"/>
    <col min="2" max="2" width="57.7109375" style="23" customWidth="1"/>
    <col min="3" max="3" width="20.7109375" style="23" customWidth="1"/>
    <col min="4" max="4" width="3" style="23" customWidth="1"/>
    <col min="5" max="7" width="20.7109375" style="23" customWidth="1"/>
    <col min="8" max="8" width="24.5703125" style="23" customWidth="1"/>
    <col min="9" max="9" width="9.140625" style="23" hidden="1" customWidth="1"/>
    <col min="10" max="10" width="11" style="23" hidden="1" customWidth="1"/>
    <col min="11" max="13" width="9.140625" style="23" hidden="1" customWidth="1"/>
    <col min="14" max="14" width="11.42578125" style="23" hidden="1" customWidth="1"/>
    <col min="15" max="16" width="9.140625" style="23" hidden="1" customWidth="1"/>
    <col min="17" max="17" width="12" style="23" hidden="1" customWidth="1"/>
    <col min="18" max="21" width="9.140625" style="23" hidden="1" customWidth="1"/>
    <col min="22" max="22" width="11.7109375" style="23" hidden="1" customWidth="1"/>
    <col min="23" max="24" width="9.140625" style="23" hidden="1" customWidth="1"/>
    <col min="25" max="25" width="16.140625" style="23" hidden="1" customWidth="1"/>
    <col min="26" max="26" width="13.42578125" style="23" hidden="1" customWidth="1"/>
    <col min="27" max="27" width="11.140625" style="23" hidden="1" customWidth="1"/>
    <col min="28" max="28" width="14.42578125" style="23" hidden="1" customWidth="1"/>
    <col min="29" max="29" width="16.28515625" style="23" hidden="1" customWidth="1"/>
    <col min="30" max="30" width="0" style="23" hidden="1" customWidth="1"/>
    <col min="31" max="16384" width="9.140625" style="23"/>
  </cols>
  <sheetData>
    <row r="2" spans="1:18" x14ac:dyDescent="0.25">
      <c r="A2" s="106" t="s">
        <v>125</v>
      </c>
      <c r="B2" s="106"/>
      <c r="C2" s="106"/>
      <c r="D2" s="106"/>
      <c r="E2" s="106"/>
      <c r="F2" s="106"/>
      <c r="G2" s="106"/>
      <c r="H2" s="106"/>
    </row>
    <row r="3" spans="1:18" x14ac:dyDescent="0.25">
      <c r="A3" s="98"/>
      <c r="B3" s="106" t="s">
        <v>187</v>
      </c>
      <c r="C3" s="106"/>
      <c r="D3" s="106"/>
      <c r="E3" s="106"/>
      <c r="F3" s="106"/>
      <c r="G3" s="106"/>
      <c r="H3" s="106"/>
    </row>
    <row r="4" spans="1:18" x14ac:dyDescent="0.25">
      <c r="A4" s="107" t="s">
        <v>161</v>
      </c>
      <c r="B4" s="107"/>
      <c r="C4" s="107"/>
      <c r="D4" s="107"/>
      <c r="E4" s="107"/>
      <c r="F4" s="107"/>
      <c r="G4" s="107"/>
      <c r="H4" s="107"/>
    </row>
    <row r="5" spans="1:18" x14ac:dyDescent="0.25">
      <c r="A5" s="107"/>
      <c r="B5" s="107"/>
      <c r="C5" s="107"/>
      <c r="D5" s="107"/>
      <c r="E5" s="107"/>
      <c r="F5" s="107"/>
      <c r="G5" s="107"/>
      <c r="H5" s="107"/>
    </row>
    <row r="6" spans="1:18" ht="12" customHeight="1" x14ac:dyDescent="0.25">
      <c r="A6" s="107"/>
      <c r="B6" s="107"/>
      <c r="C6" s="107"/>
      <c r="D6" s="107"/>
      <c r="E6" s="107"/>
      <c r="F6" s="107"/>
      <c r="G6" s="107"/>
      <c r="H6" s="107"/>
    </row>
    <row r="7" spans="1:18" x14ac:dyDescent="0.25">
      <c r="A7" s="108"/>
      <c r="B7" s="108"/>
      <c r="H7" s="24"/>
    </row>
    <row r="8" spans="1:18" ht="32.25" customHeight="1" x14ac:dyDescent="0.25">
      <c r="A8" s="109" t="s">
        <v>48</v>
      </c>
      <c r="B8" s="109" t="s">
        <v>49</v>
      </c>
      <c r="C8" s="110" t="s">
        <v>152</v>
      </c>
      <c r="D8" s="111"/>
      <c r="E8" s="111"/>
      <c r="F8" s="111"/>
      <c r="G8" s="111"/>
      <c r="H8" s="112"/>
      <c r="M8" s="23">
        <f>K13-I13</f>
        <v>117.05000000000001</v>
      </c>
      <c r="Q8" s="23">
        <f>Q48-N48</f>
        <v>172.29999999999995</v>
      </c>
    </row>
    <row r="9" spans="1:18" ht="22.5" customHeight="1" x14ac:dyDescent="0.25">
      <c r="A9" s="109"/>
      <c r="B9" s="109"/>
      <c r="C9" s="113" t="s">
        <v>50</v>
      </c>
      <c r="D9" s="114"/>
      <c r="E9" s="117" t="s">
        <v>51</v>
      </c>
      <c r="F9" s="117"/>
      <c r="G9" s="117"/>
      <c r="H9" s="117" t="s">
        <v>52</v>
      </c>
    </row>
    <row r="10" spans="1:18" ht="89.25" customHeight="1" x14ac:dyDescent="0.25">
      <c r="A10" s="109"/>
      <c r="B10" s="109"/>
      <c r="C10" s="115"/>
      <c r="D10" s="116"/>
      <c r="E10" s="102" t="s">
        <v>53</v>
      </c>
      <c r="F10" s="36" t="s">
        <v>54</v>
      </c>
      <c r="G10" s="102" t="s">
        <v>55</v>
      </c>
      <c r="H10" s="117"/>
    </row>
    <row r="11" spans="1:18" x14ac:dyDescent="0.25">
      <c r="A11" s="120" t="s">
        <v>56</v>
      </c>
      <c r="B11" s="121"/>
      <c r="C11" s="121"/>
      <c r="D11" s="121"/>
      <c r="E11" s="121"/>
      <c r="F11" s="121"/>
      <c r="G11" s="121"/>
      <c r="H11" s="122"/>
    </row>
    <row r="12" spans="1:18" ht="15.75" x14ac:dyDescent="0.25">
      <c r="A12" s="96" t="s">
        <v>57</v>
      </c>
      <c r="B12" s="45" t="s">
        <v>58</v>
      </c>
      <c r="C12" s="118">
        <v>1264.58</v>
      </c>
      <c r="D12" s="119"/>
      <c r="E12" s="81">
        <v>1264.58</v>
      </c>
      <c r="F12" s="82"/>
      <c r="G12" s="82"/>
      <c r="H12" s="81">
        <v>1391.04</v>
      </c>
      <c r="J12" s="77">
        <f>C12-I12</f>
        <v>1264.58</v>
      </c>
      <c r="L12" s="77">
        <f>J12+K12</f>
        <v>1264.58</v>
      </c>
      <c r="M12" s="77">
        <f>L12-C12</f>
        <v>0</v>
      </c>
      <c r="N12" s="78">
        <f>ROUND(J12*1.1,2)</f>
        <v>1391.04</v>
      </c>
      <c r="O12" s="23">
        <f>N12+K12</f>
        <v>1391.04</v>
      </c>
      <c r="P12" s="26">
        <f t="shared" ref="P12:P13" si="0">H12/C12</f>
        <v>1.1000015815527686</v>
      </c>
      <c r="Q12" s="77">
        <f>H12-C12</f>
        <v>126.46000000000004</v>
      </c>
      <c r="R12" s="77">
        <f>H12-O12</f>
        <v>0</v>
      </c>
    </row>
    <row r="13" spans="1:18" ht="15.75" x14ac:dyDescent="0.25">
      <c r="A13" s="96" t="s">
        <v>57</v>
      </c>
      <c r="B13" s="45" t="s">
        <v>59</v>
      </c>
      <c r="C13" s="118">
        <v>1455.53</v>
      </c>
      <c r="D13" s="119"/>
      <c r="E13" s="81">
        <v>1572.58</v>
      </c>
      <c r="F13" s="82"/>
      <c r="G13" s="82"/>
      <c r="H13" s="81">
        <v>1699.04</v>
      </c>
      <c r="I13" s="78">
        <v>190.95</v>
      </c>
      <c r="J13" s="77">
        <f t="shared" ref="J13:J34" si="1">C13-I13</f>
        <v>1264.58</v>
      </c>
      <c r="K13" s="78">
        <v>308</v>
      </c>
      <c r="L13" s="77">
        <f t="shared" ref="L13:L34" si="2">J13+K13</f>
        <v>1572.58</v>
      </c>
      <c r="M13" s="77">
        <f t="shared" ref="M13:M34" si="3">L13-C13</f>
        <v>117.04999999999995</v>
      </c>
      <c r="N13" s="78">
        <f t="shared" ref="N13:N34" si="4">ROUND(J13*1.1,2)</f>
        <v>1391.04</v>
      </c>
      <c r="O13" s="23">
        <f t="shared" ref="O13:O34" si="5">N13+K13</f>
        <v>1699.04</v>
      </c>
      <c r="P13" s="26">
        <f t="shared" si="0"/>
        <v>1.1672998838910913</v>
      </c>
      <c r="Q13" s="77">
        <f t="shared" ref="Q13:Q34" si="6">H13-C13</f>
        <v>243.51</v>
      </c>
      <c r="R13" s="77">
        <f t="shared" ref="R13:R34" si="7">H13-O13</f>
        <v>0</v>
      </c>
    </row>
    <row r="14" spans="1:18" ht="15.75" x14ac:dyDescent="0.25">
      <c r="A14" s="96" t="s">
        <v>57</v>
      </c>
      <c r="B14" s="45" t="s">
        <v>67</v>
      </c>
      <c r="C14" s="118">
        <v>1493.16</v>
      </c>
      <c r="D14" s="119"/>
      <c r="E14" s="81">
        <v>1493.16</v>
      </c>
      <c r="F14" s="82"/>
      <c r="G14" s="82"/>
      <c r="H14" s="81">
        <v>1642.48</v>
      </c>
      <c r="J14" s="77">
        <f t="shared" si="1"/>
        <v>1493.16</v>
      </c>
      <c r="L14" s="77">
        <f t="shared" si="2"/>
        <v>1493.16</v>
      </c>
      <c r="M14" s="77">
        <f t="shared" si="3"/>
        <v>0</v>
      </c>
      <c r="N14" s="78">
        <f t="shared" si="4"/>
        <v>1642.48</v>
      </c>
      <c r="O14" s="23">
        <f t="shared" si="5"/>
        <v>1642.48</v>
      </c>
      <c r="P14" s="26">
        <f>H14/C14</f>
        <v>1.1000026788823702</v>
      </c>
      <c r="Q14" s="77">
        <f t="shared" si="6"/>
        <v>149.31999999999994</v>
      </c>
      <c r="R14" s="77">
        <f t="shared" si="7"/>
        <v>0</v>
      </c>
    </row>
    <row r="15" spans="1:18" ht="15.75" x14ac:dyDescent="0.25">
      <c r="A15" s="96" t="s">
        <v>57</v>
      </c>
      <c r="B15" s="45">
        <v>39</v>
      </c>
      <c r="C15" s="118">
        <v>1523.4</v>
      </c>
      <c r="D15" s="119"/>
      <c r="E15" s="81">
        <v>1523.4</v>
      </c>
      <c r="F15" s="82"/>
      <c r="G15" s="82"/>
      <c r="H15" s="81">
        <v>1675.74</v>
      </c>
      <c r="J15" s="77">
        <f t="shared" si="1"/>
        <v>1523.4</v>
      </c>
      <c r="L15" s="77">
        <f t="shared" si="2"/>
        <v>1523.4</v>
      </c>
      <c r="M15" s="77">
        <f t="shared" si="3"/>
        <v>0</v>
      </c>
      <c r="N15" s="78">
        <f t="shared" si="4"/>
        <v>1675.74</v>
      </c>
      <c r="O15" s="23">
        <f t="shared" si="5"/>
        <v>1675.74</v>
      </c>
      <c r="P15" s="26">
        <f t="shared" ref="P15:P34" si="8">H15/C15</f>
        <v>1.0999999999999999</v>
      </c>
      <c r="Q15" s="77">
        <f t="shared" si="6"/>
        <v>152.33999999999992</v>
      </c>
      <c r="R15" s="77">
        <f t="shared" si="7"/>
        <v>0</v>
      </c>
    </row>
    <row r="16" spans="1:18" ht="15.75" x14ac:dyDescent="0.25">
      <c r="A16" s="96" t="s">
        <v>57</v>
      </c>
      <c r="B16" s="45" t="s">
        <v>60</v>
      </c>
      <c r="C16" s="118">
        <v>1576.29</v>
      </c>
      <c r="D16" s="119"/>
      <c r="E16" s="81">
        <v>1576.29</v>
      </c>
      <c r="F16" s="82"/>
      <c r="G16" s="82"/>
      <c r="H16" s="81">
        <v>1733.92</v>
      </c>
      <c r="J16" s="77">
        <f t="shared" si="1"/>
        <v>1576.29</v>
      </c>
      <c r="L16" s="77">
        <f t="shared" si="2"/>
        <v>1576.29</v>
      </c>
      <c r="M16" s="77">
        <f t="shared" si="3"/>
        <v>0</v>
      </c>
      <c r="N16" s="78">
        <f t="shared" si="4"/>
        <v>1733.92</v>
      </c>
      <c r="O16" s="23">
        <f t="shared" si="5"/>
        <v>1733.92</v>
      </c>
      <c r="P16" s="26">
        <f t="shared" si="8"/>
        <v>1.1000006344010302</v>
      </c>
      <c r="Q16" s="77">
        <f t="shared" si="6"/>
        <v>157.63000000000011</v>
      </c>
      <c r="R16" s="77">
        <f t="shared" si="7"/>
        <v>0</v>
      </c>
    </row>
    <row r="17" spans="1:18" ht="15.75" x14ac:dyDescent="0.25">
      <c r="A17" s="96" t="s">
        <v>57</v>
      </c>
      <c r="B17" s="45" t="s">
        <v>61</v>
      </c>
      <c r="C17" s="118">
        <v>1590.61</v>
      </c>
      <c r="D17" s="119"/>
      <c r="E17" s="81">
        <v>1590.61</v>
      </c>
      <c r="F17" s="82"/>
      <c r="G17" s="82"/>
      <c r="H17" s="81">
        <v>1749.67</v>
      </c>
      <c r="J17" s="77">
        <f t="shared" si="1"/>
        <v>1590.61</v>
      </c>
      <c r="L17" s="77">
        <f t="shared" si="2"/>
        <v>1590.61</v>
      </c>
      <c r="M17" s="77">
        <f t="shared" si="3"/>
        <v>0</v>
      </c>
      <c r="N17" s="78">
        <f t="shared" si="4"/>
        <v>1749.67</v>
      </c>
      <c r="O17" s="23">
        <f t="shared" si="5"/>
        <v>1749.67</v>
      </c>
      <c r="P17" s="26">
        <f t="shared" si="8"/>
        <v>1.0999993713103779</v>
      </c>
      <c r="Q17" s="77">
        <f t="shared" si="6"/>
        <v>159.06000000000017</v>
      </c>
      <c r="R17" s="77">
        <f t="shared" si="7"/>
        <v>0</v>
      </c>
    </row>
    <row r="18" spans="1:18" ht="15.75" x14ac:dyDescent="0.25">
      <c r="A18" s="96" t="s">
        <v>57</v>
      </c>
      <c r="B18" s="45" t="s">
        <v>63</v>
      </c>
      <c r="C18" s="118">
        <v>1673.74</v>
      </c>
      <c r="D18" s="119"/>
      <c r="E18" s="81">
        <v>1673.74</v>
      </c>
      <c r="F18" s="82"/>
      <c r="G18" s="82"/>
      <c r="H18" s="81">
        <v>1841.11</v>
      </c>
      <c r="J18" s="77">
        <f t="shared" si="1"/>
        <v>1673.74</v>
      </c>
      <c r="L18" s="77">
        <f t="shared" si="2"/>
        <v>1673.74</v>
      </c>
      <c r="M18" s="77">
        <f t="shared" si="3"/>
        <v>0</v>
      </c>
      <c r="N18" s="78">
        <f t="shared" si="4"/>
        <v>1841.11</v>
      </c>
      <c r="O18" s="23">
        <f t="shared" si="5"/>
        <v>1841.11</v>
      </c>
      <c r="P18" s="26">
        <f t="shared" si="8"/>
        <v>1.099997610142555</v>
      </c>
      <c r="Q18" s="77">
        <f t="shared" si="6"/>
        <v>167.36999999999989</v>
      </c>
      <c r="R18" s="77">
        <f t="shared" si="7"/>
        <v>0</v>
      </c>
    </row>
    <row r="19" spans="1:18" ht="15.75" x14ac:dyDescent="0.25">
      <c r="A19" s="96" t="s">
        <v>57</v>
      </c>
      <c r="B19" s="45" t="s">
        <v>62</v>
      </c>
      <c r="C19" s="118">
        <v>1684.11</v>
      </c>
      <c r="D19" s="119"/>
      <c r="E19" s="81">
        <v>1801.1599999999999</v>
      </c>
      <c r="F19" s="82"/>
      <c r="G19" s="82"/>
      <c r="H19" s="81">
        <v>1950.48</v>
      </c>
      <c r="I19" s="78">
        <v>190.95</v>
      </c>
      <c r="J19" s="77">
        <f t="shared" si="1"/>
        <v>1493.1599999999999</v>
      </c>
      <c r="K19" s="78">
        <v>308</v>
      </c>
      <c r="L19" s="77">
        <f t="shared" si="2"/>
        <v>1801.1599999999999</v>
      </c>
      <c r="M19" s="77">
        <f t="shared" si="3"/>
        <v>117.04999999999995</v>
      </c>
      <c r="N19" s="78">
        <f t="shared" si="4"/>
        <v>1642.48</v>
      </c>
      <c r="O19" s="23">
        <f t="shared" si="5"/>
        <v>1950.48</v>
      </c>
      <c r="P19" s="26">
        <f t="shared" si="8"/>
        <v>1.1581666280706131</v>
      </c>
      <c r="Q19" s="77">
        <f t="shared" si="6"/>
        <v>266.37000000000012</v>
      </c>
      <c r="R19" s="77">
        <f t="shared" si="7"/>
        <v>0</v>
      </c>
    </row>
    <row r="20" spans="1:18" ht="15.75" x14ac:dyDescent="0.25">
      <c r="A20" s="96" t="s">
        <v>57</v>
      </c>
      <c r="B20" s="45" t="s">
        <v>64</v>
      </c>
      <c r="C20" s="118">
        <v>1688.63</v>
      </c>
      <c r="D20" s="119"/>
      <c r="E20" s="81">
        <v>1688.63</v>
      </c>
      <c r="F20" s="82"/>
      <c r="G20" s="82"/>
      <c r="H20" s="81">
        <v>1857.49</v>
      </c>
      <c r="J20" s="77">
        <f t="shared" si="1"/>
        <v>1688.63</v>
      </c>
      <c r="L20" s="77">
        <f t="shared" si="2"/>
        <v>1688.63</v>
      </c>
      <c r="M20" s="77">
        <f t="shared" si="3"/>
        <v>0</v>
      </c>
      <c r="N20" s="78">
        <f t="shared" si="4"/>
        <v>1857.49</v>
      </c>
      <c r="O20" s="23">
        <f t="shared" si="5"/>
        <v>1857.49</v>
      </c>
      <c r="P20" s="26">
        <f t="shared" si="8"/>
        <v>1.0999982234118781</v>
      </c>
      <c r="Q20" s="77">
        <f t="shared" si="6"/>
        <v>168.8599999999999</v>
      </c>
      <c r="R20" s="77">
        <f t="shared" si="7"/>
        <v>0</v>
      </c>
    </row>
    <row r="21" spans="1:18" ht="15.75" x14ac:dyDescent="0.25">
      <c r="A21" s="96" t="s">
        <v>57</v>
      </c>
      <c r="B21" s="45">
        <v>36</v>
      </c>
      <c r="C21" s="118">
        <v>1714.35</v>
      </c>
      <c r="D21" s="119"/>
      <c r="E21" s="81">
        <v>1831.3999999999999</v>
      </c>
      <c r="F21" s="82"/>
      <c r="G21" s="82"/>
      <c r="H21" s="81">
        <v>1983.74</v>
      </c>
      <c r="I21" s="78">
        <v>190.95</v>
      </c>
      <c r="J21" s="77">
        <f t="shared" si="1"/>
        <v>1523.3999999999999</v>
      </c>
      <c r="K21" s="78">
        <v>308</v>
      </c>
      <c r="L21" s="77">
        <f t="shared" si="2"/>
        <v>1831.3999999999999</v>
      </c>
      <c r="M21" s="77">
        <f t="shared" si="3"/>
        <v>117.04999999999995</v>
      </c>
      <c r="N21" s="78">
        <f t="shared" si="4"/>
        <v>1675.74</v>
      </c>
      <c r="O21" s="23">
        <f t="shared" si="5"/>
        <v>1983.74</v>
      </c>
      <c r="P21" s="26">
        <f t="shared" si="8"/>
        <v>1.1571382739813925</v>
      </c>
      <c r="Q21" s="77">
        <f t="shared" si="6"/>
        <v>269.3900000000001</v>
      </c>
      <c r="R21" s="77">
        <f t="shared" si="7"/>
        <v>0</v>
      </c>
    </row>
    <row r="22" spans="1:18" ht="15.75" x14ac:dyDescent="0.25">
      <c r="A22" s="96" t="s">
        <v>57</v>
      </c>
      <c r="B22" s="45" t="s">
        <v>148</v>
      </c>
      <c r="C22" s="118">
        <v>1767.24</v>
      </c>
      <c r="D22" s="119"/>
      <c r="E22" s="81">
        <v>1884.29</v>
      </c>
      <c r="F22" s="82"/>
      <c r="G22" s="82"/>
      <c r="H22" s="81">
        <v>2041.92</v>
      </c>
      <c r="I22" s="78">
        <v>190.95</v>
      </c>
      <c r="J22" s="77">
        <f t="shared" si="1"/>
        <v>1576.29</v>
      </c>
      <c r="K22" s="78">
        <v>308</v>
      </c>
      <c r="L22" s="77">
        <f t="shared" si="2"/>
        <v>1884.29</v>
      </c>
      <c r="M22" s="77">
        <f t="shared" si="3"/>
        <v>117.04999999999995</v>
      </c>
      <c r="N22" s="78">
        <f t="shared" si="4"/>
        <v>1733.92</v>
      </c>
      <c r="O22" s="23">
        <f t="shared" si="5"/>
        <v>2041.92</v>
      </c>
      <c r="P22" s="26">
        <f t="shared" si="8"/>
        <v>1.1554288042371155</v>
      </c>
      <c r="Q22" s="77">
        <f t="shared" si="6"/>
        <v>274.68000000000006</v>
      </c>
      <c r="R22" s="77">
        <f t="shared" si="7"/>
        <v>0</v>
      </c>
    </row>
    <row r="23" spans="1:18" ht="15.75" x14ac:dyDescent="0.25">
      <c r="A23" s="96" t="s">
        <v>57</v>
      </c>
      <c r="B23" s="45">
        <v>55</v>
      </c>
      <c r="C23" s="118">
        <v>1767.88</v>
      </c>
      <c r="D23" s="119"/>
      <c r="E23" s="81">
        <v>1767.88</v>
      </c>
      <c r="F23" s="82"/>
      <c r="G23" s="82"/>
      <c r="H23" s="81">
        <v>1944.67</v>
      </c>
      <c r="J23" s="77">
        <f t="shared" si="1"/>
        <v>1767.88</v>
      </c>
      <c r="L23" s="77">
        <f t="shared" si="2"/>
        <v>1767.88</v>
      </c>
      <c r="M23" s="77">
        <f t="shared" si="3"/>
        <v>0</v>
      </c>
      <c r="N23" s="78">
        <f t="shared" si="4"/>
        <v>1944.67</v>
      </c>
      <c r="O23" s="23">
        <f t="shared" si="5"/>
        <v>1944.67</v>
      </c>
      <c r="P23" s="26">
        <f t="shared" si="8"/>
        <v>1.1000011312985043</v>
      </c>
      <c r="Q23" s="77">
        <f t="shared" si="6"/>
        <v>176.78999999999996</v>
      </c>
      <c r="R23" s="77">
        <f t="shared" si="7"/>
        <v>0</v>
      </c>
    </row>
    <row r="24" spans="1:18" ht="15.75" x14ac:dyDescent="0.25">
      <c r="A24" s="96" t="s">
        <v>57</v>
      </c>
      <c r="B24" s="45" t="s">
        <v>65</v>
      </c>
      <c r="C24" s="118">
        <v>1781.56</v>
      </c>
      <c r="D24" s="119"/>
      <c r="E24" s="81">
        <v>1898.61</v>
      </c>
      <c r="F24" s="82"/>
      <c r="G24" s="82"/>
      <c r="H24" s="81">
        <v>2057.67</v>
      </c>
      <c r="I24" s="78">
        <v>190.95</v>
      </c>
      <c r="J24" s="77">
        <f t="shared" si="1"/>
        <v>1590.61</v>
      </c>
      <c r="K24" s="78">
        <v>308</v>
      </c>
      <c r="L24" s="77">
        <f t="shared" si="2"/>
        <v>1898.61</v>
      </c>
      <c r="M24" s="77">
        <f t="shared" si="3"/>
        <v>117.04999999999995</v>
      </c>
      <c r="N24" s="78">
        <f t="shared" si="4"/>
        <v>1749.67</v>
      </c>
      <c r="O24" s="23">
        <f t="shared" si="5"/>
        <v>2057.67</v>
      </c>
      <c r="P24" s="26">
        <f t="shared" si="8"/>
        <v>1.1549821504748647</v>
      </c>
      <c r="Q24" s="77">
        <f t="shared" si="6"/>
        <v>276.11000000000013</v>
      </c>
      <c r="R24" s="77">
        <f t="shared" si="7"/>
        <v>0</v>
      </c>
    </row>
    <row r="25" spans="1:18" ht="15.75" x14ac:dyDescent="0.25">
      <c r="A25" s="96" t="s">
        <v>57</v>
      </c>
      <c r="B25" s="45">
        <v>65.709999999999994</v>
      </c>
      <c r="C25" s="118">
        <v>1786.08</v>
      </c>
      <c r="D25" s="119"/>
      <c r="E25" s="81">
        <v>1786.08</v>
      </c>
      <c r="F25" s="82"/>
      <c r="G25" s="82"/>
      <c r="H25" s="81">
        <v>1964.69</v>
      </c>
      <c r="J25" s="77">
        <f t="shared" si="1"/>
        <v>1786.08</v>
      </c>
      <c r="L25" s="77">
        <f t="shared" si="2"/>
        <v>1786.08</v>
      </c>
      <c r="M25" s="77">
        <f t="shared" si="3"/>
        <v>0</v>
      </c>
      <c r="N25" s="78">
        <f t="shared" si="4"/>
        <v>1964.69</v>
      </c>
      <c r="O25" s="23">
        <f t="shared" si="5"/>
        <v>1964.69</v>
      </c>
      <c r="P25" s="26">
        <f t="shared" si="8"/>
        <v>1.1000011197706709</v>
      </c>
      <c r="Q25" s="77">
        <f t="shared" si="6"/>
        <v>178.61000000000013</v>
      </c>
      <c r="R25" s="77">
        <f t="shared" si="7"/>
        <v>0</v>
      </c>
    </row>
    <row r="26" spans="1:18" ht="15.75" x14ac:dyDescent="0.25">
      <c r="A26" s="96" t="s">
        <v>57</v>
      </c>
      <c r="B26" s="45">
        <v>48.54</v>
      </c>
      <c r="C26" s="118">
        <v>1864.69</v>
      </c>
      <c r="D26" s="119"/>
      <c r="E26" s="81">
        <v>1981.74</v>
      </c>
      <c r="F26" s="82"/>
      <c r="G26" s="82"/>
      <c r="H26" s="81">
        <v>2149.1099999999997</v>
      </c>
      <c r="I26" s="78">
        <v>190.95</v>
      </c>
      <c r="J26" s="77">
        <f t="shared" si="1"/>
        <v>1673.74</v>
      </c>
      <c r="K26" s="78">
        <v>308</v>
      </c>
      <c r="L26" s="77">
        <f t="shared" si="2"/>
        <v>1981.74</v>
      </c>
      <c r="M26" s="77">
        <f t="shared" si="3"/>
        <v>117.04999999999995</v>
      </c>
      <c r="N26" s="78">
        <f t="shared" si="4"/>
        <v>1841.11</v>
      </c>
      <c r="O26" s="23">
        <f t="shared" si="5"/>
        <v>2149.1099999999997</v>
      </c>
      <c r="P26" s="26">
        <f t="shared" si="8"/>
        <v>1.152529374855874</v>
      </c>
      <c r="Q26" s="77">
        <f t="shared" si="6"/>
        <v>284.41999999999962</v>
      </c>
      <c r="R26" s="77">
        <f t="shared" si="7"/>
        <v>0</v>
      </c>
    </row>
    <row r="27" spans="1:18" ht="15.75" x14ac:dyDescent="0.25">
      <c r="A27" s="96" t="s">
        <v>57</v>
      </c>
      <c r="B27" s="45" t="s">
        <v>126</v>
      </c>
      <c r="C27" s="118">
        <v>1879.58</v>
      </c>
      <c r="D27" s="119"/>
      <c r="E27" s="81">
        <v>1996.6299999999999</v>
      </c>
      <c r="F27" s="82"/>
      <c r="G27" s="82"/>
      <c r="H27" s="81">
        <v>2165.4899999999998</v>
      </c>
      <c r="I27" s="78">
        <v>190.95</v>
      </c>
      <c r="J27" s="77">
        <f t="shared" si="1"/>
        <v>1688.6299999999999</v>
      </c>
      <c r="K27" s="78">
        <v>308</v>
      </c>
      <c r="L27" s="77">
        <f t="shared" si="2"/>
        <v>1996.6299999999999</v>
      </c>
      <c r="M27" s="77">
        <f t="shared" si="3"/>
        <v>117.04999999999995</v>
      </c>
      <c r="N27" s="78">
        <f t="shared" si="4"/>
        <v>1857.49</v>
      </c>
      <c r="O27" s="23">
        <f t="shared" si="5"/>
        <v>2165.4899999999998</v>
      </c>
      <c r="P27" s="26">
        <f t="shared" si="8"/>
        <v>1.152113770097575</v>
      </c>
      <c r="Q27" s="77">
        <f t="shared" si="6"/>
        <v>285.90999999999985</v>
      </c>
      <c r="R27" s="77">
        <f t="shared" si="7"/>
        <v>0</v>
      </c>
    </row>
    <row r="28" spans="1:18" ht="15.75" x14ac:dyDescent="0.25">
      <c r="A28" s="96" t="s">
        <v>57</v>
      </c>
      <c r="B28" s="44">
        <v>50</v>
      </c>
      <c r="C28" s="118">
        <v>1958.83</v>
      </c>
      <c r="D28" s="119"/>
      <c r="E28" s="81">
        <v>2075.88</v>
      </c>
      <c r="F28" s="82"/>
      <c r="G28" s="82"/>
      <c r="H28" s="81">
        <v>2252.67</v>
      </c>
      <c r="I28" s="78">
        <v>190.95</v>
      </c>
      <c r="J28" s="77">
        <f t="shared" si="1"/>
        <v>1767.8799999999999</v>
      </c>
      <c r="K28" s="78">
        <v>308</v>
      </c>
      <c r="L28" s="77">
        <f t="shared" si="2"/>
        <v>2075.88</v>
      </c>
      <c r="M28" s="77">
        <f t="shared" si="3"/>
        <v>117.05000000000018</v>
      </c>
      <c r="N28" s="78">
        <f t="shared" si="4"/>
        <v>1944.67</v>
      </c>
      <c r="O28" s="23">
        <f t="shared" si="5"/>
        <v>2252.67</v>
      </c>
      <c r="P28" s="26">
        <f t="shared" si="8"/>
        <v>1.1500079128867744</v>
      </c>
      <c r="Q28" s="77">
        <f t="shared" si="6"/>
        <v>293.84000000000015</v>
      </c>
      <c r="R28" s="77">
        <f t="shared" si="7"/>
        <v>0</v>
      </c>
    </row>
    <row r="29" spans="1:18" ht="15.75" x14ac:dyDescent="0.25">
      <c r="A29" s="96" t="s">
        <v>57</v>
      </c>
      <c r="B29" s="44">
        <v>40.619999999999997</v>
      </c>
      <c r="C29" s="118">
        <v>1962.71</v>
      </c>
      <c r="D29" s="119"/>
      <c r="E29" s="81">
        <v>2079.7600000000002</v>
      </c>
      <c r="F29" s="82"/>
      <c r="G29" s="82"/>
      <c r="H29" s="81">
        <v>2256.94</v>
      </c>
      <c r="I29" s="78">
        <v>190.95</v>
      </c>
      <c r="J29" s="77">
        <f t="shared" si="1"/>
        <v>1771.76</v>
      </c>
      <c r="K29" s="78">
        <v>308</v>
      </c>
      <c r="L29" s="77">
        <f t="shared" si="2"/>
        <v>2079.7600000000002</v>
      </c>
      <c r="M29" s="77">
        <f t="shared" si="3"/>
        <v>117.05000000000018</v>
      </c>
      <c r="N29" s="78">
        <f t="shared" si="4"/>
        <v>1948.94</v>
      </c>
      <c r="O29" s="23">
        <f t="shared" si="5"/>
        <v>2256.94</v>
      </c>
      <c r="P29" s="26">
        <f t="shared" si="8"/>
        <v>1.1499100733169954</v>
      </c>
      <c r="Q29" s="77">
        <f t="shared" si="6"/>
        <v>294.23</v>
      </c>
      <c r="R29" s="77">
        <f t="shared" si="7"/>
        <v>0</v>
      </c>
    </row>
    <row r="30" spans="1:18" ht="15.75" x14ac:dyDescent="0.25">
      <c r="A30" s="96" t="s">
        <v>57</v>
      </c>
      <c r="B30" s="44">
        <v>68.739999999999995</v>
      </c>
      <c r="C30" s="118">
        <v>1977.03</v>
      </c>
      <c r="D30" s="119"/>
      <c r="E30" s="81">
        <v>2094.08</v>
      </c>
      <c r="F30" s="82"/>
      <c r="G30" s="82"/>
      <c r="H30" s="81">
        <v>2272.69</v>
      </c>
      <c r="I30" s="78">
        <v>190.95</v>
      </c>
      <c r="J30" s="77">
        <f t="shared" si="1"/>
        <v>1786.08</v>
      </c>
      <c r="K30" s="78">
        <v>308</v>
      </c>
      <c r="L30" s="77">
        <f t="shared" si="2"/>
        <v>2094.08</v>
      </c>
      <c r="M30" s="77">
        <f t="shared" si="3"/>
        <v>117.04999999999995</v>
      </c>
      <c r="N30" s="78">
        <f t="shared" si="4"/>
        <v>1964.69</v>
      </c>
      <c r="O30" s="23">
        <f t="shared" si="5"/>
        <v>2272.69</v>
      </c>
      <c r="P30" s="26">
        <f t="shared" si="8"/>
        <v>1.149547553653713</v>
      </c>
      <c r="Q30" s="77">
        <f t="shared" si="6"/>
        <v>295.66000000000008</v>
      </c>
      <c r="R30" s="77">
        <f t="shared" si="7"/>
        <v>0</v>
      </c>
    </row>
    <row r="31" spans="1:18" ht="15.75" x14ac:dyDescent="0.25">
      <c r="A31" s="96" t="s">
        <v>57</v>
      </c>
      <c r="B31" s="44">
        <v>42</v>
      </c>
      <c r="C31" s="118">
        <v>2060.16</v>
      </c>
      <c r="D31" s="119"/>
      <c r="E31" s="81">
        <v>2177.21</v>
      </c>
      <c r="F31" s="82"/>
      <c r="G31" s="82"/>
      <c r="H31" s="81">
        <v>2364.13</v>
      </c>
      <c r="I31" s="78">
        <v>190.95</v>
      </c>
      <c r="J31" s="77">
        <f t="shared" si="1"/>
        <v>1869.2099999999998</v>
      </c>
      <c r="K31" s="78">
        <v>308</v>
      </c>
      <c r="L31" s="77">
        <f t="shared" si="2"/>
        <v>2177.21</v>
      </c>
      <c r="M31" s="77">
        <f t="shared" si="3"/>
        <v>117.05000000000018</v>
      </c>
      <c r="N31" s="78">
        <f t="shared" si="4"/>
        <v>2056.13</v>
      </c>
      <c r="O31" s="23">
        <f t="shared" si="5"/>
        <v>2364.13</v>
      </c>
      <c r="P31" s="26">
        <f t="shared" si="8"/>
        <v>1.1475467924821374</v>
      </c>
      <c r="Q31" s="77">
        <f t="shared" si="6"/>
        <v>303.97000000000025</v>
      </c>
      <c r="R31" s="77">
        <f t="shared" si="7"/>
        <v>0</v>
      </c>
    </row>
    <row r="32" spans="1:18" ht="15.75" x14ac:dyDescent="0.25">
      <c r="A32" s="96" t="s">
        <v>57</v>
      </c>
      <c r="B32" s="44">
        <v>64</v>
      </c>
      <c r="C32" s="118">
        <v>2154.3000000000002</v>
      </c>
      <c r="D32" s="119"/>
      <c r="E32" s="81">
        <v>2271.3500000000004</v>
      </c>
      <c r="F32" s="82"/>
      <c r="G32" s="82"/>
      <c r="H32" s="81">
        <v>2467.69</v>
      </c>
      <c r="I32" s="78">
        <v>190.95</v>
      </c>
      <c r="J32" s="77">
        <f t="shared" si="1"/>
        <v>1963.3500000000001</v>
      </c>
      <c r="K32" s="78">
        <v>308</v>
      </c>
      <c r="L32" s="77">
        <f t="shared" si="2"/>
        <v>2271.3500000000004</v>
      </c>
      <c r="M32" s="77">
        <f t="shared" si="3"/>
        <v>117.05000000000018</v>
      </c>
      <c r="N32" s="78">
        <f t="shared" si="4"/>
        <v>2159.69</v>
      </c>
      <c r="O32" s="23">
        <f t="shared" si="5"/>
        <v>2467.69</v>
      </c>
      <c r="P32" s="26">
        <f t="shared" si="8"/>
        <v>1.1454718470036671</v>
      </c>
      <c r="Q32" s="77">
        <f t="shared" si="6"/>
        <v>313.38999999999987</v>
      </c>
      <c r="R32" s="77">
        <f t="shared" si="7"/>
        <v>0</v>
      </c>
    </row>
    <row r="33" spans="1:38" ht="15.75" x14ac:dyDescent="0.25">
      <c r="A33" s="96" t="s">
        <v>57</v>
      </c>
      <c r="B33" s="44">
        <v>60</v>
      </c>
      <c r="C33" s="118">
        <v>2251.75</v>
      </c>
      <c r="D33" s="119"/>
      <c r="E33" s="81">
        <v>2368.8000000000002</v>
      </c>
      <c r="F33" s="82"/>
      <c r="G33" s="82"/>
      <c r="H33" s="81">
        <v>2574.88</v>
      </c>
      <c r="I33" s="78">
        <v>190.95</v>
      </c>
      <c r="J33" s="77">
        <f t="shared" si="1"/>
        <v>2060.8000000000002</v>
      </c>
      <c r="K33" s="78">
        <v>308</v>
      </c>
      <c r="L33" s="77">
        <f t="shared" si="2"/>
        <v>2368.8000000000002</v>
      </c>
      <c r="M33" s="77">
        <f t="shared" si="3"/>
        <v>117.05000000000018</v>
      </c>
      <c r="N33" s="78">
        <f t="shared" si="4"/>
        <v>2266.88</v>
      </c>
      <c r="O33" s="23">
        <f t="shared" si="5"/>
        <v>2574.88</v>
      </c>
      <c r="P33" s="26">
        <f t="shared" si="8"/>
        <v>1.1435017208837572</v>
      </c>
      <c r="Q33" s="77">
        <f t="shared" si="6"/>
        <v>323.13000000000011</v>
      </c>
      <c r="R33" s="77">
        <f t="shared" si="7"/>
        <v>0</v>
      </c>
    </row>
    <row r="34" spans="1:38" ht="15.75" x14ac:dyDescent="0.25">
      <c r="A34" s="96" t="s">
        <v>57</v>
      </c>
      <c r="B34" s="44">
        <v>45</v>
      </c>
      <c r="C34" s="118">
        <v>2745.68</v>
      </c>
      <c r="D34" s="119"/>
      <c r="E34" s="81">
        <v>2745.68</v>
      </c>
      <c r="F34" s="82"/>
      <c r="G34" s="82"/>
      <c r="H34" s="81">
        <v>3020.25</v>
      </c>
      <c r="J34" s="77">
        <f t="shared" si="1"/>
        <v>2745.68</v>
      </c>
      <c r="L34" s="77">
        <f t="shared" si="2"/>
        <v>2745.68</v>
      </c>
      <c r="M34" s="77">
        <f t="shared" si="3"/>
        <v>0</v>
      </c>
      <c r="N34" s="78">
        <f t="shared" si="4"/>
        <v>3020.25</v>
      </c>
      <c r="O34" s="23">
        <f t="shared" si="5"/>
        <v>3020.25</v>
      </c>
      <c r="P34" s="26">
        <f t="shared" si="8"/>
        <v>1.1000007284170041</v>
      </c>
      <c r="Q34" s="77">
        <f t="shared" si="6"/>
        <v>274.57000000000016</v>
      </c>
      <c r="R34" s="77">
        <f t="shared" si="7"/>
        <v>0</v>
      </c>
      <c r="Y34" s="23" t="s">
        <v>166</v>
      </c>
      <c r="Z34" s="23" t="s">
        <v>167</v>
      </c>
      <c r="AA34" s="23" t="s">
        <v>168</v>
      </c>
      <c r="AB34" s="23" t="s">
        <v>169</v>
      </c>
      <c r="AC34" s="23" t="s">
        <v>170</v>
      </c>
    </row>
    <row r="35" spans="1:38" ht="15.75" x14ac:dyDescent="0.25">
      <c r="A35" s="48"/>
      <c r="B35" s="125"/>
      <c r="C35" s="125"/>
      <c r="D35" s="125"/>
      <c r="E35" s="125"/>
      <c r="F35" s="125"/>
      <c r="G35" s="125"/>
      <c r="H35" s="125"/>
      <c r="T35" s="24" t="s">
        <v>164</v>
      </c>
      <c r="U35" s="24" t="s">
        <v>165</v>
      </c>
      <c r="X35" s="79"/>
      <c r="AJ35" s="26"/>
    </row>
    <row r="36" spans="1:38" ht="15.75" x14ac:dyDescent="0.25">
      <c r="A36" s="96" t="s">
        <v>66</v>
      </c>
      <c r="B36" s="45" t="s">
        <v>67</v>
      </c>
      <c r="C36" s="123">
        <v>1826</v>
      </c>
      <c r="D36" s="124"/>
      <c r="E36" s="97">
        <v>1826</v>
      </c>
      <c r="F36" s="97">
        <v>1826</v>
      </c>
      <c r="G36" s="73">
        <v>1826</v>
      </c>
      <c r="H36" s="97">
        <v>2008.6</v>
      </c>
      <c r="J36" s="77">
        <f>C36-I36</f>
        <v>1826</v>
      </c>
      <c r="L36" s="77">
        <f>J36+K36</f>
        <v>1826</v>
      </c>
      <c r="M36" s="26">
        <f>L36-C36</f>
        <v>0</v>
      </c>
      <c r="O36" s="77">
        <f>C36-N36</f>
        <v>1826</v>
      </c>
      <c r="P36" s="77">
        <f>C36-O36</f>
        <v>0</v>
      </c>
      <c r="R36" s="77">
        <f>O36+Q36</f>
        <v>1826</v>
      </c>
      <c r="S36" s="77">
        <f>R36-C36</f>
        <v>0</v>
      </c>
      <c r="V36" s="77">
        <f>C36+T36+U36</f>
        <v>1826</v>
      </c>
      <c r="W36" s="77">
        <f>V36-C36</f>
        <v>0</v>
      </c>
      <c r="X36" s="26">
        <f>U36+T36</f>
        <v>0</v>
      </c>
      <c r="Y36" s="23">
        <f>I36+N36</f>
        <v>0</v>
      </c>
      <c r="Z36" s="77">
        <f>C36-Y36</f>
        <v>1826</v>
      </c>
      <c r="AA36" s="26">
        <f>ROUND(Z36*1.1,2)</f>
        <v>2008.6</v>
      </c>
      <c r="AB36" s="23">
        <f>K36+Q36</f>
        <v>0</v>
      </c>
      <c r="AC36" s="26">
        <f>AA36+AB36</f>
        <v>2008.6</v>
      </c>
      <c r="AD36" s="77">
        <f>E36-C36</f>
        <v>0</v>
      </c>
      <c r="AE36" s="77"/>
      <c r="AF36" s="77"/>
      <c r="AG36" s="77"/>
      <c r="AH36" s="77"/>
      <c r="AI36" s="77"/>
      <c r="AJ36" s="26"/>
      <c r="AK36" s="77"/>
      <c r="AL36" s="77"/>
    </row>
    <row r="37" spans="1:38" ht="15.75" x14ac:dyDescent="0.25">
      <c r="A37" s="96" t="s">
        <v>66</v>
      </c>
      <c r="B37" s="45" t="s">
        <v>58</v>
      </c>
      <c r="C37" s="123">
        <v>1827.48</v>
      </c>
      <c r="D37" s="124"/>
      <c r="E37" s="97">
        <v>1827.48</v>
      </c>
      <c r="F37" s="97">
        <v>1827.48</v>
      </c>
      <c r="G37" s="73">
        <v>1827.48</v>
      </c>
      <c r="H37" s="97">
        <v>2010.23</v>
      </c>
      <c r="J37" s="77">
        <f t="shared" ref="J37:J54" si="9">C37-I37</f>
        <v>1827.48</v>
      </c>
      <c r="L37" s="77">
        <f t="shared" ref="L37:L54" si="10">J37+K37</f>
        <v>1827.48</v>
      </c>
      <c r="M37" s="26">
        <f t="shared" ref="M37:M54" si="11">L37-C37</f>
        <v>0</v>
      </c>
      <c r="O37" s="77">
        <f t="shared" ref="O37:O54" si="12">C37-N37</f>
        <v>1827.48</v>
      </c>
      <c r="P37" s="77">
        <f t="shared" ref="P37:P54" si="13">C37-O37</f>
        <v>0</v>
      </c>
      <c r="R37" s="77">
        <f t="shared" ref="R37:R54" si="14">O37+Q37</f>
        <v>1827.48</v>
      </c>
      <c r="S37" s="77">
        <f t="shared" ref="S37:S54" si="15">R37-C37</f>
        <v>0</v>
      </c>
      <c r="V37" s="77">
        <f t="shared" ref="V37:V54" si="16">C37+T37+U37</f>
        <v>1827.48</v>
      </c>
      <c r="W37" s="77">
        <f t="shared" ref="W37:W54" si="17">V37-C37</f>
        <v>0</v>
      </c>
      <c r="X37" s="26">
        <f t="shared" ref="X37:X54" si="18">U37+T37</f>
        <v>0</v>
      </c>
      <c r="Y37" s="23">
        <f t="shared" ref="Y37:Y54" si="19">I37+N37</f>
        <v>0</v>
      </c>
      <c r="Z37" s="77">
        <f t="shared" ref="Z37:Z54" si="20">C37-Y37</f>
        <v>1827.48</v>
      </c>
      <c r="AA37" s="26">
        <f t="shared" ref="AA37:AA54" si="21">ROUND(Z37*1.1,2)</f>
        <v>2010.23</v>
      </c>
      <c r="AB37" s="23">
        <f t="shared" ref="AB37:AB54" si="22">K37+Q37</f>
        <v>0</v>
      </c>
      <c r="AC37" s="26">
        <f t="shared" ref="AC37:AC54" si="23">AA37+AB37</f>
        <v>2010.23</v>
      </c>
      <c r="AD37" s="77">
        <f t="shared" ref="AD37:AD54" si="24">E37-C37</f>
        <v>0</v>
      </c>
      <c r="AE37" s="77"/>
      <c r="AF37" s="77"/>
      <c r="AG37" s="77"/>
      <c r="AH37" s="77"/>
      <c r="AI37" s="77"/>
      <c r="AJ37" s="26"/>
      <c r="AK37" s="77"/>
      <c r="AL37" s="77"/>
    </row>
    <row r="38" spans="1:38" ht="15.75" x14ac:dyDescent="0.25">
      <c r="A38" s="96" t="s">
        <v>66</v>
      </c>
      <c r="B38" s="45" t="s">
        <v>68</v>
      </c>
      <c r="C38" s="123">
        <v>1909.13</v>
      </c>
      <c r="D38" s="124"/>
      <c r="E38" s="97">
        <v>1909.13</v>
      </c>
      <c r="F38" s="97">
        <v>1909.13</v>
      </c>
      <c r="G38" s="73">
        <v>1909.13</v>
      </c>
      <c r="H38" s="97">
        <v>2100.04</v>
      </c>
      <c r="J38" s="77">
        <f t="shared" si="9"/>
        <v>1909.13</v>
      </c>
      <c r="L38" s="77">
        <f t="shared" si="10"/>
        <v>1909.13</v>
      </c>
      <c r="M38" s="26">
        <f t="shared" si="11"/>
        <v>0</v>
      </c>
      <c r="O38" s="77">
        <f t="shared" si="12"/>
        <v>1909.13</v>
      </c>
      <c r="P38" s="77">
        <f t="shared" si="13"/>
        <v>0</v>
      </c>
      <c r="R38" s="77">
        <f t="shared" si="14"/>
        <v>1909.13</v>
      </c>
      <c r="S38" s="77">
        <f t="shared" si="15"/>
        <v>0</v>
      </c>
      <c r="V38" s="77">
        <f t="shared" si="16"/>
        <v>1909.13</v>
      </c>
      <c r="W38" s="77">
        <f t="shared" si="17"/>
        <v>0</v>
      </c>
      <c r="X38" s="26">
        <f t="shared" si="18"/>
        <v>0</v>
      </c>
      <c r="Y38" s="23">
        <f t="shared" si="19"/>
        <v>0</v>
      </c>
      <c r="Z38" s="77">
        <f t="shared" si="20"/>
        <v>1909.13</v>
      </c>
      <c r="AA38" s="26">
        <f t="shared" si="21"/>
        <v>2100.04</v>
      </c>
      <c r="AB38" s="23">
        <f t="shared" si="22"/>
        <v>0</v>
      </c>
      <c r="AC38" s="26">
        <f t="shared" si="23"/>
        <v>2100.04</v>
      </c>
      <c r="AD38" s="77">
        <f t="shared" si="24"/>
        <v>0</v>
      </c>
      <c r="AE38" s="77"/>
      <c r="AF38" s="77"/>
      <c r="AG38" s="77"/>
      <c r="AH38" s="77"/>
      <c r="AI38" s="77"/>
      <c r="AJ38" s="26"/>
      <c r="AK38" s="77"/>
      <c r="AL38" s="77"/>
    </row>
    <row r="39" spans="1:38" ht="15.75" x14ac:dyDescent="0.25">
      <c r="A39" s="96" t="s">
        <v>66</v>
      </c>
      <c r="B39" s="45" t="s">
        <v>61</v>
      </c>
      <c r="C39" s="123">
        <v>1923.45</v>
      </c>
      <c r="D39" s="124"/>
      <c r="E39" s="97">
        <v>1923.45</v>
      </c>
      <c r="F39" s="97">
        <v>1923.45</v>
      </c>
      <c r="G39" s="73">
        <v>1923.45</v>
      </c>
      <c r="H39" s="97">
        <v>2115.8000000000002</v>
      </c>
      <c r="J39" s="77">
        <f t="shared" si="9"/>
        <v>1923.45</v>
      </c>
      <c r="L39" s="77">
        <f t="shared" si="10"/>
        <v>1923.45</v>
      </c>
      <c r="M39" s="26">
        <f t="shared" si="11"/>
        <v>0</v>
      </c>
      <c r="O39" s="77">
        <f t="shared" si="12"/>
        <v>1923.45</v>
      </c>
      <c r="P39" s="77">
        <f t="shared" si="13"/>
        <v>0</v>
      </c>
      <c r="R39" s="77">
        <f t="shared" si="14"/>
        <v>1923.45</v>
      </c>
      <c r="S39" s="77">
        <f t="shared" si="15"/>
        <v>0</v>
      </c>
      <c r="V39" s="77">
        <f t="shared" si="16"/>
        <v>1923.45</v>
      </c>
      <c r="W39" s="77">
        <f t="shared" si="17"/>
        <v>0</v>
      </c>
      <c r="X39" s="26">
        <f t="shared" si="18"/>
        <v>0</v>
      </c>
      <c r="Y39" s="23">
        <f t="shared" si="19"/>
        <v>0</v>
      </c>
      <c r="Z39" s="77">
        <f t="shared" si="20"/>
        <v>1923.45</v>
      </c>
      <c r="AA39" s="26">
        <f t="shared" si="21"/>
        <v>2115.8000000000002</v>
      </c>
      <c r="AB39" s="23">
        <f t="shared" si="22"/>
        <v>0</v>
      </c>
      <c r="AC39" s="26">
        <f t="shared" si="23"/>
        <v>2115.8000000000002</v>
      </c>
      <c r="AD39" s="77">
        <f t="shared" si="24"/>
        <v>0</v>
      </c>
      <c r="AE39" s="77"/>
      <c r="AF39" s="77"/>
      <c r="AG39" s="77"/>
      <c r="AH39" s="77"/>
      <c r="AI39" s="77"/>
      <c r="AJ39" s="26"/>
      <c r="AK39" s="77"/>
      <c r="AL39" s="77"/>
    </row>
    <row r="40" spans="1:38" ht="15.75" x14ac:dyDescent="0.25">
      <c r="A40" s="96" t="s">
        <v>66</v>
      </c>
      <c r="B40" s="45" t="s">
        <v>62</v>
      </c>
      <c r="C40" s="123">
        <v>2016.95</v>
      </c>
      <c r="D40" s="124"/>
      <c r="E40" s="97">
        <v>2134</v>
      </c>
      <c r="F40" s="97">
        <v>2016.95</v>
      </c>
      <c r="G40" s="73">
        <v>2134</v>
      </c>
      <c r="H40" s="97">
        <v>2316.6</v>
      </c>
      <c r="I40" s="23">
        <v>190.95</v>
      </c>
      <c r="J40" s="77">
        <f t="shared" si="9"/>
        <v>1826</v>
      </c>
      <c r="K40" s="23">
        <v>308</v>
      </c>
      <c r="L40" s="77">
        <f t="shared" si="10"/>
        <v>2134</v>
      </c>
      <c r="M40" s="26">
        <f t="shared" si="11"/>
        <v>117.04999999999995</v>
      </c>
      <c r="O40" s="77">
        <f t="shared" si="12"/>
        <v>2016.95</v>
      </c>
      <c r="P40" s="77">
        <f t="shared" si="13"/>
        <v>0</v>
      </c>
      <c r="R40" s="77">
        <f t="shared" si="14"/>
        <v>2016.95</v>
      </c>
      <c r="S40" s="77">
        <f t="shared" si="15"/>
        <v>0</v>
      </c>
      <c r="T40" s="23">
        <v>117.05000000000001</v>
      </c>
      <c r="V40" s="77">
        <f t="shared" si="16"/>
        <v>2134</v>
      </c>
      <c r="W40" s="77">
        <f t="shared" si="17"/>
        <v>117.04999999999995</v>
      </c>
      <c r="X40" s="26">
        <f t="shared" si="18"/>
        <v>117.05000000000001</v>
      </c>
      <c r="Y40" s="23">
        <f t="shared" si="19"/>
        <v>190.95</v>
      </c>
      <c r="Z40" s="77">
        <f t="shared" si="20"/>
        <v>1826</v>
      </c>
      <c r="AA40" s="26">
        <f t="shared" si="21"/>
        <v>2008.6</v>
      </c>
      <c r="AB40" s="23">
        <f t="shared" si="22"/>
        <v>308</v>
      </c>
      <c r="AC40" s="26">
        <f t="shared" si="23"/>
        <v>2316.6</v>
      </c>
      <c r="AD40" s="77">
        <f t="shared" si="24"/>
        <v>117.04999999999995</v>
      </c>
      <c r="AE40" s="77"/>
      <c r="AF40" s="77"/>
      <c r="AG40" s="77"/>
      <c r="AH40" s="77"/>
      <c r="AI40" s="77"/>
      <c r="AJ40" s="26"/>
      <c r="AK40" s="77"/>
      <c r="AL40" s="77"/>
    </row>
    <row r="41" spans="1:38" ht="15.75" x14ac:dyDescent="0.25">
      <c r="A41" s="96" t="s">
        <v>66</v>
      </c>
      <c r="B41" s="45" t="s">
        <v>59</v>
      </c>
      <c r="C41" s="123">
        <v>2018.43</v>
      </c>
      <c r="D41" s="124"/>
      <c r="E41" s="97">
        <v>2135.48</v>
      </c>
      <c r="F41" s="97">
        <v>2018.43</v>
      </c>
      <c r="G41" s="73">
        <v>2135.48</v>
      </c>
      <c r="H41" s="97">
        <v>2318.23</v>
      </c>
      <c r="I41" s="23">
        <v>190.95</v>
      </c>
      <c r="J41" s="77">
        <f t="shared" si="9"/>
        <v>1827.48</v>
      </c>
      <c r="K41" s="23">
        <v>308</v>
      </c>
      <c r="L41" s="77">
        <f t="shared" si="10"/>
        <v>2135.48</v>
      </c>
      <c r="M41" s="26">
        <f t="shared" si="11"/>
        <v>117.04999999999995</v>
      </c>
      <c r="O41" s="77">
        <f t="shared" si="12"/>
        <v>2018.43</v>
      </c>
      <c r="P41" s="77">
        <f t="shared" si="13"/>
        <v>0</v>
      </c>
      <c r="R41" s="77">
        <f t="shared" si="14"/>
        <v>2018.43</v>
      </c>
      <c r="S41" s="77">
        <f t="shared" si="15"/>
        <v>0</v>
      </c>
      <c r="T41" s="23">
        <v>117.05000000000001</v>
      </c>
      <c r="V41" s="77">
        <f t="shared" si="16"/>
        <v>2135.48</v>
      </c>
      <c r="W41" s="77">
        <f t="shared" si="17"/>
        <v>117.04999999999995</v>
      </c>
      <c r="X41" s="26">
        <f t="shared" si="18"/>
        <v>117.05000000000001</v>
      </c>
      <c r="Y41" s="23">
        <f t="shared" si="19"/>
        <v>190.95</v>
      </c>
      <c r="Z41" s="77">
        <f t="shared" si="20"/>
        <v>1827.48</v>
      </c>
      <c r="AA41" s="26">
        <f t="shared" si="21"/>
        <v>2010.23</v>
      </c>
      <c r="AB41" s="23">
        <f t="shared" si="22"/>
        <v>308</v>
      </c>
      <c r="AC41" s="26">
        <f t="shared" si="23"/>
        <v>2318.23</v>
      </c>
      <c r="AD41" s="77">
        <f t="shared" si="24"/>
        <v>117.04999999999995</v>
      </c>
      <c r="AE41" s="77"/>
      <c r="AF41" s="77"/>
      <c r="AG41" s="77"/>
      <c r="AH41" s="77"/>
      <c r="AI41" s="77"/>
      <c r="AJ41" s="26"/>
      <c r="AK41" s="77"/>
      <c r="AL41" s="77"/>
    </row>
    <row r="42" spans="1:38" ht="15.75" x14ac:dyDescent="0.25">
      <c r="A42" s="96" t="s">
        <v>66</v>
      </c>
      <c r="B42" s="45" t="s">
        <v>64</v>
      </c>
      <c r="C42" s="123">
        <v>2021.47</v>
      </c>
      <c r="D42" s="124"/>
      <c r="E42" s="97">
        <v>2021.47</v>
      </c>
      <c r="F42" s="97">
        <v>2021.47</v>
      </c>
      <c r="G42" s="73">
        <v>2021.47</v>
      </c>
      <c r="H42" s="97">
        <v>2223.62</v>
      </c>
      <c r="J42" s="77">
        <f t="shared" si="9"/>
        <v>2021.47</v>
      </c>
      <c r="L42" s="77">
        <f t="shared" si="10"/>
        <v>2021.47</v>
      </c>
      <c r="M42" s="26">
        <f t="shared" si="11"/>
        <v>0</v>
      </c>
      <c r="O42" s="77">
        <f t="shared" si="12"/>
        <v>2021.47</v>
      </c>
      <c r="P42" s="77">
        <f t="shared" si="13"/>
        <v>0</v>
      </c>
      <c r="R42" s="77">
        <f t="shared" si="14"/>
        <v>2021.47</v>
      </c>
      <c r="S42" s="77">
        <f t="shared" si="15"/>
        <v>0</v>
      </c>
      <c r="V42" s="77">
        <f t="shared" si="16"/>
        <v>2021.47</v>
      </c>
      <c r="W42" s="77">
        <f t="shared" si="17"/>
        <v>0</v>
      </c>
      <c r="X42" s="26">
        <f t="shared" si="18"/>
        <v>0</v>
      </c>
      <c r="Y42" s="23">
        <f t="shared" si="19"/>
        <v>0</v>
      </c>
      <c r="Z42" s="77">
        <f t="shared" si="20"/>
        <v>2021.47</v>
      </c>
      <c r="AA42" s="26">
        <f t="shared" si="21"/>
        <v>2223.62</v>
      </c>
      <c r="AB42" s="23">
        <f t="shared" si="22"/>
        <v>0</v>
      </c>
      <c r="AC42" s="26">
        <f t="shared" si="23"/>
        <v>2223.62</v>
      </c>
      <c r="AD42" s="77">
        <f t="shared" si="24"/>
        <v>0</v>
      </c>
      <c r="AE42" s="77"/>
      <c r="AF42" s="77"/>
      <c r="AG42" s="77"/>
      <c r="AH42" s="77"/>
      <c r="AI42" s="77"/>
      <c r="AJ42" s="26"/>
      <c r="AK42" s="77"/>
      <c r="AL42" s="77"/>
    </row>
    <row r="43" spans="1:38" ht="15.75" x14ac:dyDescent="0.25">
      <c r="A43" s="96" t="s">
        <v>66</v>
      </c>
      <c r="B43" s="45">
        <v>39</v>
      </c>
      <c r="C43" s="123">
        <v>2086.3000000000002</v>
      </c>
      <c r="D43" s="124"/>
      <c r="E43" s="97">
        <v>2086.3000000000002</v>
      </c>
      <c r="F43" s="97">
        <v>2086.3000000000002</v>
      </c>
      <c r="G43" s="73">
        <v>2086.3000000000002</v>
      </c>
      <c r="H43" s="97">
        <v>2294.9299999999998</v>
      </c>
      <c r="J43" s="77">
        <f t="shared" si="9"/>
        <v>2086.3000000000002</v>
      </c>
      <c r="L43" s="77">
        <f t="shared" si="10"/>
        <v>2086.3000000000002</v>
      </c>
      <c r="M43" s="26">
        <f t="shared" si="11"/>
        <v>0</v>
      </c>
      <c r="O43" s="77">
        <f t="shared" si="12"/>
        <v>2086.3000000000002</v>
      </c>
      <c r="P43" s="77">
        <f t="shared" si="13"/>
        <v>0</v>
      </c>
      <c r="R43" s="77">
        <f t="shared" si="14"/>
        <v>2086.3000000000002</v>
      </c>
      <c r="S43" s="77">
        <f t="shared" si="15"/>
        <v>0</v>
      </c>
      <c r="V43" s="77">
        <f t="shared" si="16"/>
        <v>2086.3000000000002</v>
      </c>
      <c r="W43" s="77">
        <f t="shared" si="17"/>
        <v>0</v>
      </c>
      <c r="X43" s="26">
        <f t="shared" si="18"/>
        <v>0</v>
      </c>
      <c r="Y43" s="23">
        <f t="shared" si="19"/>
        <v>0</v>
      </c>
      <c r="Z43" s="77">
        <f t="shared" si="20"/>
        <v>2086.3000000000002</v>
      </c>
      <c r="AA43" s="26">
        <f t="shared" si="21"/>
        <v>2294.9299999999998</v>
      </c>
      <c r="AB43" s="23">
        <f t="shared" si="22"/>
        <v>0</v>
      </c>
      <c r="AC43" s="26">
        <f t="shared" si="23"/>
        <v>2294.9299999999998</v>
      </c>
      <c r="AD43" s="77">
        <f t="shared" si="24"/>
        <v>0</v>
      </c>
      <c r="AE43" s="77"/>
      <c r="AF43" s="77"/>
      <c r="AG43" s="77"/>
      <c r="AH43" s="77"/>
      <c r="AI43" s="77"/>
      <c r="AJ43" s="26"/>
      <c r="AK43" s="77"/>
      <c r="AL43" s="77"/>
    </row>
    <row r="44" spans="1:38" ht="15.75" x14ac:dyDescent="0.25">
      <c r="A44" s="96" t="s">
        <v>66</v>
      </c>
      <c r="B44" s="45" t="s">
        <v>65</v>
      </c>
      <c r="C44" s="123">
        <v>2114.4</v>
      </c>
      <c r="D44" s="124"/>
      <c r="E44" s="97">
        <v>2231.4499999999998</v>
      </c>
      <c r="F44" s="97">
        <v>2114.4</v>
      </c>
      <c r="G44" s="73">
        <v>2231.4500000000003</v>
      </c>
      <c r="H44" s="97">
        <v>2423.8000000000002</v>
      </c>
      <c r="I44" s="23">
        <v>190.95</v>
      </c>
      <c r="J44" s="77">
        <f t="shared" si="9"/>
        <v>1923.45</v>
      </c>
      <c r="K44" s="23">
        <v>308</v>
      </c>
      <c r="L44" s="77">
        <f t="shared" si="10"/>
        <v>2231.4499999999998</v>
      </c>
      <c r="M44" s="26">
        <f t="shared" si="11"/>
        <v>117.04999999999973</v>
      </c>
      <c r="O44" s="77">
        <f t="shared" si="12"/>
        <v>2114.4</v>
      </c>
      <c r="P44" s="77">
        <f t="shared" si="13"/>
        <v>0</v>
      </c>
      <c r="R44" s="77">
        <f t="shared" si="14"/>
        <v>2114.4</v>
      </c>
      <c r="S44" s="77">
        <f t="shared" si="15"/>
        <v>0</v>
      </c>
      <c r="T44" s="23">
        <v>117.05000000000001</v>
      </c>
      <c r="V44" s="77">
        <f t="shared" si="16"/>
        <v>2231.4500000000003</v>
      </c>
      <c r="W44" s="77">
        <f t="shared" si="17"/>
        <v>117.05000000000018</v>
      </c>
      <c r="X44" s="26">
        <f t="shared" si="18"/>
        <v>117.05000000000001</v>
      </c>
      <c r="Y44" s="23">
        <f t="shared" si="19"/>
        <v>190.95</v>
      </c>
      <c r="Z44" s="77">
        <f t="shared" si="20"/>
        <v>1923.45</v>
      </c>
      <c r="AA44" s="26">
        <f t="shared" si="21"/>
        <v>2115.8000000000002</v>
      </c>
      <c r="AB44" s="23">
        <f t="shared" si="22"/>
        <v>308</v>
      </c>
      <c r="AC44" s="26">
        <f t="shared" si="23"/>
        <v>2423.8000000000002</v>
      </c>
      <c r="AD44" s="77">
        <f t="shared" si="24"/>
        <v>117.04999999999973</v>
      </c>
      <c r="AE44" s="77"/>
      <c r="AF44" s="77"/>
      <c r="AG44" s="77"/>
      <c r="AH44" s="77"/>
      <c r="AI44" s="77"/>
      <c r="AJ44" s="26"/>
      <c r="AK44" s="77"/>
      <c r="AL44" s="77"/>
    </row>
    <row r="45" spans="1:38" ht="15.75" x14ac:dyDescent="0.25">
      <c r="A45" s="96" t="s">
        <v>66</v>
      </c>
      <c r="B45" s="45">
        <v>65.709999999999994</v>
      </c>
      <c r="C45" s="123">
        <v>2118.92</v>
      </c>
      <c r="D45" s="124"/>
      <c r="E45" s="97">
        <v>2118.92</v>
      </c>
      <c r="F45" s="97">
        <v>2118.92</v>
      </c>
      <c r="G45" s="73">
        <v>2118.92</v>
      </c>
      <c r="H45" s="97">
        <v>2330.81</v>
      </c>
      <c r="J45" s="77">
        <f t="shared" si="9"/>
        <v>2118.92</v>
      </c>
      <c r="L45" s="77">
        <f t="shared" si="10"/>
        <v>2118.92</v>
      </c>
      <c r="M45" s="26">
        <f t="shared" si="11"/>
        <v>0</v>
      </c>
      <c r="O45" s="77">
        <f t="shared" si="12"/>
        <v>2118.92</v>
      </c>
      <c r="P45" s="77">
        <f t="shared" si="13"/>
        <v>0</v>
      </c>
      <c r="R45" s="77">
        <f t="shared" si="14"/>
        <v>2118.92</v>
      </c>
      <c r="S45" s="77">
        <f t="shared" si="15"/>
        <v>0</v>
      </c>
      <c r="V45" s="77">
        <f t="shared" si="16"/>
        <v>2118.92</v>
      </c>
      <c r="W45" s="77">
        <f t="shared" si="17"/>
        <v>0</v>
      </c>
      <c r="X45" s="26">
        <f t="shared" si="18"/>
        <v>0</v>
      </c>
      <c r="Y45" s="23">
        <f t="shared" si="19"/>
        <v>0</v>
      </c>
      <c r="Z45" s="77">
        <f t="shared" si="20"/>
        <v>2118.92</v>
      </c>
      <c r="AA45" s="26">
        <f t="shared" si="21"/>
        <v>2330.81</v>
      </c>
      <c r="AB45" s="23">
        <f t="shared" si="22"/>
        <v>0</v>
      </c>
      <c r="AC45" s="26">
        <f t="shared" si="23"/>
        <v>2330.81</v>
      </c>
      <c r="AD45" s="77">
        <f t="shared" si="24"/>
        <v>0</v>
      </c>
      <c r="AE45" s="77"/>
      <c r="AF45" s="77"/>
      <c r="AG45" s="77"/>
      <c r="AH45" s="77"/>
      <c r="AI45" s="77"/>
      <c r="AJ45" s="26"/>
      <c r="AK45" s="77"/>
      <c r="AL45" s="77"/>
    </row>
    <row r="46" spans="1:38" ht="15.75" x14ac:dyDescent="0.25">
      <c r="A46" s="96" t="s">
        <v>66</v>
      </c>
      <c r="B46" s="45" t="s">
        <v>63</v>
      </c>
      <c r="C46" s="123">
        <v>2236.64</v>
      </c>
      <c r="D46" s="124"/>
      <c r="E46" s="97">
        <v>2236.64</v>
      </c>
      <c r="F46" s="97">
        <v>2236.64</v>
      </c>
      <c r="G46" s="73">
        <v>2236.64</v>
      </c>
      <c r="H46" s="97">
        <v>2460.3000000000002</v>
      </c>
      <c r="J46" s="77">
        <f t="shared" si="9"/>
        <v>2236.64</v>
      </c>
      <c r="L46" s="77">
        <f t="shared" si="10"/>
        <v>2236.64</v>
      </c>
      <c r="M46" s="26">
        <f t="shared" si="11"/>
        <v>0</v>
      </c>
      <c r="O46" s="77">
        <f t="shared" si="12"/>
        <v>2236.64</v>
      </c>
      <c r="P46" s="77">
        <f t="shared" si="13"/>
        <v>0</v>
      </c>
      <c r="R46" s="77">
        <f t="shared" si="14"/>
        <v>2236.64</v>
      </c>
      <c r="S46" s="77">
        <f t="shared" si="15"/>
        <v>0</v>
      </c>
      <c r="V46" s="77">
        <f t="shared" si="16"/>
        <v>2236.64</v>
      </c>
      <c r="W46" s="77">
        <f t="shared" si="17"/>
        <v>0</v>
      </c>
      <c r="X46" s="26">
        <f t="shared" si="18"/>
        <v>0</v>
      </c>
      <c r="Y46" s="23">
        <f t="shared" si="19"/>
        <v>0</v>
      </c>
      <c r="Z46" s="77">
        <f t="shared" si="20"/>
        <v>2236.64</v>
      </c>
      <c r="AA46" s="26">
        <f t="shared" si="21"/>
        <v>2460.3000000000002</v>
      </c>
      <c r="AB46" s="23">
        <f t="shared" si="22"/>
        <v>0</v>
      </c>
      <c r="AC46" s="26">
        <f t="shared" si="23"/>
        <v>2460.3000000000002</v>
      </c>
      <c r="AD46" s="77">
        <f t="shared" si="24"/>
        <v>0</v>
      </c>
      <c r="AE46" s="77"/>
      <c r="AF46" s="77"/>
      <c r="AG46" s="77"/>
      <c r="AH46" s="77"/>
      <c r="AI46" s="77"/>
      <c r="AJ46" s="26"/>
      <c r="AK46" s="77"/>
      <c r="AL46" s="77"/>
    </row>
    <row r="47" spans="1:38" ht="15.75" x14ac:dyDescent="0.25">
      <c r="A47" s="96" t="s">
        <v>66</v>
      </c>
      <c r="B47" s="45">
        <v>36</v>
      </c>
      <c r="C47" s="123">
        <v>2277.25</v>
      </c>
      <c r="D47" s="124"/>
      <c r="E47" s="97">
        <v>2394.3000000000002</v>
      </c>
      <c r="F47" s="97">
        <v>2277.25</v>
      </c>
      <c r="G47" s="73">
        <v>2394.3000000000002</v>
      </c>
      <c r="H47" s="97">
        <v>2602.9299999999998</v>
      </c>
      <c r="I47" s="23">
        <v>190.95</v>
      </c>
      <c r="J47" s="77">
        <f t="shared" si="9"/>
        <v>2086.3000000000002</v>
      </c>
      <c r="K47" s="23">
        <v>308</v>
      </c>
      <c r="L47" s="77">
        <f t="shared" si="10"/>
        <v>2394.3000000000002</v>
      </c>
      <c r="M47" s="26">
        <f t="shared" si="11"/>
        <v>117.05000000000018</v>
      </c>
      <c r="O47" s="77">
        <f t="shared" si="12"/>
        <v>2277.25</v>
      </c>
      <c r="P47" s="77">
        <f t="shared" si="13"/>
        <v>0</v>
      </c>
      <c r="R47" s="77">
        <f t="shared" si="14"/>
        <v>2277.25</v>
      </c>
      <c r="S47" s="77">
        <f t="shared" si="15"/>
        <v>0</v>
      </c>
      <c r="T47" s="23">
        <v>117.05000000000001</v>
      </c>
      <c r="V47" s="77">
        <f t="shared" si="16"/>
        <v>2394.3000000000002</v>
      </c>
      <c r="W47" s="77">
        <f t="shared" si="17"/>
        <v>117.05000000000018</v>
      </c>
      <c r="X47" s="26">
        <f t="shared" si="18"/>
        <v>117.05000000000001</v>
      </c>
      <c r="Y47" s="23">
        <f t="shared" si="19"/>
        <v>190.95</v>
      </c>
      <c r="Z47" s="77">
        <f t="shared" si="20"/>
        <v>2086.3000000000002</v>
      </c>
      <c r="AA47" s="26">
        <f t="shared" si="21"/>
        <v>2294.9299999999998</v>
      </c>
      <c r="AB47" s="23">
        <f t="shared" si="22"/>
        <v>308</v>
      </c>
      <c r="AC47" s="26">
        <f t="shared" si="23"/>
        <v>2602.9299999999998</v>
      </c>
      <c r="AD47" s="77">
        <f t="shared" si="24"/>
        <v>117.05000000000018</v>
      </c>
      <c r="AE47" s="77"/>
      <c r="AF47" s="77"/>
      <c r="AG47" s="77"/>
      <c r="AH47" s="77"/>
      <c r="AI47" s="77"/>
      <c r="AJ47" s="26"/>
      <c r="AK47" s="77"/>
      <c r="AL47" s="77"/>
    </row>
    <row r="48" spans="1:38" ht="15.75" x14ac:dyDescent="0.25">
      <c r="A48" s="96" t="s">
        <v>66</v>
      </c>
      <c r="B48" s="45" t="s">
        <v>149</v>
      </c>
      <c r="C48" s="123">
        <v>2587.5500000000002</v>
      </c>
      <c r="D48" s="124"/>
      <c r="E48" s="97">
        <v>2704.6000000000004</v>
      </c>
      <c r="F48" s="97">
        <v>2759.85</v>
      </c>
      <c r="G48" s="73">
        <v>2876.9000000000005</v>
      </c>
      <c r="H48" s="97">
        <v>3067.81</v>
      </c>
      <c r="I48" s="23">
        <v>190.95</v>
      </c>
      <c r="J48" s="77">
        <f t="shared" si="9"/>
        <v>2396.6000000000004</v>
      </c>
      <c r="K48" s="23">
        <v>308</v>
      </c>
      <c r="L48" s="77">
        <f t="shared" si="10"/>
        <v>2704.6000000000004</v>
      </c>
      <c r="M48" s="26">
        <f t="shared" si="11"/>
        <v>117.05000000000018</v>
      </c>
      <c r="N48" s="23">
        <v>487.47</v>
      </c>
      <c r="O48" s="77">
        <f t="shared" si="12"/>
        <v>2100.08</v>
      </c>
      <c r="P48" s="77">
        <f t="shared" si="13"/>
        <v>487.47000000000025</v>
      </c>
      <c r="Q48" s="23">
        <v>659.77</v>
      </c>
      <c r="R48" s="77">
        <f t="shared" si="14"/>
        <v>2759.85</v>
      </c>
      <c r="S48" s="77">
        <f t="shared" si="15"/>
        <v>172.29999999999973</v>
      </c>
      <c r="T48" s="23">
        <v>117.05000000000001</v>
      </c>
      <c r="U48" s="26">
        <v>172.29999999999995</v>
      </c>
      <c r="V48" s="77">
        <f t="shared" si="16"/>
        <v>2876.9000000000005</v>
      </c>
      <c r="W48" s="77">
        <f t="shared" si="17"/>
        <v>289.35000000000036</v>
      </c>
      <c r="X48" s="26">
        <f t="shared" si="18"/>
        <v>289.34999999999997</v>
      </c>
      <c r="Y48" s="23">
        <f t="shared" si="19"/>
        <v>678.42000000000007</v>
      </c>
      <c r="Z48" s="77">
        <f t="shared" si="20"/>
        <v>1909.13</v>
      </c>
      <c r="AA48" s="26">
        <f t="shared" si="21"/>
        <v>2100.04</v>
      </c>
      <c r="AB48" s="23">
        <f t="shared" si="22"/>
        <v>967.77</v>
      </c>
      <c r="AC48" s="26">
        <f t="shared" si="23"/>
        <v>3067.81</v>
      </c>
      <c r="AD48" s="77">
        <f t="shared" si="24"/>
        <v>117.05000000000018</v>
      </c>
      <c r="AE48" s="77"/>
      <c r="AF48" s="77"/>
      <c r="AG48" s="77"/>
      <c r="AH48" s="77"/>
      <c r="AI48" s="77"/>
      <c r="AJ48" s="26"/>
      <c r="AK48" s="77"/>
      <c r="AL48" s="77"/>
    </row>
    <row r="49" spans="1:38" ht="15.75" x14ac:dyDescent="0.25">
      <c r="A49" s="96" t="s">
        <v>66</v>
      </c>
      <c r="B49" s="45" t="s">
        <v>126</v>
      </c>
      <c r="C49" s="123">
        <v>2699.89</v>
      </c>
      <c r="D49" s="124"/>
      <c r="E49" s="97">
        <v>2816.94</v>
      </c>
      <c r="F49" s="97">
        <v>2872.19</v>
      </c>
      <c r="G49" s="73">
        <v>2989.24</v>
      </c>
      <c r="H49" s="97">
        <v>3191.39</v>
      </c>
      <c r="I49" s="23">
        <v>190.95</v>
      </c>
      <c r="J49" s="77">
        <f t="shared" si="9"/>
        <v>2508.94</v>
      </c>
      <c r="K49" s="23">
        <v>308</v>
      </c>
      <c r="L49" s="77">
        <f t="shared" si="10"/>
        <v>2816.94</v>
      </c>
      <c r="M49" s="26">
        <f t="shared" si="11"/>
        <v>117.05000000000018</v>
      </c>
      <c r="N49" s="23">
        <v>487.47</v>
      </c>
      <c r="O49" s="77">
        <f t="shared" si="12"/>
        <v>2212.42</v>
      </c>
      <c r="P49" s="77">
        <f t="shared" si="13"/>
        <v>487.4699999999998</v>
      </c>
      <c r="Q49" s="23">
        <v>659.77</v>
      </c>
      <c r="R49" s="77">
        <f t="shared" si="14"/>
        <v>2872.19</v>
      </c>
      <c r="S49" s="77">
        <f t="shared" si="15"/>
        <v>172.30000000000018</v>
      </c>
      <c r="T49" s="23">
        <v>117.05000000000001</v>
      </c>
      <c r="U49" s="26">
        <v>172.29999999999995</v>
      </c>
      <c r="V49" s="77">
        <f t="shared" si="16"/>
        <v>2989.24</v>
      </c>
      <c r="W49" s="77">
        <f t="shared" si="17"/>
        <v>289.34999999999991</v>
      </c>
      <c r="X49" s="26">
        <f t="shared" si="18"/>
        <v>289.34999999999997</v>
      </c>
      <c r="Y49" s="23">
        <f t="shared" si="19"/>
        <v>678.42000000000007</v>
      </c>
      <c r="Z49" s="77">
        <f t="shared" si="20"/>
        <v>2021.4699999999998</v>
      </c>
      <c r="AA49" s="26">
        <f t="shared" si="21"/>
        <v>2223.62</v>
      </c>
      <c r="AB49" s="23">
        <f t="shared" si="22"/>
        <v>967.77</v>
      </c>
      <c r="AC49" s="26">
        <f t="shared" si="23"/>
        <v>3191.39</v>
      </c>
      <c r="AD49" s="77">
        <f t="shared" si="24"/>
        <v>117.05000000000018</v>
      </c>
      <c r="AE49" s="77"/>
      <c r="AF49" s="77"/>
      <c r="AG49" s="77"/>
      <c r="AH49" s="77"/>
      <c r="AI49" s="77"/>
      <c r="AJ49" s="26"/>
      <c r="AK49" s="77"/>
      <c r="AL49" s="77"/>
    </row>
    <row r="50" spans="1:38" ht="15.75" x14ac:dyDescent="0.25">
      <c r="A50" s="96" t="s">
        <v>66</v>
      </c>
      <c r="B50" s="45" t="s">
        <v>150</v>
      </c>
      <c r="C50" s="123">
        <v>2783.02</v>
      </c>
      <c r="D50" s="124"/>
      <c r="E50" s="97">
        <v>2900.07</v>
      </c>
      <c r="F50" s="97">
        <v>2955.32</v>
      </c>
      <c r="G50" s="73">
        <v>3072.37</v>
      </c>
      <c r="H50" s="97">
        <v>3282.83</v>
      </c>
      <c r="I50" s="23">
        <v>190.95</v>
      </c>
      <c r="J50" s="77">
        <f t="shared" si="9"/>
        <v>2592.0700000000002</v>
      </c>
      <c r="K50" s="23">
        <v>308</v>
      </c>
      <c r="L50" s="77">
        <f t="shared" si="10"/>
        <v>2900.07</v>
      </c>
      <c r="M50" s="26">
        <f t="shared" si="11"/>
        <v>117.05000000000018</v>
      </c>
      <c r="N50" s="23">
        <v>487.47</v>
      </c>
      <c r="O50" s="77">
        <f t="shared" si="12"/>
        <v>2295.5500000000002</v>
      </c>
      <c r="P50" s="77">
        <f t="shared" si="13"/>
        <v>487.4699999999998</v>
      </c>
      <c r="Q50" s="23">
        <v>659.77</v>
      </c>
      <c r="R50" s="77">
        <f t="shared" si="14"/>
        <v>2955.32</v>
      </c>
      <c r="S50" s="77">
        <f t="shared" si="15"/>
        <v>172.30000000000018</v>
      </c>
      <c r="T50" s="23">
        <v>117.05000000000001</v>
      </c>
      <c r="U50" s="26">
        <v>172.29999999999995</v>
      </c>
      <c r="V50" s="77">
        <f t="shared" si="16"/>
        <v>3072.37</v>
      </c>
      <c r="W50" s="77">
        <f t="shared" si="17"/>
        <v>289.34999999999991</v>
      </c>
      <c r="X50" s="26">
        <f t="shared" si="18"/>
        <v>289.34999999999997</v>
      </c>
      <c r="Y50" s="23">
        <f t="shared" si="19"/>
        <v>678.42000000000007</v>
      </c>
      <c r="Z50" s="77">
        <f t="shared" si="20"/>
        <v>2104.6</v>
      </c>
      <c r="AA50" s="26">
        <f t="shared" si="21"/>
        <v>2315.06</v>
      </c>
      <c r="AB50" s="23">
        <f t="shared" si="22"/>
        <v>967.77</v>
      </c>
      <c r="AC50" s="26">
        <f t="shared" si="23"/>
        <v>3282.83</v>
      </c>
      <c r="AD50" s="77">
        <f t="shared" si="24"/>
        <v>117.05000000000018</v>
      </c>
      <c r="AE50" s="77"/>
      <c r="AF50" s="77"/>
      <c r="AG50" s="77"/>
      <c r="AH50" s="77"/>
      <c r="AI50" s="77"/>
      <c r="AJ50" s="26"/>
      <c r="AK50" s="77"/>
      <c r="AL50" s="77"/>
    </row>
    <row r="51" spans="1:38" ht="15.75" x14ac:dyDescent="0.25">
      <c r="A51" s="96" t="s">
        <v>66</v>
      </c>
      <c r="B51" s="45">
        <v>68.739999999999995</v>
      </c>
      <c r="C51" s="123">
        <v>2797.34</v>
      </c>
      <c r="D51" s="124"/>
      <c r="E51" s="97">
        <v>2914.3900000000003</v>
      </c>
      <c r="F51" s="97">
        <v>2969.64</v>
      </c>
      <c r="G51" s="73">
        <v>3086.6900000000005</v>
      </c>
      <c r="H51" s="97">
        <v>3298.58</v>
      </c>
      <c r="I51" s="23">
        <v>190.95</v>
      </c>
      <c r="J51" s="77">
        <f t="shared" si="9"/>
        <v>2606.3900000000003</v>
      </c>
      <c r="K51" s="23">
        <v>308</v>
      </c>
      <c r="L51" s="77">
        <f t="shared" si="10"/>
        <v>2914.3900000000003</v>
      </c>
      <c r="M51" s="26">
        <f t="shared" si="11"/>
        <v>117.05000000000018</v>
      </c>
      <c r="N51" s="23">
        <v>487.47</v>
      </c>
      <c r="O51" s="77">
        <f t="shared" si="12"/>
        <v>2309.87</v>
      </c>
      <c r="P51" s="77">
        <f t="shared" si="13"/>
        <v>487.47000000000025</v>
      </c>
      <c r="Q51" s="23">
        <v>659.77</v>
      </c>
      <c r="R51" s="77">
        <f t="shared" si="14"/>
        <v>2969.64</v>
      </c>
      <c r="S51" s="77">
        <f t="shared" si="15"/>
        <v>172.29999999999973</v>
      </c>
      <c r="T51" s="23">
        <v>117.05000000000001</v>
      </c>
      <c r="U51" s="26">
        <v>172.29999999999995</v>
      </c>
      <c r="V51" s="77">
        <f t="shared" si="16"/>
        <v>3086.6900000000005</v>
      </c>
      <c r="W51" s="77">
        <f t="shared" si="17"/>
        <v>289.35000000000036</v>
      </c>
      <c r="X51" s="26">
        <f t="shared" si="18"/>
        <v>289.34999999999997</v>
      </c>
      <c r="Y51" s="23">
        <f t="shared" si="19"/>
        <v>678.42000000000007</v>
      </c>
      <c r="Z51" s="77">
        <f t="shared" si="20"/>
        <v>2118.92</v>
      </c>
      <c r="AA51" s="26">
        <f t="shared" si="21"/>
        <v>2330.81</v>
      </c>
      <c r="AB51" s="23">
        <f t="shared" si="22"/>
        <v>967.77</v>
      </c>
      <c r="AC51" s="26">
        <f t="shared" si="23"/>
        <v>3298.58</v>
      </c>
      <c r="AD51" s="77">
        <f t="shared" si="24"/>
        <v>117.05000000000018</v>
      </c>
      <c r="AE51" s="77"/>
      <c r="AF51" s="77"/>
      <c r="AG51" s="77"/>
      <c r="AH51" s="77"/>
      <c r="AI51" s="77"/>
      <c r="AJ51" s="26"/>
      <c r="AK51" s="77"/>
      <c r="AL51" s="77"/>
    </row>
    <row r="52" spans="1:38" ht="15.75" x14ac:dyDescent="0.25">
      <c r="A52" s="96" t="s">
        <v>66</v>
      </c>
      <c r="B52" s="45">
        <v>48.54</v>
      </c>
      <c r="C52" s="123">
        <v>2915.06</v>
      </c>
      <c r="D52" s="124"/>
      <c r="E52" s="97">
        <v>3032.11</v>
      </c>
      <c r="F52" s="97">
        <v>3087.36</v>
      </c>
      <c r="G52" s="73">
        <v>3204.41</v>
      </c>
      <c r="H52" s="97">
        <v>3428.07</v>
      </c>
      <c r="I52" s="23">
        <v>190.95</v>
      </c>
      <c r="J52" s="77">
        <f t="shared" si="9"/>
        <v>2724.11</v>
      </c>
      <c r="K52" s="23">
        <v>308</v>
      </c>
      <c r="L52" s="77">
        <f t="shared" si="10"/>
        <v>3032.11</v>
      </c>
      <c r="M52" s="26">
        <f t="shared" si="11"/>
        <v>117.05000000000018</v>
      </c>
      <c r="N52" s="23">
        <v>487.47</v>
      </c>
      <c r="O52" s="77">
        <f t="shared" si="12"/>
        <v>2427.59</v>
      </c>
      <c r="P52" s="77">
        <f t="shared" si="13"/>
        <v>487.4699999999998</v>
      </c>
      <c r="Q52" s="23">
        <v>659.77</v>
      </c>
      <c r="R52" s="77">
        <f t="shared" si="14"/>
        <v>3087.36</v>
      </c>
      <c r="S52" s="77">
        <f t="shared" si="15"/>
        <v>172.30000000000018</v>
      </c>
      <c r="T52" s="23">
        <v>117.05000000000001</v>
      </c>
      <c r="U52" s="26">
        <v>172.29999999999995</v>
      </c>
      <c r="V52" s="77">
        <f t="shared" si="16"/>
        <v>3204.41</v>
      </c>
      <c r="W52" s="77">
        <f t="shared" si="17"/>
        <v>289.34999999999991</v>
      </c>
      <c r="X52" s="26">
        <f t="shared" si="18"/>
        <v>289.34999999999997</v>
      </c>
      <c r="Y52" s="23">
        <f t="shared" si="19"/>
        <v>678.42000000000007</v>
      </c>
      <c r="Z52" s="77">
        <f t="shared" si="20"/>
        <v>2236.64</v>
      </c>
      <c r="AA52" s="26">
        <f t="shared" si="21"/>
        <v>2460.3000000000002</v>
      </c>
      <c r="AB52" s="23">
        <f t="shared" si="22"/>
        <v>967.77</v>
      </c>
      <c r="AC52" s="26">
        <f t="shared" si="23"/>
        <v>3428.07</v>
      </c>
      <c r="AD52" s="77">
        <f t="shared" si="24"/>
        <v>117.05000000000018</v>
      </c>
      <c r="AE52" s="77"/>
      <c r="AF52" s="77"/>
      <c r="AG52" s="77"/>
      <c r="AH52" s="77"/>
      <c r="AI52" s="77"/>
      <c r="AJ52" s="26"/>
      <c r="AK52" s="77"/>
      <c r="AL52" s="77"/>
    </row>
    <row r="53" spans="1:38" ht="15.75" x14ac:dyDescent="0.25">
      <c r="A53" s="96" t="s">
        <v>66</v>
      </c>
      <c r="B53" s="45" t="s">
        <v>163</v>
      </c>
      <c r="C53" s="123">
        <v>3110.53</v>
      </c>
      <c r="D53" s="124"/>
      <c r="E53" s="97">
        <v>3227.5800000000004</v>
      </c>
      <c r="F53" s="97">
        <v>3282.8300000000004</v>
      </c>
      <c r="G53" s="73">
        <v>3399.88</v>
      </c>
      <c r="H53" s="97">
        <v>3643.09</v>
      </c>
      <c r="I53" s="23">
        <v>190.95</v>
      </c>
      <c r="J53" s="77">
        <f t="shared" si="9"/>
        <v>2919.5800000000004</v>
      </c>
      <c r="K53" s="23">
        <v>308</v>
      </c>
      <c r="L53" s="77">
        <f t="shared" si="10"/>
        <v>3227.5800000000004</v>
      </c>
      <c r="M53" s="26">
        <f t="shared" si="11"/>
        <v>117.05000000000018</v>
      </c>
      <c r="N53" s="23">
        <v>487.47</v>
      </c>
      <c r="O53" s="77">
        <f t="shared" si="12"/>
        <v>2623.0600000000004</v>
      </c>
      <c r="P53" s="77">
        <f t="shared" si="13"/>
        <v>487.4699999999998</v>
      </c>
      <c r="Q53" s="23">
        <v>659.77</v>
      </c>
      <c r="R53" s="77">
        <f t="shared" si="14"/>
        <v>3282.8300000000004</v>
      </c>
      <c r="S53" s="77">
        <f t="shared" si="15"/>
        <v>172.30000000000018</v>
      </c>
      <c r="T53" s="23">
        <v>117.05000000000001</v>
      </c>
      <c r="U53" s="26">
        <v>172.29999999999995</v>
      </c>
      <c r="V53" s="77">
        <f t="shared" si="16"/>
        <v>3399.88</v>
      </c>
      <c r="W53" s="77">
        <f t="shared" si="17"/>
        <v>289.34999999999991</v>
      </c>
      <c r="X53" s="26">
        <f t="shared" si="18"/>
        <v>289.34999999999997</v>
      </c>
      <c r="Y53" s="23">
        <f t="shared" si="19"/>
        <v>678.42000000000007</v>
      </c>
      <c r="Z53" s="77">
        <f t="shared" si="20"/>
        <v>2432.11</v>
      </c>
      <c r="AA53" s="26">
        <f t="shared" si="21"/>
        <v>2675.32</v>
      </c>
      <c r="AB53" s="23">
        <f t="shared" si="22"/>
        <v>967.77</v>
      </c>
      <c r="AC53" s="26">
        <f t="shared" si="23"/>
        <v>3643.09</v>
      </c>
      <c r="AD53" s="77">
        <f t="shared" si="24"/>
        <v>117.05000000000018</v>
      </c>
      <c r="AE53" s="77"/>
      <c r="AF53" s="77"/>
      <c r="AG53" s="77"/>
      <c r="AH53" s="77"/>
      <c r="AI53" s="77"/>
      <c r="AJ53" s="26"/>
      <c r="AK53" s="77"/>
      <c r="AL53" s="77"/>
    </row>
    <row r="54" spans="1:38" ht="15.75" x14ac:dyDescent="0.25">
      <c r="A54" s="96" t="s">
        <v>66</v>
      </c>
      <c r="B54" s="45">
        <v>45</v>
      </c>
      <c r="C54" s="123">
        <v>3116.99</v>
      </c>
      <c r="D54" s="124"/>
      <c r="E54" s="97">
        <v>3116.99</v>
      </c>
      <c r="F54" s="97">
        <v>3116.99</v>
      </c>
      <c r="G54" s="73">
        <v>3116.99</v>
      </c>
      <c r="H54" s="97">
        <v>3428.69</v>
      </c>
      <c r="J54" s="77">
        <f t="shared" si="9"/>
        <v>3116.99</v>
      </c>
      <c r="L54" s="77">
        <f t="shared" si="10"/>
        <v>3116.99</v>
      </c>
      <c r="M54" s="26">
        <f t="shared" si="11"/>
        <v>0</v>
      </c>
      <c r="O54" s="77">
        <f t="shared" si="12"/>
        <v>3116.99</v>
      </c>
      <c r="P54" s="77">
        <f t="shared" si="13"/>
        <v>0</v>
      </c>
      <c r="R54" s="77">
        <f t="shared" si="14"/>
        <v>3116.99</v>
      </c>
      <c r="S54" s="77">
        <f t="shared" si="15"/>
        <v>0</v>
      </c>
      <c r="V54" s="77">
        <f t="shared" si="16"/>
        <v>3116.99</v>
      </c>
      <c r="W54" s="77">
        <f t="shared" si="17"/>
        <v>0</v>
      </c>
      <c r="X54" s="26">
        <f t="shared" si="18"/>
        <v>0</v>
      </c>
      <c r="Y54" s="23">
        <f t="shared" si="19"/>
        <v>0</v>
      </c>
      <c r="Z54" s="77">
        <f t="shared" si="20"/>
        <v>3116.99</v>
      </c>
      <c r="AA54" s="26">
        <f t="shared" si="21"/>
        <v>3428.69</v>
      </c>
      <c r="AB54" s="23">
        <f t="shared" si="22"/>
        <v>0</v>
      </c>
      <c r="AC54" s="26">
        <f t="shared" si="23"/>
        <v>3428.69</v>
      </c>
      <c r="AD54" s="77">
        <f t="shared" si="24"/>
        <v>0</v>
      </c>
      <c r="AE54" s="77"/>
      <c r="AF54" s="77"/>
      <c r="AG54" s="77"/>
      <c r="AH54" s="77"/>
      <c r="AI54" s="77"/>
      <c r="AJ54" s="26"/>
      <c r="AK54" s="77"/>
      <c r="AL54" s="77"/>
    </row>
    <row r="55" spans="1:38" ht="15.75" x14ac:dyDescent="0.25">
      <c r="A55" s="49"/>
      <c r="B55" s="50"/>
      <c r="C55" s="51"/>
      <c r="D55" s="51"/>
      <c r="E55" s="51"/>
      <c r="F55" s="51"/>
      <c r="G55" s="51"/>
      <c r="H55" s="74"/>
    </row>
    <row r="56" spans="1:38" ht="15.75" x14ac:dyDescent="0.25">
      <c r="A56" s="126" t="s">
        <v>69</v>
      </c>
      <c r="B56" s="127"/>
      <c r="C56" s="127"/>
      <c r="D56" s="127"/>
      <c r="E56" s="127"/>
      <c r="F56" s="127"/>
      <c r="G56" s="127"/>
      <c r="H56" s="128"/>
    </row>
    <row r="57" spans="1:38" ht="15.75" x14ac:dyDescent="0.25">
      <c r="A57" s="96" t="s">
        <v>57</v>
      </c>
      <c r="B57" s="45" t="s">
        <v>58</v>
      </c>
      <c r="C57" s="129">
        <f>ROUND(C12*1.105,2)</f>
        <v>1397.36</v>
      </c>
      <c r="D57" s="130"/>
      <c r="E57" s="97">
        <f t="shared" ref="E57:H72" si="25">ROUND(E12*1.105,2)</f>
        <v>1397.36</v>
      </c>
      <c r="F57" s="73"/>
      <c r="G57" s="73"/>
      <c r="H57" s="97">
        <f t="shared" si="25"/>
        <v>1537.1</v>
      </c>
      <c r="I57" s="59"/>
      <c r="AE57" s="59"/>
      <c r="AF57" s="59"/>
      <c r="AG57" s="59"/>
      <c r="AJ57" s="59"/>
      <c r="AK57" s="26"/>
      <c r="AL57" s="77"/>
    </row>
    <row r="58" spans="1:38" ht="15.75" x14ac:dyDescent="0.25">
      <c r="A58" s="96" t="s">
        <v>57</v>
      </c>
      <c r="B58" s="45" t="s">
        <v>59</v>
      </c>
      <c r="C58" s="129">
        <f t="shared" ref="C58:C79" si="26">ROUND(C13*1.105,2)</f>
        <v>1608.36</v>
      </c>
      <c r="D58" s="130"/>
      <c r="E58" s="97">
        <f t="shared" si="25"/>
        <v>1737.7</v>
      </c>
      <c r="F58" s="73"/>
      <c r="G58" s="73"/>
      <c r="H58" s="97">
        <f t="shared" si="25"/>
        <v>1877.44</v>
      </c>
      <c r="I58" s="59"/>
      <c r="AE58" s="59"/>
      <c r="AF58" s="59"/>
      <c r="AG58" s="59"/>
      <c r="AJ58" s="59"/>
      <c r="AK58" s="26"/>
      <c r="AL58" s="77"/>
    </row>
    <row r="59" spans="1:38" ht="15.75" x14ac:dyDescent="0.25">
      <c r="A59" s="96" t="s">
        <v>57</v>
      </c>
      <c r="B59" s="45" t="s">
        <v>67</v>
      </c>
      <c r="C59" s="129">
        <f t="shared" si="26"/>
        <v>1649.94</v>
      </c>
      <c r="D59" s="130"/>
      <c r="E59" s="97">
        <f t="shared" si="25"/>
        <v>1649.94</v>
      </c>
      <c r="F59" s="73"/>
      <c r="G59" s="73"/>
      <c r="H59" s="97">
        <f t="shared" si="25"/>
        <v>1814.94</v>
      </c>
      <c r="I59" s="59"/>
      <c r="AE59" s="59"/>
      <c r="AF59" s="59"/>
      <c r="AG59" s="59"/>
      <c r="AJ59" s="59"/>
      <c r="AK59" s="26"/>
      <c r="AL59" s="77"/>
    </row>
    <row r="60" spans="1:38" ht="15.75" x14ac:dyDescent="0.25">
      <c r="A60" s="96" t="s">
        <v>57</v>
      </c>
      <c r="B60" s="45">
        <v>39</v>
      </c>
      <c r="C60" s="129">
        <f t="shared" si="26"/>
        <v>1683.36</v>
      </c>
      <c r="D60" s="130"/>
      <c r="E60" s="97">
        <f t="shared" si="25"/>
        <v>1683.36</v>
      </c>
      <c r="F60" s="73"/>
      <c r="G60" s="73"/>
      <c r="H60" s="97">
        <f t="shared" si="25"/>
        <v>1851.69</v>
      </c>
      <c r="I60" s="59"/>
      <c r="AE60" s="59"/>
      <c r="AF60" s="59"/>
      <c r="AG60" s="59"/>
      <c r="AJ60" s="59"/>
      <c r="AK60" s="26"/>
      <c r="AL60" s="77"/>
    </row>
    <row r="61" spans="1:38" ht="15.75" x14ac:dyDescent="0.25">
      <c r="A61" s="96" t="s">
        <v>57</v>
      </c>
      <c r="B61" s="45" t="s">
        <v>60</v>
      </c>
      <c r="C61" s="129">
        <f t="shared" si="26"/>
        <v>1741.8</v>
      </c>
      <c r="D61" s="130"/>
      <c r="E61" s="97">
        <f t="shared" si="25"/>
        <v>1741.8</v>
      </c>
      <c r="F61" s="73"/>
      <c r="G61" s="73"/>
      <c r="H61" s="97">
        <f t="shared" si="25"/>
        <v>1915.98</v>
      </c>
      <c r="I61" s="59"/>
      <c r="AE61" s="59"/>
      <c r="AF61" s="59"/>
      <c r="AG61" s="59"/>
      <c r="AJ61" s="59"/>
      <c r="AK61" s="26"/>
      <c r="AL61" s="77"/>
    </row>
    <row r="62" spans="1:38" ht="15.75" x14ac:dyDescent="0.25">
      <c r="A62" s="96" t="s">
        <v>57</v>
      </c>
      <c r="B62" s="45" t="s">
        <v>61</v>
      </c>
      <c r="C62" s="129">
        <f t="shared" si="26"/>
        <v>1757.62</v>
      </c>
      <c r="D62" s="130"/>
      <c r="E62" s="97">
        <f t="shared" si="25"/>
        <v>1757.62</v>
      </c>
      <c r="F62" s="73"/>
      <c r="G62" s="73"/>
      <c r="H62" s="97">
        <f t="shared" si="25"/>
        <v>1933.39</v>
      </c>
      <c r="I62" s="59"/>
      <c r="AE62" s="59"/>
      <c r="AF62" s="59"/>
      <c r="AG62" s="59"/>
      <c r="AJ62" s="59"/>
      <c r="AK62" s="26"/>
      <c r="AL62" s="77"/>
    </row>
    <row r="63" spans="1:38" ht="15.75" x14ac:dyDescent="0.25">
      <c r="A63" s="96" t="s">
        <v>57</v>
      </c>
      <c r="B63" s="45" t="s">
        <v>63</v>
      </c>
      <c r="C63" s="129">
        <f t="shared" si="26"/>
        <v>1849.48</v>
      </c>
      <c r="D63" s="130"/>
      <c r="E63" s="97">
        <f t="shared" si="25"/>
        <v>1849.48</v>
      </c>
      <c r="F63" s="73"/>
      <c r="G63" s="73"/>
      <c r="H63" s="97">
        <f t="shared" si="25"/>
        <v>2034.43</v>
      </c>
      <c r="I63" s="59"/>
      <c r="AE63" s="59"/>
      <c r="AF63" s="59"/>
      <c r="AG63" s="59"/>
      <c r="AJ63" s="59"/>
      <c r="AK63" s="26"/>
      <c r="AL63" s="77"/>
    </row>
    <row r="64" spans="1:38" ht="15.75" x14ac:dyDescent="0.25">
      <c r="A64" s="96" t="s">
        <v>57</v>
      </c>
      <c r="B64" s="45" t="s">
        <v>62</v>
      </c>
      <c r="C64" s="129">
        <f t="shared" si="26"/>
        <v>1860.94</v>
      </c>
      <c r="D64" s="130"/>
      <c r="E64" s="97">
        <f t="shared" si="25"/>
        <v>1990.28</v>
      </c>
      <c r="F64" s="73"/>
      <c r="G64" s="73"/>
      <c r="H64" s="97">
        <f t="shared" si="25"/>
        <v>2155.2800000000002</v>
      </c>
      <c r="I64" s="59"/>
      <c r="AE64" s="59"/>
      <c r="AF64" s="59"/>
      <c r="AG64" s="59"/>
      <c r="AJ64" s="59"/>
      <c r="AK64" s="26"/>
      <c r="AL64" s="77"/>
    </row>
    <row r="65" spans="1:38" ht="15.75" x14ac:dyDescent="0.25">
      <c r="A65" s="96" t="s">
        <v>57</v>
      </c>
      <c r="B65" s="45" t="s">
        <v>64</v>
      </c>
      <c r="C65" s="129">
        <f t="shared" si="26"/>
        <v>1865.94</v>
      </c>
      <c r="D65" s="130"/>
      <c r="E65" s="97">
        <f t="shared" si="25"/>
        <v>1865.94</v>
      </c>
      <c r="F65" s="73"/>
      <c r="G65" s="73"/>
      <c r="H65" s="97">
        <f t="shared" si="25"/>
        <v>2052.5300000000002</v>
      </c>
      <c r="I65" s="59"/>
      <c r="AE65" s="59"/>
      <c r="AF65" s="59"/>
      <c r="AG65" s="59"/>
      <c r="AJ65" s="59"/>
      <c r="AK65" s="26"/>
      <c r="AL65" s="77"/>
    </row>
    <row r="66" spans="1:38" ht="15.75" x14ac:dyDescent="0.25">
      <c r="A66" s="96" t="s">
        <v>57</v>
      </c>
      <c r="B66" s="45">
        <v>36</v>
      </c>
      <c r="C66" s="129">
        <f t="shared" si="26"/>
        <v>1894.36</v>
      </c>
      <c r="D66" s="130"/>
      <c r="E66" s="97">
        <f t="shared" si="25"/>
        <v>2023.7</v>
      </c>
      <c r="F66" s="73"/>
      <c r="G66" s="73"/>
      <c r="H66" s="97">
        <f t="shared" si="25"/>
        <v>2192.0300000000002</v>
      </c>
      <c r="I66" s="59"/>
      <c r="AE66" s="59"/>
      <c r="AF66" s="59"/>
      <c r="AG66" s="59"/>
      <c r="AJ66" s="59"/>
      <c r="AK66" s="26"/>
      <c r="AL66" s="77"/>
    </row>
    <row r="67" spans="1:38" ht="15.75" x14ac:dyDescent="0.25">
      <c r="A67" s="96" t="s">
        <v>57</v>
      </c>
      <c r="B67" s="45" t="s">
        <v>148</v>
      </c>
      <c r="C67" s="129">
        <f t="shared" si="26"/>
        <v>1952.8</v>
      </c>
      <c r="D67" s="130"/>
      <c r="E67" s="97">
        <f t="shared" si="25"/>
        <v>2082.14</v>
      </c>
      <c r="F67" s="73"/>
      <c r="G67" s="73"/>
      <c r="H67" s="97">
        <f t="shared" si="25"/>
        <v>2256.3200000000002</v>
      </c>
      <c r="I67" s="59"/>
      <c r="AE67" s="59"/>
      <c r="AF67" s="59"/>
      <c r="AG67" s="59"/>
      <c r="AJ67" s="59"/>
      <c r="AK67" s="26"/>
      <c r="AL67" s="77"/>
    </row>
    <row r="68" spans="1:38" ht="15.75" x14ac:dyDescent="0.25">
      <c r="A68" s="96" t="s">
        <v>57</v>
      </c>
      <c r="B68" s="45">
        <v>55</v>
      </c>
      <c r="C68" s="129">
        <f t="shared" si="26"/>
        <v>1953.51</v>
      </c>
      <c r="D68" s="130"/>
      <c r="E68" s="97">
        <f t="shared" si="25"/>
        <v>1953.51</v>
      </c>
      <c r="F68" s="73"/>
      <c r="G68" s="73"/>
      <c r="H68" s="97">
        <f t="shared" si="25"/>
        <v>2148.86</v>
      </c>
      <c r="I68" s="59"/>
      <c r="AE68" s="59"/>
      <c r="AF68" s="59"/>
      <c r="AG68" s="59"/>
      <c r="AJ68" s="59"/>
      <c r="AK68" s="26"/>
      <c r="AL68" s="77"/>
    </row>
    <row r="69" spans="1:38" ht="15.75" x14ac:dyDescent="0.25">
      <c r="A69" s="96" t="s">
        <v>57</v>
      </c>
      <c r="B69" s="45" t="s">
        <v>65</v>
      </c>
      <c r="C69" s="129">
        <f t="shared" si="26"/>
        <v>1968.62</v>
      </c>
      <c r="D69" s="130"/>
      <c r="E69" s="97">
        <f t="shared" si="25"/>
        <v>2097.96</v>
      </c>
      <c r="F69" s="73"/>
      <c r="G69" s="73"/>
      <c r="H69" s="97">
        <f t="shared" si="25"/>
        <v>2273.73</v>
      </c>
      <c r="I69" s="59"/>
      <c r="AE69" s="59"/>
      <c r="AF69" s="59"/>
      <c r="AG69" s="59"/>
      <c r="AJ69" s="59"/>
      <c r="AK69" s="26"/>
      <c r="AL69" s="77"/>
    </row>
    <row r="70" spans="1:38" ht="15.75" x14ac:dyDescent="0.25">
      <c r="A70" s="96" t="s">
        <v>57</v>
      </c>
      <c r="B70" s="45">
        <v>65.709999999999994</v>
      </c>
      <c r="C70" s="129">
        <f t="shared" si="26"/>
        <v>1973.62</v>
      </c>
      <c r="D70" s="130"/>
      <c r="E70" s="97">
        <f t="shared" si="25"/>
        <v>1973.62</v>
      </c>
      <c r="F70" s="73"/>
      <c r="G70" s="73"/>
      <c r="H70" s="97">
        <f t="shared" si="25"/>
        <v>2170.98</v>
      </c>
      <c r="I70" s="59"/>
      <c r="AE70" s="59"/>
      <c r="AF70" s="59"/>
      <c r="AG70" s="59"/>
      <c r="AJ70" s="59"/>
      <c r="AK70" s="26"/>
      <c r="AL70" s="77"/>
    </row>
    <row r="71" spans="1:38" ht="15.75" x14ac:dyDescent="0.25">
      <c r="A71" s="96" t="s">
        <v>57</v>
      </c>
      <c r="B71" s="45">
        <v>48.54</v>
      </c>
      <c r="C71" s="129">
        <f t="shared" si="26"/>
        <v>2060.48</v>
      </c>
      <c r="D71" s="130"/>
      <c r="E71" s="97">
        <f t="shared" si="25"/>
        <v>2189.8200000000002</v>
      </c>
      <c r="F71" s="73"/>
      <c r="G71" s="73"/>
      <c r="H71" s="97">
        <f t="shared" si="25"/>
        <v>2374.77</v>
      </c>
      <c r="I71" s="59"/>
      <c r="AE71" s="59"/>
      <c r="AF71" s="59"/>
      <c r="AG71" s="59"/>
      <c r="AJ71" s="59"/>
      <c r="AK71" s="26"/>
      <c r="AL71" s="77"/>
    </row>
    <row r="72" spans="1:38" ht="15.75" x14ac:dyDescent="0.25">
      <c r="A72" s="96" t="s">
        <v>57</v>
      </c>
      <c r="B72" s="45" t="s">
        <v>126</v>
      </c>
      <c r="C72" s="129">
        <f t="shared" si="26"/>
        <v>2076.94</v>
      </c>
      <c r="D72" s="130"/>
      <c r="E72" s="97">
        <f t="shared" si="25"/>
        <v>2206.2800000000002</v>
      </c>
      <c r="F72" s="73"/>
      <c r="G72" s="73"/>
      <c r="H72" s="97">
        <f t="shared" si="25"/>
        <v>2392.87</v>
      </c>
      <c r="I72" s="59"/>
      <c r="AE72" s="59"/>
      <c r="AF72" s="59"/>
      <c r="AG72" s="59"/>
      <c r="AJ72" s="59"/>
      <c r="AK72" s="26"/>
      <c r="AL72" s="77"/>
    </row>
    <row r="73" spans="1:38" ht="15.75" x14ac:dyDescent="0.25">
      <c r="A73" s="96" t="s">
        <v>57</v>
      </c>
      <c r="B73" s="44">
        <v>50</v>
      </c>
      <c r="C73" s="129">
        <f t="shared" si="26"/>
        <v>2164.5100000000002</v>
      </c>
      <c r="D73" s="130"/>
      <c r="E73" s="97">
        <f t="shared" ref="E73:E79" si="27">ROUND(E28*1.105,2)</f>
        <v>2293.85</v>
      </c>
      <c r="F73" s="73"/>
      <c r="G73" s="73"/>
      <c r="H73" s="97">
        <f t="shared" ref="H73:H79" si="28">ROUND(H28*1.105,2)</f>
        <v>2489.1999999999998</v>
      </c>
      <c r="I73" s="59"/>
      <c r="AE73" s="59"/>
      <c r="AF73" s="59"/>
      <c r="AG73" s="59"/>
      <c r="AJ73" s="59"/>
      <c r="AK73" s="26"/>
      <c r="AL73" s="77"/>
    </row>
    <row r="74" spans="1:38" ht="15.75" x14ac:dyDescent="0.25">
      <c r="A74" s="96" t="s">
        <v>57</v>
      </c>
      <c r="B74" s="44">
        <v>40.619999999999997</v>
      </c>
      <c r="C74" s="129">
        <f t="shared" si="26"/>
        <v>2168.79</v>
      </c>
      <c r="D74" s="130"/>
      <c r="E74" s="97">
        <f t="shared" si="27"/>
        <v>2298.13</v>
      </c>
      <c r="F74" s="73"/>
      <c r="G74" s="73"/>
      <c r="H74" s="97">
        <f t="shared" si="28"/>
        <v>2493.92</v>
      </c>
      <c r="I74" s="59"/>
      <c r="AE74" s="59"/>
      <c r="AF74" s="59"/>
      <c r="AG74" s="59"/>
      <c r="AJ74" s="59"/>
      <c r="AK74" s="26"/>
      <c r="AL74" s="77"/>
    </row>
    <row r="75" spans="1:38" ht="15.75" x14ac:dyDescent="0.25">
      <c r="A75" s="96" t="s">
        <v>57</v>
      </c>
      <c r="B75" s="44">
        <v>68.739999999999995</v>
      </c>
      <c r="C75" s="129">
        <f t="shared" si="26"/>
        <v>2184.62</v>
      </c>
      <c r="D75" s="130"/>
      <c r="E75" s="97">
        <f t="shared" si="27"/>
        <v>2313.96</v>
      </c>
      <c r="F75" s="73"/>
      <c r="G75" s="73"/>
      <c r="H75" s="97">
        <f t="shared" si="28"/>
        <v>2511.3200000000002</v>
      </c>
      <c r="I75" s="59"/>
      <c r="AE75" s="59"/>
      <c r="AF75" s="59"/>
      <c r="AG75" s="59"/>
      <c r="AJ75" s="59"/>
      <c r="AK75" s="26"/>
      <c r="AL75" s="77"/>
    </row>
    <row r="76" spans="1:38" ht="15.75" x14ac:dyDescent="0.25">
      <c r="A76" s="96" t="s">
        <v>57</v>
      </c>
      <c r="B76" s="44">
        <v>42</v>
      </c>
      <c r="C76" s="129">
        <f t="shared" si="26"/>
        <v>2276.48</v>
      </c>
      <c r="D76" s="130"/>
      <c r="E76" s="97">
        <f t="shared" si="27"/>
        <v>2405.8200000000002</v>
      </c>
      <c r="F76" s="73"/>
      <c r="G76" s="73"/>
      <c r="H76" s="97">
        <f t="shared" si="28"/>
        <v>2612.36</v>
      </c>
      <c r="I76" s="59"/>
      <c r="AE76" s="59"/>
      <c r="AF76" s="59"/>
      <c r="AG76" s="59"/>
      <c r="AJ76" s="59"/>
      <c r="AK76" s="26"/>
      <c r="AL76" s="77"/>
    </row>
    <row r="77" spans="1:38" ht="15.75" x14ac:dyDescent="0.25">
      <c r="A77" s="96" t="s">
        <v>57</v>
      </c>
      <c r="B77" s="44">
        <v>64</v>
      </c>
      <c r="C77" s="129">
        <f t="shared" si="26"/>
        <v>2380.5</v>
      </c>
      <c r="D77" s="130"/>
      <c r="E77" s="97">
        <f t="shared" si="27"/>
        <v>2509.84</v>
      </c>
      <c r="F77" s="73"/>
      <c r="G77" s="73"/>
      <c r="H77" s="97">
        <f t="shared" si="28"/>
        <v>2726.8</v>
      </c>
      <c r="I77" s="59"/>
      <c r="AE77" s="59"/>
      <c r="AF77" s="59"/>
      <c r="AG77" s="59"/>
      <c r="AJ77" s="59"/>
      <c r="AK77" s="26"/>
      <c r="AL77" s="77"/>
    </row>
    <row r="78" spans="1:38" ht="15.75" x14ac:dyDescent="0.25">
      <c r="A78" s="96" t="s">
        <v>57</v>
      </c>
      <c r="B78" s="44">
        <v>60</v>
      </c>
      <c r="C78" s="129">
        <f t="shared" si="26"/>
        <v>2488.1799999999998</v>
      </c>
      <c r="D78" s="130"/>
      <c r="E78" s="97">
        <f t="shared" si="27"/>
        <v>2617.52</v>
      </c>
      <c r="F78" s="73"/>
      <c r="G78" s="73"/>
      <c r="H78" s="97">
        <f t="shared" si="28"/>
        <v>2845.24</v>
      </c>
      <c r="I78" s="59"/>
      <c r="AE78" s="59"/>
      <c r="AF78" s="59"/>
      <c r="AG78" s="59"/>
      <c r="AJ78" s="59"/>
      <c r="AK78" s="26"/>
      <c r="AL78" s="77"/>
    </row>
    <row r="79" spans="1:38" ht="15.75" x14ac:dyDescent="0.25">
      <c r="A79" s="96" t="s">
        <v>57</v>
      </c>
      <c r="B79" s="44">
        <v>45</v>
      </c>
      <c r="C79" s="129">
        <f t="shared" si="26"/>
        <v>3033.98</v>
      </c>
      <c r="D79" s="130"/>
      <c r="E79" s="97">
        <f t="shared" si="27"/>
        <v>3033.98</v>
      </c>
      <c r="F79" s="73"/>
      <c r="G79" s="73"/>
      <c r="H79" s="97">
        <f t="shared" si="28"/>
        <v>3337.38</v>
      </c>
      <c r="I79" s="59"/>
      <c r="AE79" s="59"/>
      <c r="AF79" s="59"/>
      <c r="AG79" s="59"/>
      <c r="AJ79" s="59"/>
      <c r="AK79" s="26"/>
      <c r="AL79" s="77"/>
    </row>
    <row r="80" spans="1:38" ht="15.75" x14ac:dyDescent="0.25">
      <c r="A80" s="131"/>
      <c r="B80" s="131"/>
      <c r="C80" s="131"/>
      <c r="D80" s="131"/>
      <c r="E80" s="131"/>
      <c r="F80" s="131"/>
      <c r="G80" s="131"/>
      <c r="H80" s="131"/>
      <c r="I80" s="59"/>
      <c r="AH80" s="59"/>
    </row>
    <row r="81" spans="1:40" ht="15.75" x14ac:dyDescent="0.25">
      <c r="A81" s="96" t="s">
        <v>66</v>
      </c>
      <c r="B81" s="45" t="s">
        <v>67</v>
      </c>
      <c r="C81" s="129">
        <f>ROUND(C36*1.105,2)</f>
        <v>2017.73</v>
      </c>
      <c r="D81" s="130"/>
      <c r="E81" s="97">
        <f t="shared" ref="E81:H96" si="29">ROUND(E36*1.105,2)</f>
        <v>2017.73</v>
      </c>
      <c r="F81" s="73">
        <f t="shared" si="29"/>
        <v>2017.73</v>
      </c>
      <c r="G81" s="73">
        <f t="shared" si="29"/>
        <v>2017.73</v>
      </c>
      <c r="H81" s="97">
        <f t="shared" si="29"/>
        <v>2219.5</v>
      </c>
      <c r="I81" s="59"/>
      <c r="AF81" s="59"/>
      <c r="AG81" s="59"/>
      <c r="AH81" s="59"/>
      <c r="AJ81" s="77"/>
      <c r="AK81" s="77"/>
      <c r="AL81" s="77"/>
      <c r="AN81" s="26"/>
    </row>
    <row r="82" spans="1:40" ht="15.75" x14ac:dyDescent="0.25">
      <c r="A82" s="96" t="s">
        <v>66</v>
      </c>
      <c r="B82" s="45" t="s">
        <v>58</v>
      </c>
      <c r="C82" s="129">
        <f t="shared" ref="C82:C99" si="30">ROUND(C37*1.105,2)</f>
        <v>2019.37</v>
      </c>
      <c r="D82" s="130"/>
      <c r="E82" s="97">
        <f t="shared" si="29"/>
        <v>2019.37</v>
      </c>
      <c r="F82" s="73">
        <f t="shared" si="29"/>
        <v>2019.37</v>
      </c>
      <c r="G82" s="73">
        <f t="shared" si="29"/>
        <v>2019.37</v>
      </c>
      <c r="H82" s="97">
        <f t="shared" si="29"/>
        <v>2221.3000000000002</v>
      </c>
      <c r="I82" s="59"/>
      <c r="AE82" s="80"/>
      <c r="AF82" s="59"/>
      <c r="AG82" s="59"/>
      <c r="AH82" s="59"/>
      <c r="AJ82" s="77"/>
      <c r="AK82" s="77"/>
      <c r="AL82" s="77"/>
      <c r="AN82" s="26"/>
    </row>
    <row r="83" spans="1:40" ht="15.75" x14ac:dyDescent="0.25">
      <c r="A83" s="96" t="s">
        <v>66</v>
      </c>
      <c r="B83" s="45" t="s">
        <v>68</v>
      </c>
      <c r="C83" s="129">
        <f t="shared" si="30"/>
        <v>2109.59</v>
      </c>
      <c r="D83" s="130"/>
      <c r="E83" s="97">
        <f t="shared" si="29"/>
        <v>2109.59</v>
      </c>
      <c r="F83" s="73">
        <f t="shared" si="29"/>
        <v>2109.59</v>
      </c>
      <c r="G83" s="73">
        <f t="shared" si="29"/>
        <v>2109.59</v>
      </c>
      <c r="H83" s="97">
        <f t="shared" si="29"/>
        <v>2320.54</v>
      </c>
      <c r="I83" s="59"/>
      <c r="AE83" s="80"/>
      <c r="AF83" s="59"/>
      <c r="AG83" s="59"/>
      <c r="AH83" s="59"/>
      <c r="AJ83" s="77"/>
      <c r="AK83" s="77"/>
      <c r="AL83" s="77"/>
      <c r="AN83" s="26"/>
    </row>
    <row r="84" spans="1:40" ht="15.75" x14ac:dyDescent="0.25">
      <c r="A84" s="96" t="s">
        <v>66</v>
      </c>
      <c r="B84" s="45" t="s">
        <v>61</v>
      </c>
      <c r="C84" s="129">
        <f t="shared" si="30"/>
        <v>2125.41</v>
      </c>
      <c r="D84" s="130"/>
      <c r="E84" s="97">
        <f t="shared" si="29"/>
        <v>2125.41</v>
      </c>
      <c r="F84" s="73">
        <f t="shared" si="29"/>
        <v>2125.41</v>
      </c>
      <c r="G84" s="73">
        <f t="shared" si="29"/>
        <v>2125.41</v>
      </c>
      <c r="H84" s="97">
        <f t="shared" si="29"/>
        <v>2337.96</v>
      </c>
      <c r="I84" s="59"/>
      <c r="AE84" s="80"/>
      <c r="AF84" s="59"/>
      <c r="AG84" s="59"/>
      <c r="AH84" s="59"/>
      <c r="AJ84" s="77"/>
      <c r="AK84" s="77"/>
      <c r="AL84" s="77"/>
      <c r="AN84" s="26"/>
    </row>
    <row r="85" spans="1:40" ht="15.75" x14ac:dyDescent="0.25">
      <c r="A85" s="96" t="s">
        <v>66</v>
      </c>
      <c r="B85" s="45" t="s">
        <v>62</v>
      </c>
      <c r="C85" s="129">
        <f t="shared" si="30"/>
        <v>2228.73</v>
      </c>
      <c r="D85" s="130"/>
      <c r="E85" s="97">
        <f t="shared" si="29"/>
        <v>2358.0700000000002</v>
      </c>
      <c r="F85" s="73">
        <f t="shared" si="29"/>
        <v>2228.73</v>
      </c>
      <c r="G85" s="73">
        <f t="shared" si="29"/>
        <v>2358.0700000000002</v>
      </c>
      <c r="H85" s="97">
        <f t="shared" si="29"/>
        <v>2559.84</v>
      </c>
      <c r="I85" s="59"/>
      <c r="AE85" s="80"/>
      <c r="AF85" s="59"/>
      <c r="AG85" s="59"/>
      <c r="AH85" s="59"/>
      <c r="AJ85" s="77"/>
      <c r="AK85" s="77"/>
      <c r="AL85" s="77"/>
      <c r="AN85" s="26"/>
    </row>
    <row r="86" spans="1:40" ht="15.75" x14ac:dyDescent="0.25">
      <c r="A86" s="96" t="s">
        <v>66</v>
      </c>
      <c r="B86" s="45" t="s">
        <v>59</v>
      </c>
      <c r="C86" s="129">
        <f t="shared" si="30"/>
        <v>2230.37</v>
      </c>
      <c r="D86" s="130"/>
      <c r="E86" s="97">
        <f t="shared" si="29"/>
        <v>2359.71</v>
      </c>
      <c r="F86" s="73">
        <f t="shared" si="29"/>
        <v>2230.37</v>
      </c>
      <c r="G86" s="73">
        <f t="shared" si="29"/>
        <v>2359.71</v>
      </c>
      <c r="H86" s="97">
        <f t="shared" si="29"/>
        <v>2561.64</v>
      </c>
      <c r="I86" s="59"/>
      <c r="AE86" s="80"/>
      <c r="AF86" s="59"/>
      <c r="AG86" s="59"/>
      <c r="AH86" s="59"/>
      <c r="AJ86" s="77"/>
      <c r="AK86" s="77"/>
      <c r="AL86" s="77"/>
      <c r="AN86" s="26"/>
    </row>
    <row r="87" spans="1:40" ht="15.75" x14ac:dyDescent="0.25">
      <c r="A87" s="96" t="s">
        <v>66</v>
      </c>
      <c r="B87" s="45" t="s">
        <v>64</v>
      </c>
      <c r="C87" s="129">
        <f t="shared" si="30"/>
        <v>2233.7199999999998</v>
      </c>
      <c r="D87" s="130"/>
      <c r="E87" s="97">
        <f t="shared" si="29"/>
        <v>2233.7199999999998</v>
      </c>
      <c r="F87" s="73">
        <f t="shared" si="29"/>
        <v>2233.7199999999998</v>
      </c>
      <c r="G87" s="73">
        <f t="shared" si="29"/>
        <v>2233.7199999999998</v>
      </c>
      <c r="H87" s="97">
        <f t="shared" si="29"/>
        <v>2457.1</v>
      </c>
      <c r="I87" s="59"/>
      <c r="AE87" s="80"/>
      <c r="AF87" s="59"/>
      <c r="AG87" s="59"/>
      <c r="AH87" s="59"/>
      <c r="AJ87" s="77"/>
      <c r="AK87" s="77"/>
      <c r="AL87" s="77"/>
      <c r="AN87" s="26"/>
    </row>
    <row r="88" spans="1:40" ht="15.75" x14ac:dyDescent="0.25">
      <c r="A88" s="96" t="s">
        <v>66</v>
      </c>
      <c r="B88" s="45">
        <v>39</v>
      </c>
      <c r="C88" s="129">
        <f t="shared" si="30"/>
        <v>2305.36</v>
      </c>
      <c r="D88" s="130"/>
      <c r="E88" s="97">
        <f t="shared" si="29"/>
        <v>2305.36</v>
      </c>
      <c r="F88" s="73">
        <f t="shared" si="29"/>
        <v>2305.36</v>
      </c>
      <c r="G88" s="73">
        <f t="shared" si="29"/>
        <v>2305.36</v>
      </c>
      <c r="H88" s="97">
        <f t="shared" si="29"/>
        <v>2535.9</v>
      </c>
      <c r="I88" s="59"/>
      <c r="AE88" s="80"/>
      <c r="AF88" s="59"/>
      <c r="AG88" s="59"/>
      <c r="AH88" s="59"/>
      <c r="AJ88" s="77"/>
      <c r="AK88" s="77"/>
      <c r="AL88" s="77"/>
      <c r="AN88" s="26"/>
    </row>
    <row r="89" spans="1:40" ht="15.75" x14ac:dyDescent="0.25">
      <c r="A89" s="96" t="s">
        <v>66</v>
      </c>
      <c r="B89" s="45" t="s">
        <v>65</v>
      </c>
      <c r="C89" s="129">
        <f t="shared" si="30"/>
        <v>2336.41</v>
      </c>
      <c r="D89" s="130"/>
      <c r="E89" s="97">
        <f t="shared" si="29"/>
        <v>2465.75</v>
      </c>
      <c r="F89" s="73">
        <f t="shared" si="29"/>
        <v>2336.41</v>
      </c>
      <c r="G89" s="73">
        <f t="shared" si="29"/>
        <v>2465.75</v>
      </c>
      <c r="H89" s="97">
        <f t="shared" si="29"/>
        <v>2678.3</v>
      </c>
      <c r="I89" s="59"/>
      <c r="AE89" s="80"/>
      <c r="AF89" s="59"/>
      <c r="AG89" s="59"/>
      <c r="AH89" s="59"/>
      <c r="AJ89" s="77"/>
      <c r="AK89" s="77"/>
      <c r="AL89" s="77"/>
      <c r="AN89" s="26"/>
    </row>
    <row r="90" spans="1:40" ht="15.75" x14ac:dyDescent="0.25">
      <c r="A90" s="96" t="s">
        <v>66</v>
      </c>
      <c r="B90" s="45">
        <v>65.709999999999994</v>
      </c>
      <c r="C90" s="129">
        <f t="shared" si="30"/>
        <v>2341.41</v>
      </c>
      <c r="D90" s="130"/>
      <c r="E90" s="97">
        <f t="shared" si="29"/>
        <v>2341.41</v>
      </c>
      <c r="F90" s="73">
        <f t="shared" si="29"/>
        <v>2341.41</v>
      </c>
      <c r="G90" s="73">
        <f t="shared" si="29"/>
        <v>2341.41</v>
      </c>
      <c r="H90" s="97">
        <f t="shared" si="29"/>
        <v>2575.5500000000002</v>
      </c>
      <c r="I90" s="59"/>
      <c r="AE90" s="80"/>
      <c r="AF90" s="59"/>
      <c r="AG90" s="59"/>
      <c r="AH90" s="59"/>
      <c r="AJ90" s="77"/>
      <c r="AK90" s="77"/>
      <c r="AL90" s="77"/>
      <c r="AN90" s="26"/>
    </row>
    <row r="91" spans="1:40" ht="15.75" x14ac:dyDescent="0.25">
      <c r="A91" s="96" t="s">
        <v>66</v>
      </c>
      <c r="B91" s="45" t="s">
        <v>63</v>
      </c>
      <c r="C91" s="129">
        <f t="shared" si="30"/>
        <v>2471.4899999999998</v>
      </c>
      <c r="D91" s="130"/>
      <c r="E91" s="97">
        <f t="shared" si="29"/>
        <v>2471.4899999999998</v>
      </c>
      <c r="F91" s="73">
        <f t="shared" si="29"/>
        <v>2471.4899999999998</v>
      </c>
      <c r="G91" s="73">
        <f t="shared" si="29"/>
        <v>2471.4899999999998</v>
      </c>
      <c r="H91" s="97">
        <f t="shared" si="29"/>
        <v>2718.63</v>
      </c>
      <c r="I91" s="59"/>
      <c r="AE91" s="80"/>
      <c r="AF91" s="59"/>
      <c r="AG91" s="59"/>
      <c r="AH91" s="59"/>
      <c r="AJ91" s="77"/>
      <c r="AK91" s="77"/>
      <c r="AL91" s="77"/>
      <c r="AN91" s="26"/>
    </row>
    <row r="92" spans="1:40" ht="15.75" x14ac:dyDescent="0.25">
      <c r="A92" s="96" t="s">
        <v>66</v>
      </c>
      <c r="B92" s="45">
        <v>36</v>
      </c>
      <c r="C92" s="129">
        <f t="shared" si="30"/>
        <v>2516.36</v>
      </c>
      <c r="D92" s="130"/>
      <c r="E92" s="97">
        <f t="shared" si="29"/>
        <v>2645.7</v>
      </c>
      <c r="F92" s="73">
        <f t="shared" si="29"/>
        <v>2516.36</v>
      </c>
      <c r="G92" s="73">
        <f t="shared" si="29"/>
        <v>2645.7</v>
      </c>
      <c r="H92" s="97">
        <f t="shared" si="29"/>
        <v>2876.24</v>
      </c>
      <c r="I92" s="59"/>
      <c r="AE92" s="80"/>
      <c r="AF92" s="59"/>
      <c r="AG92" s="59"/>
      <c r="AH92" s="59"/>
      <c r="AJ92" s="77"/>
      <c r="AK92" s="77"/>
      <c r="AL92" s="77"/>
      <c r="AN92" s="26"/>
    </row>
    <row r="93" spans="1:40" ht="15.75" x14ac:dyDescent="0.25">
      <c r="A93" s="96" t="s">
        <v>66</v>
      </c>
      <c r="B93" s="45" t="s">
        <v>149</v>
      </c>
      <c r="C93" s="129">
        <f t="shared" si="30"/>
        <v>2859.24</v>
      </c>
      <c r="D93" s="130"/>
      <c r="E93" s="97">
        <f t="shared" si="29"/>
        <v>2988.58</v>
      </c>
      <c r="F93" s="73">
        <f t="shared" si="29"/>
        <v>3049.63</v>
      </c>
      <c r="G93" s="73">
        <f t="shared" si="29"/>
        <v>3178.97</v>
      </c>
      <c r="H93" s="97">
        <f t="shared" si="29"/>
        <v>3389.93</v>
      </c>
      <c r="I93" s="59"/>
      <c r="AE93" s="80"/>
      <c r="AF93" s="59"/>
      <c r="AG93" s="59"/>
      <c r="AH93" s="59"/>
      <c r="AJ93" s="77"/>
      <c r="AK93" s="77"/>
      <c r="AL93" s="77"/>
      <c r="AM93" s="77"/>
      <c r="AN93" s="26"/>
    </row>
    <row r="94" spans="1:40" ht="15.75" x14ac:dyDescent="0.25">
      <c r="A94" s="96" t="s">
        <v>66</v>
      </c>
      <c r="B94" s="45" t="s">
        <v>126</v>
      </c>
      <c r="C94" s="129">
        <f t="shared" si="30"/>
        <v>2983.38</v>
      </c>
      <c r="D94" s="130"/>
      <c r="E94" s="97">
        <f t="shared" si="29"/>
        <v>3112.72</v>
      </c>
      <c r="F94" s="73">
        <f t="shared" si="29"/>
        <v>3173.77</v>
      </c>
      <c r="G94" s="73">
        <f t="shared" si="29"/>
        <v>3303.11</v>
      </c>
      <c r="H94" s="97">
        <f t="shared" si="29"/>
        <v>3526.49</v>
      </c>
      <c r="I94" s="59"/>
      <c r="AE94" s="80"/>
      <c r="AF94" s="59"/>
      <c r="AG94" s="59"/>
      <c r="AH94" s="59"/>
      <c r="AJ94" s="77"/>
      <c r="AK94" s="77"/>
      <c r="AL94" s="77"/>
      <c r="AM94" s="77"/>
      <c r="AN94" s="26"/>
    </row>
    <row r="95" spans="1:40" ht="15.75" x14ac:dyDescent="0.25">
      <c r="A95" s="96" t="s">
        <v>66</v>
      </c>
      <c r="B95" s="45" t="s">
        <v>150</v>
      </c>
      <c r="C95" s="129">
        <f t="shared" si="30"/>
        <v>3075.24</v>
      </c>
      <c r="D95" s="130"/>
      <c r="E95" s="97">
        <f t="shared" si="29"/>
        <v>3204.58</v>
      </c>
      <c r="F95" s="73">
        <f t="shared" si="29"/>
        <v>3265.63</v>
      </c>
      <c r="G95" s="73">
        <f t="shared" si="29"/>
        <v>3394.97</v>
      </c>
      <c r="H95" s="97">
        <f t="shared" si="29"/>
        <v>3627.53</v>
      </c>
      <c r="I95" s="59"/>
      <c r="AE95" s="80"/>
      <c r="AF95" s="59"/>
      <c r="AG95" s="59"/>
      <c r="AH95" s="59"/>
      <c r="AJ95" s="77"/>
      <c r="AK95" s="77"/>
      <c r="AL95" s="77"/>
      <c r="AM95" s="77"/>
      <c r="AN95" s="26"/>
    </row>
    <row r="96" spans="1:40" ht="15.75" x14ac:dyDescent="0.25">
      <c r="A96" s="96" t="s">
        <v>66</v>
      </c>
      <c r="B96" s="45">
        <v>68.739999999999995</v>
      </c>
      <c r="C96" s="129">
        <f t="shared" si="30"/>
        <v>3091.06</v>
      </c>
      <c r="D96" s="130"/>
      <c r="E96" s="97">
        <f t="shared" si="29"/>
        <v>3220.4</v>
      </c>
      <c r="F96" s="73">
        <f t="shared" si="29"/>
        <v>3281.45</v>
      </c>
      <c r="G96" s="73">
        <f t="shared" si="29"/>
        <v>3410.79</v>
      </c>
      <c r="H96" s="97">
        <f t="shared" si="29"/>
        <v>3644.93</v>
      </c>
      <c r="I96" s="59"/>
      <c r="AE96" s="80"/>
      <c r="AF96" s="59"/>
      <c r="AG96" s="59"/>
      <c r="AH96" s="59"/>
      <c r="AJ96" s="77"/>
      <c r="AK96" s="77"/>
      <c r="AL96" s="77"/>
      <c r="AM96" s="77"/>
      <c r="AN96" s="26"/>
    </row>
    <row r="97" spans="1:40" ht="15.75" x14ac:dyDescent="0.25">
      <c r="A97" s="96" t="s">
        <v>66</v>
      </c>
      <c r="B97" s="45">
        <v>48.54</v>
      </c>
      <c r="C97" s="129">
        <f t="shared" si="30"/>
        <v>3221.14</v>
      </c>
      <c r="D97" s="130"/>
      <c r="E97" s="97">
        <f t="shared" ref="E97:H99" si="31">ROUND(E52*1.105,2)</f>
        <v>3350.48</v>
      </c>
      <c r="F97" s="73">
        <f t="shared" si="31"/>
        <v>3411.53</v>
      </c>
      <c r="G97" s="73">
        <f t="shared" si="31"/>
        <v>3540.87</v>
      </c>
      <c r="H97" s="97">
        <f t="shared" si="31"/>
        <v>3788.02</v>
      </c>
      <c r="I97" s="59"/>
      <c r="AE97" s="80"/>
      <c r="AF97" s="59"/>
      <c r="AG97" s="59"/>
      <c r="AH97" s="59"/>
      <c r="AJ97" s="77"/>
      <c r="AK97" s="77"/>
      <c r="AL97" s="77"/>
      <c r="AM97" s="77"/>
      <c r="AN97" s="26"/>
    </row>
    <row r="98" spans="1:40" ht="15.75" x14ac:dyDescent="0.25">
      <c r="A98" s="96" t="s">
        <v>66</v>
      </c>
      <c r="B98" s="45" t="s">
        <v>163</v>
      </c>
      <c r="C98" s="129">
        <f t="shared" si="30"/>
        <v>3437.14</v>
      </c>
      <c r="D98" s="130"/>
      <c r="E98" s="97">
        <f t="shared" si="31"/>
        <v>3566.48</v>
      </c>
      <c r="F98" s="73">
        <f t="shared" si="31"/>
        <v>3627.53</v>
      </c>
      <c r="G98" s="73">
        <f t="shared" si="31"/>
        <v>3756.87</v>
      </c>
      <c r="H98" s="97">
        <f t="shared" si="31"/>
        <v>4025.61</v>
      </c>
      <c r="I98" s="59"/>
      <c r="AE98" s="80"/>
      <c r="AF98" s="59"/>
      <c r="AG98" s="59"/>
      <c r="AH98" s="59"/>
      <c r="AJ98" s="77"/>
      <c r="AK98" s="77"/>
      <c r="AL98" s="77"/>
      <c r="AM98" s="77"/>
      <c r="AN98" s="26"/>
    </row>
    <row r="99" spans="1:40" ht="15.75" x14ac:dyDescent="0.25">
      <c r="A99" s="96" t="s">
        <v>66</v>
      </c>
      <c r="B99" s="45">
        <v>45</v>
      </c>
      <c r="C99" s="129">
        <f t="shared" si="30"/>
        <v>3444.27</v>
      </c>
      <c r="D99" s="130"/>
      <c r="E99" s="97">
        <f t="shared" si="31"/>
        <v>3444.27</v>
      </c>
      <c r="F99" s="73">
        <f t="shared" si="31"/>
        <v>3444.27</v>
      </c>
      <c r="G99" s="73">
        <f t="shared" si="31"/>
        <v>3444.27</v>
      </c>
      <c r="H99" s="97">
        <f t="shared" si="31"/>
        <v>3788.7</v>
      </c>
      <c r="I99" s="59"/>
      <c r="AE99" s="80"/>
      <c r="AF99" s="59"/>
      <c r="AG99" s="59"/>
      <c r="AH99" s="59"/>
      <c r="AJ99" s="77"/>
      <c r="AK99" s="77"/>
      <c r="AL99" s="77"/>
      <c r="AM99" s="77"/>
      <c r="AN99" s="26"/>
    </row>
    <row r="100" spans="1:40" ht="15.75" x14ac:dyDescent="0.25">
      <c r="A100" s="49"/>
      <c r="B100" s="50"/>
      <c r="C100" s="52"/>
      <c r="D100" s="52"/>
      <c r="E100" s="51"/>
      <c r="F100" s="51"/>
      <c r="G100" s="51"/>
      <c r="H100" s="74"/>
      <c r="I100" s="59"/>
      <c r="AN100" s="26"/>
    </row>
    <row r="101" spans="1:40" ht="15.75" x14ac:dyDescent="0.25">
      <c r="A101" s="126" t="s">
        <v>70</v>
      </c>
      <c r="B101" s="127"/>
      <c r="C101" s="127"/>
      <c r="D101" s="127"/>
      <c r="E101" s="127"/>
      <c r="F101" s="127"/>
      <c r="G101" s="127"/>
      <c r="H101" s="128"/>
      <c r="I101" s="59"/>
      <c r="AN101" s="26"/>
    </row>
    <row r="102" spans="1:40" ht="15.75" x14ac:dyDescent="0.25">
      <c r="A102" s="96" t="s">
        <v>57</v>
      </c>
      <c r="B102" s="45" t="s">
        <v>58</v>
      </c>
      <c r="C102" s="129">
        <f>ROUND(C12*2.015,2)</f>
        <v>2548.13</v>
      </c>
      <c r="D102" s="130"/>
      <c r="E102" s="97">
        <f t="shared" ref="E102:E124" si="32">ROUND(E12*2.015,2)</f>
        <v>2548.13</v>
      </c>
      <c r="F102" s="97"/>
      <c r="G102" s="97"/>
      <c r="H102" s="97">
        <f t="shared" ref="H102:H124" si="33">ROUND(H12*2.015,2)</f>
        <v>2802.95</v>
      </c>
      <c r="I102" s="59"/>
      <c r="AE102" s="59"/>
      <c r="AF102" s="59"/>
      <c r="AG102" s="59"/>
      <c r="AJ102" s="77"/>
      <c r="AN102" s="26"/>
    </row>
    <row r="103" spans="1:40" ht="15.75" x14ac:dyDescent="0.25">
      <c r="A103" s="96" t="s">
        <v>57</v>
      </c>
      <c r="B103" s="45" t="s">
        <v>59</v>
      </c>
      <c r="C103" s="129">
        <f t="shared" ref="C103:C124" si="34">ROUND(C13*2.015,2)</f>
        <v>2932.89</v>
      </c>
      <c r="D103" s="130"/>
      <c r="E103" s="97">
        <f t="shared" si="32"/>
        <v>3168.75</v>
      </c>
      <c r="F103" s="53"/>
      <c r="G103" s="53"/>
      <c r="H103" s="97">
        <f t="shared" si="33"/>
        <v>3423.57</v>
      </c>
      <c r="I103" s="59"/>
      <c r="AE103" s="59"/>
      <c r="AF103" s="59"/>
      <c r="AG103" s="59"/>
      <c r="AJ103" s="77"/>
      <c r="AN103" s="26"/>
    </row>
    <row r="104" spans="1:40" ht="15.75" x14ac:dyDescent="0.25">
      <c r="A104" s="96" t="s">
        <v>57</v>
      </c>
      <c r="B104" s="45" t="s">
        <v>67</v>
      </c>
      <c r="C104" s="129">
        <f t="shared" si="34"/>
        <v>3008.72</v>
      </c>
      <c r="D104" s="130"/>
      <c r="E104" s="97">
        <f t="shared" si="32"/>
        <v>3008.72</v>
      </c>
      <c r="F104" s="53"/>
      <c r="G104" s="53"/>
      <c r="H104" s="97">
        <f t="shared" si="33"/>
        <v>3309.6</v>
      </c>
      <c r="I104" s="59"/>
      <c r="AE104" s="59"/>
      <c r="AF104" s="59"/>
      <c r="AG104" s="59"/>
      <c r="AJ104" s="77"/>
      <c r="AN104" s="26"/>
    </row>
    <row r="105" spans="1:40" ht="15.75" x14ac:dyDescent="0.25">
      <c r="A105" s="96" t="s">
        <v>57</v>
      </c>
      <c r="B105" s="45">
        <v>39</v>
      </c>
      <c r="C105" s="129">
        <f t="shared" si="34"/>
        <v>3069.65</v>
      </c>
      <c r="D105" s="130"/>
      <c r="E105" s="97">
        <f t="shared" si="32"/>
        <v>3069.65</v>
      </c>
      <c r="F105" s="53"/>
      <c r="G105" s="53"/>
      <c r="H105" s="97">
        <f t="shared" si="33"/>
        <v>3376.62</v>
      </c>
      <c r="I105" s="59"/>
      <c r="AE105" s="59"/>
      <c r="AF105" s="59"/>
      <c r="AG105" s="59"/>
      <c r="AJ105" s="77"/>
      <c r="AN105" s="26"/>
    </row>
    <row r="106" spans="1:40" ht="15.75" x14ac:dyDescent="0.25">
      <c r="A106" s="96" t="s">
        <v>57</v>
      </c>
      <c r="B106" s="45" t="s">
        <v>60</v>
      </c>
      <c r="C106" s="129">
        <f t="shared" si="34"/>
        <v>3176.22</v>
      </c>
      <c r="D106" s="130"/>
      <c r="E106" s="97">
        <f t="shared" si="32"/>
        <v>3176.22</v>
      </c>
      <c r="F106" s="53"/>
      <c r="G106" s="53"/>
      <c r="H106" s="97">
        <f t="shared" si="33"/>
        <v>3493.85</v>
      </c>
      <c r="I106" s="59"/>
      <c r="AE106" s="59"/>
      <c r="AF106" s="59"/>
      <c r="AG106" s="59"/>
      <c r="AJ106" s="77"/>
      <c r="AN106" s="26"/>
    </row>
    <row r="107" spans="1:40" ht="15.75" x14ac:dyDescent="0.25">
      <c r="A107" s="96" t="s">
        <v>57</v>
      </c>
      <c r="B107" s="45" t="s">
        <v>61</v>
      </c>
      <c r="C107" s="129">
        <f t="shared" si="34"/>
        <v>3205.08</v>
      </c>
      <c r="D107" s="130"/>
      <c r="E107" s="97">
        <f t="shared" si="32"/>
        <v>3205.08</v>
      </c>
      <c r="F107" s="53"/>
      <c r="G107" s="53"/>
      <c r="H107" s="97">
        <f t="shared" si="33"/>
        <v>3525.59</v>
      </c>
      <c r="I107" s="59"/>
      <c r="AE107" s="59"/>
      <c r="AF107" s="59"/>
      <c r="AG107" s="59"/>
      <c r="AJ107" s="77"/>
      <c r="AN107" s="26"/>
    </row>
    <row r="108" spans="1:40" ht="15.75" x14ac:dyDescent="0.25">
      <c r="A108" s="96" t="s">
        <v>57</v>
      </c>
      <c r="B108" s="45" t="s">
        <v>63</v>
      </c>
      <c r="C108" s="129">
        <f t="shared" si="34"/>
        <v>3372.59</v>
      </c>
      <c r="D108" s="130"/>
      <c r="E108" s="97">
        <f t="shared" si="32"/>
        <v>3372.59</v>
      </c>
      <c r="F108" s="53"/>
      <c r="G108" s="53"/>
      <c r="H108" s="97">
        <f t="shared" si="33"/>
        <v>3709.84</v>
      </c>
      <c r="I108" s="59"/>
      <c r="AE108" s="59"/>
      <c r="AF108" s="59"/>
      <c r="AG108" s="59"/>
      <c r="AJ108" s="77"/>
      <c r="AN108" s="26"/>
    </row>
    <row r="109" spans="1:40" ht="15.75" x14ac:dyDescent="0.25">
      <c r="A109" s="96" t="s">
        <v>57</v>
      </c>
      <c r="B109" s="45" t="s">
        <v>62</v>
      </c>
      <c r="C109" s="129">
        <f t="shared" si="34"/>
        <v>3393.48</v>
      </c>
      <c r="D109" s="130"/>
      <c r="E109" s="97">
        <f t="shared" si="32"/>
        <v>3629.34</v>
      </c>
      <c r="F109" s="53"/>
      <c r="G109" s="53"/>
      <c r="H109" s="97">
        <f t="shared" si="33"/>
        <v>3930.22</v>
      </c>
      <c r="I109" s="59"/>
      <c r="AE109" s="59"/>
      <c r="AF109" s="59"/>
      <c r="AG109" s="59"/>
      <c r="AJ109" s="77"/>
      <c r="AN109" s="26"/>
    </row>
    <row r="110" spans="1:40" ht="15.75" x14ac:dyDescent="0.25">
      <c r="A110" s="96" t="s">
        <v>57</v>
      </c>
      <c r="B110" s="45" t="s">
        <v>64</v>
      </c>
      <c r="C110" s="129">
        <f t="shared" si="34"/>
        <v>3402.59</v>
      </c>
      <c r="D110" s="130"/>
      <c r="E110" s="97">
        <f t="shared" si="32"/>
        <v>3402.59</v>
      </c>
      <c r="F110" s="53"/>
      <c r="G110" s="53"/>
      <c r="H110" s="97">
        <f t="shared" si="33"/>
        <v>3742.84</v>
      </c>
      <c r="I110" s="59"/>
      <c r="AE110" s="59"/>
      <c r="AF110" s="59"/>
      <c r="AG110" s="59"/>
      <c r="AJ110" s="77"/>
      <c r="AN110" s="26"/>
    </row>
    <row r="111" spans="1:40" ht="15.75" x14ac:dyDescent="0.25">
      <c r="A111" s="96" t="s">
        <v>57</v>
      </c>
      <c r="B111" s="45">
        <v>36</v>
      </c>
      <c r="C111" s="129">
        <f t="shared" si="34"/>
        <v>3454.42</v>
      </c>
      <c r="D111" s="130"/>
      <c r="E111" s="97">
        <f t="shared" si="32"/>
        <v>3690.27</v>
      </c>
      <c r="F111" s="53"/>
      <c r="G111" s="53"/>
      <c r="H111" s="97">
        <f t="shared" si="33"/>
        <v>3997.24</v>
      </c>
      <c r="I111" s="59"/>
      <c r="AE111" s="59"/>
      <c r="AF111" s="59"/>
      <c r="AG111" s="59"/>
      <c r="AJ111" s="77"/>
      <c r="AN111" s="26"/>
    </row>
    <row r="112" spans="1:40" ht="15.75" x14ac:dyDescent="0.25">
      <c r="A112" s="96" t="s">
        <v>57</v>
      </c>
      <c r="B112" s="45" t="s">
        <v>148</v>
      </c>
      <c r="C112" s="129">
        <f t="shared" si="34"/>
        <v>3560.99</v>
      </c>
      <c r="D112" s="130"/>
      <c r="E112" s="97">
        <f t="shared" si="32"/>
        <v>3796.84</v>
      </c>
      <c r="F112" s="53"/>
      <c r="G112" s="53"/>
      <c r="H112" s="97">
        <f t="shared" si="33"/>
        <v>4114.47</v>
      </c>
      <c r="I112" s="59"/>
      <c r="AE112" s="59"/>
      <c r="AF112" s="59"/>
      <c r="AG112" s="59"/>
      <c r="AJ112" s="77"/>
      <c r="AN112" s="26"/>
    </row>
    <row r="113" spans="1:40" ht="15.75" x14ac:dyDescent="0.25">
      <c r="A113" s="96" t="s">
        <v>57</v>
      </c>
      <c r="B113" s="45">
        <v>55</v>
      </c>
      <c r="C113" s="129">
        <f t="shared" si="34"/>
        <v>3562.28</v>
      </c>
      <c r="D113" s="130"/>
      <c r="E113" s="97">
        <f t="shared" si="32"/>
        <v>3562.28</v>
      </c>
      <c r="F113" s="53"/>
      <c r="G113" s="53"/>
      <c r="H113" s="97">
        <f t="shared" si="33"/>
        <v>3918.51</v>
      </c>
      <c r="I113" s="59"/>
      <c r="AE113" s="59"/>
      <c r="AF113" s="59"/>
      <c r="AG113" s="59"/>
      <c r="AJ113" s="77"/>
      <c r="AN113" s="26"/>
    </row>
    <row r="114" spans="1:40" ht="15.75" x14ac:dyDescent="0.25">
      <c r="A114" s="96" t="s">
        <v>57</v>
      </c>
      <c r="B114" s="45" t="s">
        <v>65</v>
      </c>
      <c r="C114" s="129">
        <f t="shared" si="34"/>
        <v>3589.84</v>
      </c>
      <c r="D114" s="130"/>
      <c r="E114" s="97">
        <f t="shared" si="32"/>
        <v>3825.7</v>
      </c>
      <c r="F114" s="53"/>
      <c r="G114" s="53"/>
      <c r="H114" s="97">
        <f t="shared" si="33"/>
        <v>4146.21</v>
      </c>
      <c r="I114" s="59"/>
      <c r="AE114" s="59"/>
      <c r="AF114" s="59"/>
      <c r="AG114" s="59"/>
      <c r="AJ114" s="77"/>
      <c r="AN114" s="26"/>
    </row>
    <row r="115" spans="1:40" ht="15.75" x14ac:dyDescent="0.25">
      <c r="A115" s="96" t="s">
        <v>57</v>
      </c>
      <c r="B115" s="45">
        <v>65.709999999999994</v>
      </c>
      <c r="C115" s="129">
        <f t="shared" si="34"/>
        <v>3598.95</v>
      </c>
      <c r="D115" s="130"/>
      <c r="E115" s="97">
        <f t="shared" si="32"/>
        <v>3598.95</v>
      </c>
      <c r="F115" s="53"/>
      <c r="G115" s="53"/>
      <c r="H115" s="97">
        <f t="shared" si="33"/>
        <v>3958.85</v>
      </c>
      <c r="I115" s="59"/>
      <c r="AE115" s="59"/>
      <c r="AF115" s="59"/>
      <c r="AG115" s="59"/>
      <c r="AJ115" s="77"/>
      <c r="AN115" s="26"/>
    </row>
    <row r="116" spans="1:40" ht="15.75" x14ac:dyDescent="0.25">
      <c r="A116" s="96" t="s">
        <v>57</v>
      </c>
      <c r="B116" s="45">
        <v>48.54</v>
      </c>
      <c r="C116" s="129">
        <f t="shared" si="34"/>
        <v>3757.35</v>
      </c>
      <c r="D116" s="130"/>
      <c r="E116" s="97">
        <f t="shared" si="32"/>
        <v>3993.21</v>
      </c>
      <c r="F116" s="53"/>
      <c r="G116" s="53"/>
      <c r="H116" s="97">
        <f t="shared" si="33"/>
        <v>4330.46</v>
      </c>
      <c r="I116" s="59"/>
      <c r="AE116" s="59"/>
      <c r="AF116" s="59"/>
      <c r="AG116" s="59"/>
      <c r="AJ116" s="77"/>
      <c r="AN116" s="26"/>
    </row>
    <row r="117" spans="1:40" ht="15.75" x14ac:dyDescent="0.25">
      <c r="A117" s="96" t="s">
        <v>57</v>
      </c>
      <c r="B117" s="45" t="s">
        <v>126</v>
      </c>
      <c r="C117" s="129">
        <f t="shared" si="34"/>
        <v>3787.35</v>
      </c>
      <c r="D117" s="130"/>
      <c r="E117" s="97">
        <f t="shared" si="32"/>
        <v>4023.21</v>
      </c>
      <c r="F117" s="53"/>
      <c r="G117" s="53"/>
      <c r="H117" s="97">
        <f t="shared" si="33"/>
        <v>4363.46</v>
      </c>
      <c r="I117" s="59"/>
      <c r="AE117" s="59"/>
      <c r="AF117" s="59"/>
      <c r="AG117" s="59"/>
      <c r="AJ117" s="77"/>
      <c r="AN117" s="26"/>
    </row>
    <row r="118" spans="1:40" ht="15.75" x14ac:dyDescent="0.25">
      <c r="A118" s="96" t="s">
        <v>57</v>
      </c>
      <c r="B118" s="44">
        <v>50</v>
      </c>
      <c r="C118" s="129">
        <f t="shared" si="34"/>
        <v>3947.04</v>
      </c>
      <c r="D118" s="130"/>
      <c r="E118" s="97">
        <f t="shared" si="32"/>
        <v>4182.8999999999996</v>
      </c>
      <c r="F118" s="53"/>
      <c r="G118" s="53"/>
      <c r="H118" s="97">
        <f t="shared" si="33"/>
        <v>4539.13</v>
      </c>
      <c r="I118" s="59"/>
      <c r="AE118" s="59"/>
      <c r="AF118" s="59"/>
      <c r="AG118" s="59"/>
      <c r="AJ118" s="77"/>
      <c r="AN118" s="26"/>
    </row>
    <row r="119" spans="1:40" ht="15.75" x14ac:dyDescent="0.25">
      <c r="A119" s="96" t="s">
        <v>57</v>
      </c>
      <c r="B119" s="44">
        <v>40.619999999999997</v>
      </c>
      <c r="C119" s="129">
        <f t="shared" si="34"/>
        <v>3954.86</v>
      </c>
      <c r="D119" s="130"/>
      <c r="E119" s="97">
        <f t="shared" si="32"/>
        <v>4190.72</v>
      </c>
      <c r="F119" s="53"/>
      <c r="G119" s="53"/>
      <c r="H119" s="97">
        <f t="shared" si="33"/>
        <v>4547.7299999999996</v>
      </c>
      <c r="I119" s="59"/>
      <c r="AE119" s="59"/>
      <c r="AF119" s="59"/>
      <c r="AG119" s="59"/>
      <c r="AJ119" s="77"/>
      <c r="AN119" s="26"/>
    </row>
    <row r="120" spans="1:40" ht="15.75" x14ac:dyDescent="0.25">
      <c r="A120" s="96" t="s">
        <v>57</v>
      </c>
      <c r="B120" s="44">
        <v>68.739999999999995</v>
      </c>
      <c r="C120" s="129">
        <f t="shared" si="34"/>
        <v>3983.72</v>
      </c>
      <c r="D120" s="130"/>
      <c r="E120" s="97">
        <f t="shared" si="32"/>
        <v>4219.57</v>
      </c>
      <c r="F120" s="53"/>
      <c r="G120" s="53"/>
      <c r="H120" s="97">
        <f t="shared" si="33"/>
        <v>4579.47</v>
      </c>
      <c r="I120" s="59"/>
      <c r="AE120" s="59"/>
      <c r="AF120" s="59"/>
      <c r="AG120" s="59"/>
      <c r="AJ120" s="77"/>
      <c r="AN120" s="26"/>
    </row>
    <row r="121" spans="1:40" ht="15.75" x14ac:dyDescent="0.25">
      <c r="A121" s="96" t="s">
        <v>57</v>
      </c>
      <c r="B121" s="44">
        <v>42</v>
      </c>
      <c r="C121" s="129">
        <f t="shared" si="34"/>
        <v>4151.22</v>
      </c>
      <c r="D121" s="130"/>
      <c r="E121" s="97">
        <f t="shared" si="32"/>
        <v>4387.08</v>
      </c>
      <c r="F121" s="53"/>
      <c r="G121" s="53"/>
      <c r="H121" s="97">
        <f t="shared" si="33"/>
        <v>4763.72</v>
      </c>
      <c r="I121" s="59"/>
      <c r="AE121" s="59"/>
      <c r="AF121" s="59"/>
      <c r="AG121" s="59"/>
      <c r="AJ121" s="77"/>
      <c r="AN121" s="26"/>
    </row>
    <row r="122" spans="1:40" ht="15.75" x14ac:dyDescent="0.25">
      <c r="A122" s="96" t="s">
        <v>57</v>
      </c>
      <c r="B122" s="44">
        <v>64</v>
      </c>
      <c r="C122" s="129">
        <f t="shared" si="34"/>
        <v>4340.91</v>
      </c>
      <c r="D122" s="130"/>
      <c r="E122" s="97">
        <f t="shared" si="32"/>
        <v>4576.7700000000004</v>
      </c>
      <c r="F122" s="53"/>
      <c r="G122" s="53"/>
      <c r="H122" s="97">
        <f t="shared" si="33"/>
        <v>4972.3999999999996</v>
      </c>
      <c r="I122" s="59"/>
      <c r="AE122" s="59"/>
      <c r="AF122" s="59"/>
      <c r="AG122" s="59"/>
      <c r="AJ122" s="77"/>
      <c r="AN122" s="26"/>
    </row>
    <row r="123" spans="1:40" ht="15.75" x14ac:dyDescent="0.25">
      <c r="A123" s="96" t="s">
        <v>57</v>
      </c>
      <c r="B123" s="44">
        <v>60</v>
      </c>
      <c r="C123" s="129">
        <f t="shared" si="34"/>
        <v>4537.28</v>
      </c>
      <c r="D123" s="130"/>
      <c r="E123" s="97">
        <f t="shared" si="32"/>
        <v>4773.13</v>
      </c>
      <c r="F123" s="53"/>
      <c r="G123" s="53"/>
      <c r="H123" s="97">
        <f t="shared" si="33"/>
        <v>5188.38</v>
      </c>
      <c r="I123" s="59"/>
      <c r="AE123" s="59"/>
      <c r="AF123" s="59"/>
      <c r="AG123" s="59"/>
      <c r="AJ123" s="77"/>
      <c r="AN123" s="26"/>
    </row>
    <row r="124" spans="1:40" ht="15.75" x14ac:dyDescent="0.25">
      <c r="A124" s="96" t="s">
        <v>57</v>
      </c>
      <c r="B124" s="44">
        <v>45</v>
      </c>
      <c r="C124" s="129">
        <f t="shared" si="34"/>
        <v>5532.55</v>
      </c>
      <c r="D124" s="130"/>
      <c r="E124" s="97">
        <f t="shared" si="32"/>
        <v>5532.55</v>
      </c>
      <c r="F124" s="53"/>
      <c r="G124" s="53"/>
      <c r="H124" s="97">
        <f t="shared" si="33"/>
        <v>6085.8</v>
      </c>
      <c r="I124" s="59"/>
      <c r="AE124" s="59"/>
      <c r="AF124" s="59"/>
      <c r="AG124" s="59"/>
      <c r="AJ124" s="77"/>
      <c r="AN124" s="26"/>
    </row>
    <row r="125" spans="1:40" ht="15.75" x14ac:dyDescent="0.25">
      <c r="A125" s="131"/>
      <c r="B125" s="131"/>
      <c r="C125" s="131"/>
      <c r="D125" s="131"/>
      <c r="E125" s="131"/>
      <c r="F125" s="131"/>
      <c r="G125" s="131"/>
      <c r="H125" s="131"/>
      <c r="I125" s="59"/>
    </row>
    <row r="126" spans="1:40" ht="15.75" x14ac:dyDescent="0.25">
      <c r="A126" s="96" t="s">
        <v>66</v>
      </c>
      <c r="B126" s="45" t="s">
        <v>67</v>
      </c>
      <c r="C126" s="129">
        <f>ROUND(C36*2.015,2)</f>
        <v>3679.39</v>
      </c>
      <c r="D126" s="130"/>
      <c r="E126" s="97">
        <f t="shared" ref="E126:H141" si="35">ROUND(E36*2.015,2)</f>
        <v>3679.39</v>
      </c>
      <c r="F126" s="73">
        <f t="shared" si="35"/>
        <v>3679.39</v>
      </c>
      <c r="G126" s="73">
        <f t="shared" si="35"/>
        <v>3679.39</v>
      </c>
      <c r="H126" s="97">
        <f t="shared" si="35"/>
        <v>4047.33</v>
      </c>
      <c r="I126" s="59"/>
      <c r="AE126" s="59"/>
      <c r="AF126" s="59"/>
      <c r="AG126" s="59"/>
      <c r="AH126" s="59"/>
      <c r="AJ126" s="77"/>
      <c r="AL126" s="77"/>
      <c r="AM126" s="77"/>
      <c r="AN126" s="77"/>
    </row>
    <row r="127" spans="1:40" ht="15.75" x14ac:dyDescent="0.25">
      <c r="A127" s="96" t="s">
        <v>66</v>
      </c>
      <c r="B127" s="45" t="s">
        <v>58</v>
      </c>
      <c r="C127" s="129">
        <f t="shared" ref="C127:C144" si="36">ROUND(C37*2.015,2)</f>
        <v>3682.37</v>
      </c>
      <c r="D127" s="130"/>
      <c r="E127" s="97">
        <f t="shared" si="35"/>
        <v>3682.37</v>
      </c>
      <c r="F127" s="73">
        <f t="shared" si="35"/>
        <v>3682.37</v>
      </c>
      <c r="G127" s="73">
        <f t="shared" si="35"/>
        <v>3682.37</v>
      </c>
      <c r="H127" s="97">
        <f t="shared" si="35"/>
        <v>4050.61</v>
      </c>
      <c r="I127" s="59"/>
      <c r="AE127" s="59"/>
      <c r="AF127" s="59"/>
      <c r="AG127" s="59"/>
      <c r="AH127" s="59"/>
      <c r="AJ127" s="77"/>
      <c r="AL127" s="77"/>
      <c r="AM127" s="77"/>
      <c r="AN127" s="77"/>
    </row>
    <row r="128" spans="1:40" ht="15.75" x14ac:dyDescent="0.25">
      <c r="A128" s="96" t="s">
        <v>66</v>
      </c>
      <c r="B128" s="45" t="s">
        <v>68</v>
      </c>
      <c r="C128" s="129">
        <f t="shared" si="36"/>
        <v>3846.9</v>
      </c>
      <c r="D128" s="130"/>
      <c r="E128" s="97">
        <f t="shared" si="35"/>
        <v>3846.9</v>
      </c>
      <c r="F128" s="73">
        <f t="shared" si="35"/>
        <v>3846.9</v>
      </c>
      <c r="G128" s="73">
        <f t="shared" si="35"/>
        <v>3846.9</v>
      </c>
      <c r="H128" s="97">
        <f t="shared" si="35"/>
        <v>4231.58</v>
      </c>
      <c r="I128" s="59"/>
      <c r="AE128" s="59"/>
      <c r="AF128" s="59"/>
      <c r="AG128" s="59"/>
      <c r="AH128" s="59"/>
      <c r="AJ128" s="77"/>
      <c r="AL128" s="77"/>
      <c r="AM128" s="77"/>
      <c r="AN128" s="77"/>
    </row>
    <row r="129" spans="1:41" ht="15.75" x14ac:dyDescent="0.25">
      <c r="A129" s="96" t="s">
        <v>66</v>
      </c>
      <c r="B129" s="45" t="s">
        <v>61</v>
      </c>
      <c r="C129" s="129">
        <f t="shared" si="36"/>
        <v>3875.75</v>
      </c>
      <c r="D129" s="130"/>
      <c r="E129" s="97">
        <f t="shared" si="35"/>
        <v>3875.75</v>
      </c>
      <c r="F129" s="73">
        <f t="shared" si="35"/>
        <v>3875.75</v>
      </c>
      <c r="G129" s="73">
        <f t="shared" si="35"/>
        <v>3875.75</v>
      </c>
      <c r="H129" s="97">
        <f t="shared" si="35"/>
        <v>4263.34</v>
      </c>
      <c r="I129" s="59"/>
      <c r="AE129" s="59"/>
      <c r="AF129" s="59"/>
      <c r="AG129" s="59"/>
      <c r="AH129" s="59"/>
      <c r="AJ129" s="77"/>
      <c r="AL129" s="77"/>
      <c r="AM129" s="77"/>
      <c r="AN129" s="77"/>
    </row>
    <row r="130" spans="1:41" ht="15.75" x14ac:dyDescent="0.25">
      <c r="A130" s="96" t="s">
        <v>66</v>
      </c>
      <c r="B130" s="45" t="s">
        <v>62</v>
      </c>
      <c r="C130" s="129">
        <f t="shared" si="36"/>
        <v>4064.15</v>
      </c>
      <c r="D130" s="130"/>
      <c r="E130" s="97">
        <f t="shared" si="35"/>
        <v>4300.01</v>
      </c>
      <c r="F130" s="73">
        <f t="shared" si="35"/>
        <v>4064.15</v>
      </c>
      <c r="G130" s="73">
        <f t="shared" si="35"/>
        <v>4300.01</v>
      </c>
      <c r="H130" s="97">
        <f t="shared" si="35"/>
        <v>4667.95</v>
      </c>
      <c r="I130" s="59"/>
      <c r="AE130" s="59"/>
      <c r="AF130" s="59"/>
      <c r="AG130" s="59"/>
      <c r="AH130" s="59"/>
      <c r="AJ130" s="77"/>
      <c r="AL130" s="77"/>
      <c r="AM130" s="77"/>
      <c r="AN130" s="77"/>
    </row>
    <row r="131" spans="1:41" ht="15.75" x14ac:dyDescent="0.25">
      <c r="A131" s="96" t="s">
        <v>66</v>
      </c>
      <c r="B131" s="45" t="s">
        <v>59</v>
      </c>
      <c r="C131" s="129">
        <f t="shared" si="36"/>
        <v>4067.14</v>
      </c>
      <c r="D131" s="130"/>
      <c r="E131" s="97">
        <f t="shared" si="35"/>
        <v>4302.99</v>
      </c>
      <c r="F131" s="73">
        <f t="shared" si="35"/>
        <v>4067.14</v>
      </c>
      <c r="G131" s="73">
        <f t="shared" si="35"/>
        <v>4302.99</v>
      </c>
      <c r="H131" s="97">
        <f t="shared" si="35"/>
        <v>4671.2299999999996</v>
      </c>
      <c r="I131" s="59"/>
      <c r="AE131" s="59"/>
      <c r="AF131" s="59"/>
      <c r="AG131" s="59"/>
      <c r="AH131" s="59"/>
      <c r="AJ131" s="77"/>
      <c r="AL131" s="77"/>
      <c r="AM131" s="77"/>
      <c r="AN131" s="77"/>
    </row>
    <row r="132" spans="1:41" ht="15.75" x14ac:dyDescent="0.25">
      <c r="A132" s="96" t="s">
        <v>66</v>
      </c>
      <c r="B132" s="45" t="s">
        <v>64</v>
      </c>
      <c r="C132" s="129">
        <f t="shared" si="36"/>
        <v>4073.26</v>
      </c>
      <c r="D132" s="130"/>
      <c r="E132" s="97">
        <f t="shared" si="35"/>
        <v>4073.26</v>
      </c>
      <c r="F132" s="73">
        <f t="shared" si="35"/>
        <v>4073.26</v>
      </c>
      <c r="G132" s="73">
        <f t="shared" si="35"/>
        <v>4073.26</v>
      </c>
      <c r="H132" s="97">
        <f t="shared" si="35"/>
        <v>4480.59</v>
      </c>
      <c r="I132" s="59"/>
      <c r="AE132" s="59"/>
      <c r="AF132" s="59"/>
      <c r="AG132" s="59"/>
      <c r="AH132" s="59"/>
      <c r="AJ132" s="77"/>
      <c r="AL132" s="77"/>
      <c r="AM132" s="77"/>
      <c r="AN132" s="77"/>
    </row>
    <row r="133" spans="1:41" ht="15.75" x14ac:dyDescent="0.25">
      <c r="A133" s="96" t="s">
        <v>66</v>
      </c>
      <c r="B133" s="45">
        <v>39</v>
      </c>
      <c r="C133" s="129">
        <f t="shared" si="36"/>
        <v>4203.8900000000003</v>
      </c>
      <c r="D133" s="130"/>
      <c r="E133" s="97">
        <f t="shared" si="35"/>
        <v>4203.8900000000003</v>
      </c>
      <c r="F133" s="73">
        <f t="shared" si="35"/>
        <v>4203.8900000000003</v>
      </c>
      <c r="G133" s="73">
        <f t="shared" si="35"/>
        <v>4203.8900000000003</v>
      </c>
      <c r="H133" s="97">
        <f t="shared" si="35"/>
        <v>4624.28</v>
      </c>
      <c r="I133" s="59"/>
      <c r="AE133" s="59"/>
      <c r="AF133" s="59"/>
      <c r="AG133" s="59"/>
      <c r="AH133" s="59"/>
      <c r="AJ133" s="77"/>
      <c r="AL133" s="77"/>
      <c r="AM133" s="77"/>
      <c r="AN133" s="77"/>
    </row>
    <row r="134" spans="1:41" ht="15.75" x14ac:dyDescent="0.25">
      <c r="A134" s="96" t="s">
        <v>66</v>
      </c>
      <c r="B134" s="45" t="s">
        <v>65</v>
      </c>
      <c r="C134" s="129">
        <f t="shared" si="36"/>
        <v>4260.5200000000004</v>
      </c>
      <c r="D134" s="130"/>
      <c r="E134" s="97">
        <f t="shared" si="35"/>
        <v>4496.37</v>
      </c>
      <c r="F134" s="73">
        <f t="shared" si="35"/>
        <v>4260.5200000000004</v>
      </c>
      <c r="G134" s="73">
        <f t="shared" si="35"/>
        <v>4496.37</v>
      </c>
      <c r="H134" s="97">
        <f t="shared" si="35"/>
        <v>4883.96</v>
      </c>
      <c r="I134" s="59"/>
      <c r="AE134" s="59"/>
      <c r="AF134" s="59"/>
      <c r="AG134" s="59"/>
      <c r="AH134" s="59"/>
      <c r="AJ134" s="77"/>
      <c r="AL134" s="77"/>
      <c r="AM134" s="77"/>
      <c r="AN134" s="77"/>
    </row>
    <row r="135" spans="1:41" ht="15.75" x14ac:dyDescent="0.25">
      <c r="A135" s="96" t="s">
        <v>66</v>
      </c>
      <c r="B135" s="45">
        <v>65.709999999999994</v>
      </c>
      <c r="C135" s="129">
        <f t="shared" si="36"/>
        <v>4269.62</v>
      </c>
      <c r="D135" s="130"/>
      <c r="E135" s="97">
        <f t="shared" si="35"/>
        <v>4269.62</v>
      </c>
      <c r="F135" s="73">
        <f t="shared" si="35"/>
        <v>4269.62</v>
      </c>
      <c r="G135" s="73">
        <f t="shared" si="35"/>
        <v>4269.62</v>
      </c>
      <c r="H135" s="97">
        <f t="shared" si="35"/>
        <v>4696.58</v>
      </c>
      <c r="I135" s="59"/>
      <c r="AE135" s="59"/>
      <c r="AF135" s="59"/>
      <c r="AG135" s="59"/>
      <c r="AH135" s="59"/>
      <c r="AJ135" s="77"/>
      <c r="AL135" s="77"/>
      <c r="AM135" s="77"/>
      <c r="AN135" s="77"/>
    </row>
    <row r="136" spans="1:41" ht="15.75" x14ac:dyDescent="0.25">
      <c r="A136" s="96" t="s">
        <v>66</v>
      </c>
      <c r="B136" s="45" t="s">
        <v>63</v>
      </c>
      <c r="C136" s="129">
        <f t="shared" si="36"/>
        <v>4506.83</v>
      </c>
      <c r="D136" s="130"/>
      <c r="E136" s="97">
        <f t="shared" si="35"/>
        <v>4506.83</v>
      </c>
      <c r="F136" s="73">
        <f t="shared" si="35"/>
        <v>4506.83</v>
      </c>
      <c r="G136" s="73">
        <f t="shared" si="35"/>
        <v>4506.83</v>
      </c>
      <c r="H136" s="97">
        <f t="shared" si="35"/>
        <v>4957.5</v>
      </c>
      <c r="I136" s="59"/>
      <c r="AE136" s="59"/>
      <c r="AF136" s="59"/>
      <c r="AG136" s="59"/>
      <c r="AH136" s="59"/>
      <c r="AJ136" s="77"/>
      <c r="AL136" s="77"/>
      <c r="AM136" s="77"/>
      <c r="AN136" s="77"/>
    </row>
    <row r="137" spans="1:41" ht="15.75" x14ac:dyDescent="0.25">
      <c r="A137" s="96" t="s">
        <v>66</v>
      </c>
      <c r="B137" s="45">
        <v>36</v>
      </c>
      <c r="C137" s="129">
        <f t="shared" si="36"/>
        <v>4588.66</v>
      </c>
      <c r="D137" s="130"/>
      <c r="E137" s="97">
        <f t="shared" si="35"/>
        <v>4824.51</v>
      </c>
      <c r="F137" s="73">
        <f t="shared" si="35"/>
        <v>4588.66</v>
      </c>
      <c r="G137" s="73">
        <f t="shared" si="35"/>
        <v>4824.51</v>
      </c>
      <c r="H137" s="97">
        <f t="shared" si="35"/>
        <v>5244.9</v>
      </c>
      <c r="I137" s="59"/>
      <c r="AE137" s="59"/>
      <c r="AF137" s="59"/>
      <c r="AG137" s="59"/>
      <c r="AH137" s="59"/>
      <c r="AJ137" s="77"/>
      <c r="AL137" s="77"/>
      <c r="AM137" s="77"/>
      <c r="AN137" s="77"/>
    </row>
    <row r="138" spans="1:41" ht="15.75" x14ac:dyDescent="0.25">
      <c r="A138" s="96" t="s">
        <v>66</v>
      </c>
      <c r="B138" s="45" t="s">
        <v>149</v>
      </c>
      <c r="C138" s="129">
        <f t="shared" si="36"/>
        <v>5213.91</v>
      </c>
      <c r="D138" s="130"/>
      <c r="E138" s="97">
        <f t="shared" si="35"/>
        <v>5449.77</v>
      </c>
      <c r="F138" s="73">
        <f t="shared" si="35"/>
        <v>5561.1</v>
      </c>
      <c r="G138" s="73">
        <f t="shared" si="35"/>
        <v>5796.95</v>
      </c>
      <c r="H138" s="97">
        <f t="shared" si="35"/>
        <v>6181.64</v>
      </c>
      <c r="I138" s="59"/>
      <c r="AE138" s="59"/>
      <c r="AF138" s="59"/>
      <c r="AG138" s="59"/>
      <c r="AH138" s="59"/>
      <c r="AJ138" s="77"/>
      <c r="AL138" s="77"/>
      <c r="AM138" s="77"/>
      <c r="AN138" s="77"/>
      <c r="AO138" s="77"/>
    </row>
    <row r="139" spans="1:41" ht="15.75" x14ac:dyDescent="0.25">
      <c r="A139" s="96" t="s">
        <v>66</v>
      </c>
      <c r="B139" s="45" t="s">
        <v>126</v>
      </c>
      <c r="C139" s="129">
        <f t="shared" si="36"/>
        <v>5440.28</v>
      </c>
      <c r="D139" s="130"/>
      <c r="E139" s="97">
        <f t="shared" si="35"/>
        <v>5676.13</v>
      </c>
      <c r="F139" s="73">
        <f t="shared" si="35"/>
        <v>5787.46</v>
      </c>
      <c r="G139" s="73">
        <f t="shared" si="35"/>
        <v>6023.32</v>
      </c>
      <c r="H139" s="97">
        <f t="shared" si="35"/>
        <v>6430.65</v>
      </c>
      <c r="I139" s="59"/>
      <c r="AE139" s="59"/>
      <c r="AF139" s="59"/>
      <c r="AG139" s="59"/>
      <c r="AH139" s="59"/>
      <c r="AJ139" s="77"/>
      <c r="AL139" s="77"/>
      <c r="AM139" s="77"/>
      <c r="AN139" s="77"/>
      <c r="AO139" s="77"/>
    </row>
    <row r="140" spans="1:41" ht="15.75" x14ac:dyDescent="0.25">
      <c r="A140" s="96" t="s">
        <v>66</v>
      </c>
      <c r="B140" s="45" t="s">
        <v>150</v>
      </c>
      <c r="C140" s="129">
        <f t="shared" si="36"/>
        <v>5607.79</v>
      </c>
      <c r="D140" s="130"/>
      <c r="E140" s="97">
        <f t="shared" si="35"/>
        <v>5843.64</v>
      </c>
      <c r="F140" s="73">
        <f t="shared" si="35"/>
        <v>5954.97</v>
      </c>
      <c r="G140" s="73">
        <f t="shared" si="35"/>
        <v>6190.83</v>
      </c>
      <c r="H140" s="97">
        <f t="shared" si="35"/>
        <v>6614.9</v>
      </c>
      <c r="I140" s="59"/>
      <c r="AE140" s="59"/>
      <c r="AF140" s="59"/>
      <c r="AG140" s="59"/>
      <c r="AH140" s="59"/>
      <c r="AJ140" s="77"/>
      <c r="AL140" s="77"/>
      <c r="AM140" s="77"/>
      <c r="AN140" s="77"/>
      <c r="AO140" s="77"/>
    </row>
    <row r="141" spans="1:41" ht="15.75" x14ac:dyDescent="0.25">
      <c r="A141" s="96" t="s">
        <v>66</v>
      </c>
      <c r="B141" s="45">
        <v>68.739999999999995</v>
      </c>
      <c r="C141" s="129">
        <f t="shared" si="36"/>
        <v>5636.64</v>
      </c>
      <c r="D141" s="130"/>
      <c r="E141" s="97">
        <f t="shared" si="35"/>
        <v>5872.5</v>
      </c>
      <c r="F141" s="73">
        <f t="shared" si="35"/>
        <v>5983.82</v>
      </c>
      <c r="G141" s="73">
        <f t="shared" si="35"/>
        <v>6219.68</v>
      </c>
      <c r="H141" s="97">
        <f t="shared" si="35"/>
        <v>6646.64</v>
      </c>
      <c r="I141" s="59"/>
      <c r="AE141" s="59"/>
      <c r="AF141" s="59"/>
      <c r="AG141" s="59"/>
      <c r="AH141" s="59"/>
      <c r="AJ141" s="77"/>
      <c r="AL141" s="77"/>
      <c r="AM141" s="77"/>
      <c r="AN141" s="77"/>
      <c r="AO141" s="77"/>
    </row>
    <row r="142" spans="1:41" ht="15.75" x14ac:dyDescent="0.25">
      <c r="A142" s="96" t="s">
        <v>66</v>
      </c>
      <c r="B142" s="45">
        <v>48.54</v>
      </c>
      <c r="C142" s="129">
        <f t="shared" si="36"/>
        <v>5873.85</v>
      </c>
      <c r="D142" s="130"/>
      <c r="E142" s="97">
        <f t="shared" ref="E142:H144" si="37">ROUND(E52*2.015,2)</f>
        <v>6109.7</v>
      </c>
      <c r="F142" s="73">
        <f t="shared" si="37"/>
        <v>6221.03</v>
      </c>
      <c r="G142" s="73">
        <f t="shared" si="37"/>
        <v>6456.89</v>
      </c>
      <c r="H142" s="97">
        <f t="shared" si="37"/>
        <v>6907.56</v>
      </c>
      <c r="I142" s="59"/>
      <c r="AE142" s="59"/>
      <c r="AF142" s="59"/>
      <c r="AG142" s="59"/>
      <c r="AH142" s="59"/>
      <c r="AJ142" s="77"/>
      <c r="AL142" s="77"/>
      <c r="AM142" s="77"/>
      <c r="AN142" s="77"/>
      <c r="AO142" s="77"/>
    </row>
    <row r="143" spans="1:41" ht="15.75" x14ac:dyDescent="0.25">
      <c r="A143" s="96" t="s">
        <v>66</v>
      </c>
      <c r="B143" s="45" t="s">
        <v>163</v>
      </c>
      <c r="C143" s="129">
        <f t="shared" si="36"/>
        <v>6267.72</v>
      </c>
      <c r="D143" s="130"/>
      <c r="E143" s="97">
        <f t="shared" si="37"/>
        <v>6503.57</v>
      </c>
      <c r="F143" s="73">
        <f t="shared" si="37"/>
        <v>6614.9</v>
      </c>
      <c r="G143" s="73">
        <f t="shared" si="37"/>
        <v>6850.76</v>
      </c>
      <c r="H143" s="97">
        <f t="shared" si="37"/>
        <v>7340.83</v>
      </c>
      <c r="I143" s="59"/>
      <c r="AE143" s="59"/>
      <c r="AF143" s="59"/>
      <c r="AG143" s="59"/>
      <c r="AH143" s="59"/>
      <c r="AJ143" s="77"/>
      <c r="AL143" s="77"/>
      <c r="AM143" s="77"/>
      <c r="AN143" s="77"/>
      <c r="AO143" s="77"/>
    </row>
    <row r="144" spans="1:41" ht="15.75" x14ac:dyDescent="0.25">
      <c r="A144" s="96" t="s">
        <v>66</v>
      </c>
      <c r="B144" s="45">
        <v>45</v>
      </c>
      <c r="C144" s="129">
        <f t="shared" si="36"/>
        <v>6280.73</v>
      </c>
      <c r="D144" s="130"/>
      <c r="E144" s="97">
        <f t="shared" si="37"/>
        <v>6280.73</v>
      </c>
      <c r="F144" s="73">
        <f t="shared" si="37"/>
        <v>6280.73</v>
      </c>
      <c r="G144" s="73">
        <f t="shared" si="37"/>
        <v>6280.73</v>
      </c>
      <c r="H144" s="97">
        <f t="shared" si="37"/>
        <v>6908.81</v>
      </c>
      <c r="I144" s="59"/>
      <c r="AE144" s="59"/>
      <c r="AF144" s="59"/>
      <c r="AG144" s="59"/>
      <c r="AH144" s="59"/>
      <c r="AJ144" s="77"/>
      <c r="AL144" s="77"/>
      <c r="AM144" s="77"/>
      <c r="AN144" s="77"/>
      <c r="AO144" s="77"/>
    </row>
    <row r="145" spans="1:8" x14ac:dyDescent="0.25">
      <c r="A145" s="43"/>
      <c r="B145" s="38"/>
      <c r="C145" s="33"/>
      <c r="D145" s="33"/>
      <c r="E145" s="34"/>
      <c r="F145" s="34"/>
      <c r="G145" s="34"/>
      <c r="H145" s="34"/>
    </row>
    <row r="146" spans="1:8" x14ac:dyDescent="0.25">
      <c r="A146" s="43"/>
      <c r="B146" s="38"/>
      <c r="C146" s="33"/>
      <c r="D146" s="33"/>
      <c r="E146" s="34"/>
      <c r="F146" s="34"/>
      <c r="G146" s="34"/>
      <c r="H146" s="34"/>
    </row>
    <row r="147" spans="1:8" x14ac:dyDescent="0.25">
      <c r="A147" s="43"/>
      <c r="B147" s="38"/>
      <c r="C147" s="33"/>
      <c r="D147" s="33"/>
      <c r="E147" s="34"/>
      <c r="F147" s="34"/>
      <c r="G147" s="34"/>
      <c r="H147" s="34"/>
    </row>
    <row r="148" spans="1:8" x14ac:dyDescent="0.25">
      <c r="A148" s="43"/>
      <c r="B148" s="38"/>
      <c r="C148" s="33"/>
      <c r="D148" s="33"/>
      <c r="E148" s="34"/>
      <c r="F148" s="34"/>
      <c r="G148" s="34"/>
      <c r="H148" s="34"/>
    </row>
    <row r="149" spans="1:8" x14ac:dyDescent="0.25">
      <c r="A149" s="43"/>
      <c r="B149" s="38"/>
      <c r="C149" s="33"/>
      <c r="D149" s="33"/>
      <c r="E149" s="34"/>
      <c r="F149" s="34"/>
      <c r="G149" s="34"/>
      <c r="H149" s="34"/>
    </row>
  </sheetData>
  <mergeCells count="142"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A125:H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A101:H101"/>
    <mergeCell ref="C102:D102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A80:H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3:D53"/>
    <mergeCell ref="C54:D54"/>
    <mergeCell ref="A56:H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B35:H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A11:H11"/>
    <mergeCell ref="C12:D12"/>
    <mergeCell ref="C13:D13"/>
    <mergeCell ref="C14:D14"/>
    <mergeCell ref="C15:D15"/>
    <mergeCell ref="C16:D16"/>
    <mergeCell ref="A2:H2"/>
    <mergeCell ref="B3:H3"/>
    <mergeCell ref="A4:H6"/>
    <mergeCell ref="A7:B7"/>
    <mergeCell ref="A8:A10"/>
    <mergeCell ref="B8:B10"/>
    <mergeCell ref="C8:H8"/>
    <mergeCell ref="C9:D10"/>
    <mergeCell ref="E9:G9"/>
    <mergeCell ref="H9:H10"/>
  </mergeCells>
  <pageMargins left="0.70866141732283472" right="0.51181102362204722" top="0.39370078740157483" bottom="0.55118110236220474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tabSelected="1" view="pageBreakPreview" topLeftCell="A19" zoomScale="70" zoomScaleNormal="72" zoomScaleSheetLayoutView="70" workbookViewId="0">
      <selection activeCell="C47" sqref="C47"/>
    </sheetView>
  </sheetViews>
  <sheetFormatPr defaultColWidth="9.140625" defaultRowHeight="15" x14ac:dyDescent="0.25"/>
  <cols>
    <col min="1" max="1" width="8.7109375" style="23" customWidth="1"/>
    <col min="2" max="2" width="63.42578125" style="23" customWidth="1"/>
    <col min="3" max="3" width="16.28515625" style="23" customWidth="1"/>
    <col min="4" max="4" width="16" style="23" customWidth="1"/>
    <col min="5" max="5" width="18.7109375" style="23" customWidth="1"/>
    <col min="6" max="7" width="18.5703125" style="23" customWidth="1"/>
    <col min="8" max="8" width="18.85546875" style="23" customWidth="1"/>
    <col min="9" max="9" width="21.7109375" style="23" customWidth="1"/>
    <col min="10" max="10" width="12.7109375" style="23" customWidth="1"/>
    <col min="11" max="13" width="9.140625" style="23"/>
    <col min="14" max="14" width="13.5703125" style="23" customWidth="1"/>
    <col min="15" max="16384" width="9.140625" style="23"/>
  </cols>
  <sheetData>
    <row r="2" spans="1:15" ht="47.25" customHeight="1" x14ac:dyDescent="0.25">
      <c r="A2" s="133" t="s">
        <v>160</v>
      </c>
      <c r="B2" s="133"/>
      <c r="C2" s="133"/>
      <c r="D2" s="133"/>
      <c r="E2" s="133"/>
      <c r="F2" s="133"/>
      <c r="G2" s="133"/>
      <c r="H2" s="133"/>
      <c r="I2" s="133"/>
    </row>
    <row r="3" spans="1:15" ht="50.25" customHeight="1" x14ac:dyDescent="0.25">
      <c r="A3" s="134" t="s">
        <v>1</v>
      </c>
      <c r="B3" s="134" t="s">
        <v>71</v>
      </c>
      <c r="C3" s="134" t="s">
        <v>72</v>
      </c>
      <c r="D3" s="136" t="s">
        <v>73</v>
      </c>
      <c r="E3" s="136"/>
      <c r="F3" s="136"/>
      <c r="G3" s="137" t="s">
        <v>151</v>
      </c>
      <c r="H3" s="138"/>
      <c r="I3" s="139"/>
      <c r="J3" s="34"/>
      <c r="K3" s="34"/>
      <c r="L3" s="34"/>
    </row>
    <row r="4" spans="1:15" ht="50.25" customHeight="1" x14ac:dyDescent="0.25">
      <c r="A4" s="135"/>
      <c r="B4" s="135"/>
      <c r="C4" s="135"/>
      <c r="D4" s="35" t="s">
        <v>43</v>
      </c>
      <c r="E4" s="35" t="s">
        <v>4</v>
      </c>
      <c r="F4" s="103" t="s">
        <v>5</v>
      </c>
      <c r="G4" s="35" t="s">
        <v>43</v>
      </c>
      <c r="H4" s="35" t="s">
        <v>4</v>
      </c>
      <c r="I4" s="103" t="s">
        <v>5</v>
      </c>
    </row>
    <row r="5" spans="1:15" x14ac:dyDescent="0.25">
      <c r="A5" s="117">
        <v>1</v>
      </c>
      <c r="B5" s="37" t="s">
        <v>74</v>
      </c>
      <c r="C5" s="101" t="s">
        <v>75</v>
      </c>
      <c r="D5" s="28">
        <v>46.32</v>
      </c>
      <c r="E5" s="28">
        <f>ROUND(D5*1.105,2)</f>
        <v>51.18</v>
      </c>
      <c r="F5" s="101">
        <f>ROUND(D5*2.015,2)</f>
        <v>93.33</v>
      </c>
      <c r="G5" s="101">
        <f>ROUND(D5*1.1,2)</f>
        <v>50.95</v>
      </c>
      <c r="H5" s="28">
        <f>ROUND(D5*1.105*1.1,2)</f>
        <v>56.3</v>
      </c>
      <c r="I5" s="101">
        <f>ROUND(D5*2.015*1.1,2)</f>
        <v>102.67</v>
      </c>
      <c r="K5" s="26"/>
      <c r="M5" s="26"/>
      <c r="O5" s="26"/>
    </row>
    <row r="6" spans="1:15" ht="35.25" customHeight="1" x14ac:dyDescent="0.25">
      <c r="A6" s="117"/>
      <c r="B6" s="37" t="s">
        <v>76</v>
      </c>
      <c r="C6" s="101" t="s">
        <v>77</v>
      </c>
      <c r="D6" s="28">
        <v>44.8</v>
      </c>
      <c r="E6" s="28">
        <f t="shared" ref="E6:E27" si="0">ROUND(D6*1.105,2)</f>
        <v>49.5</v>
      </c>
      <c r="F6" s="101">
        <f t="shared" ref="F6:F27" si="1">ROUND(D6*2.015,2)</f>
        <v>90.27</v>
      </c>
      <c r="G6" s="101">
        <f t="shared" ref="G6:G27" si="2">ROUND(D6*1.1,2)</f>
        <v>49.28</v>
      </c>
      <c r="H6" s="28">
        <f t="shared" ref="H6:H22" si="3">ROUND(D6*1.105*1.1,2)</f>
        <v>54.45</v>
      </c>
      <c r="I6" s="28">
        <f t="shared" ref="I6:I17" si="4">ROUND(D6*2.015*1.1,2)</f>
        <v>99.3</v>
      </c>
      <c r="K6" s="26"/>
      <c r="M6" s="26"/>
      <c r="O6" s="26"/>
    </row>
    <row r="7" spans="1:15" ht="15" customHeight="1" x14ac:dyDescent="0.25">
      <c r="A7" s="117"/>
      <c r="B7" s="37" t="s">
        <v>78</v>
      </c>
      <c r="C7" s="101" t="s">
        <v>79</v>
      </c>
      <c r="D7" s="28">
        <v>33.08</v>
      </c>
      <c r="E7" s="28">
        <f t="shared" si="0"/>
        <v>36.549999999999997</v>
      </c>
      <c r="F7" s="101">
        <f t="shared" si="1"/>
        <v>66.66</v>
      </c>
      <c r="G7" s="101">
        <f t="shared" si="2"/>
        <v>36.39</v>
      </c>
      <c r="H7" s="28">
        <f t="shared" si="3"/>
        <v>40.21</v>
      </c>
      <c r="I7" s="101">
        <f t="shared" si="4"/>
        <v>73.319999999999993</v>
      </c>
      <c r="K7" s="26"/>
      <c r="M7" s="26"/>
      <c r="O7" s="26"/>
    </row>
    <row r="8" spans="1:15" ht="29.25" customHeight="1" x14ac:dyDescent="0.25">
      <c r="A8" s="105">
        <v>2</v>
      </c>
      <c r="B8" s="37" t="s">
        <v>80</v>
      </c>
      <c r="C8" s="29" t="s">
        <v>81</v>
      </c>
      <c r="D8" s="28">
        <v>32.33</v>
      </c>
      <c r="E8" s="28">
        <f t="shared" si="0"/>
        <v>35.72</v>
      </c>
      <c r="F8" s="101">
        <f t="shared" si="1"/>
        <v>65.14</v>
      </c>
      <c r="G8" s="101">
        <f t="shared" si="2"/>
        <v>35.56</v>
      </c>
      <c r="H8" s="28">
        <f t="shared" si="3"/>
        <v>39.299999999999997</v>
      </c>
      <c r="I8" s="101">
        <f t="shared" si="4"/>
        <v>71.66</v>
      </c>
      <c r="K8" s="26"/>
      <c r="M8" s="26"/>
      <c r="O8" s="26"/>
    </row>
    <row r="9" spans="1:15" ht="33" customHeight="1" x14ac:dyDescent="0.25">
      <c r="A9" s="99">
        <v>3</v>
      </c>
      <c r="B9" s="37" t="s">
        <v>82</v>
      </c>
      <c r="C9" s="30" t="s">
        <v>83</v>
      </c>
      <c r="D9" s="28">
        <v>35.72</v>
      </c>
      <c r="E9" s="28">
        <f t="shared" si="0"/>
        <v>39.47</v>
      </c>
      <c r="F9" s="101">
        <f t="shared" si="1"/>
        <v>71.98</v>
      </c>
      <c r="G9" s="101">
        <f t="shared" si="2"/>
        <v>39.29</v>
      </c>
      <c r="H9" s="28">
        <f t="shared" si="3"/>
        <v>43.42</v>
      </c>
      <c r="I9" s="101">
        <f t="shared" si="4"/>
        <v>79.17</v>
      </c>
      <c r="K9" s="26"/>
      <c r="M9" s="26"/>
      <c r="O9" s="26"/>
    </row>
    <row r="10" spans="1:15" ht="15" customHeight="1" x14ac:dyDescent="0.25">
      <c r="A10" s="99">
        <v>4</v>
      </c>
      <c r="B10" s="39" t="s">
        <v>84</v>
      </c>
      <c r="C10" s="30" t="s">
        <v>85</v>
      </c>
      <c r="D10" s="28">
        <v>83.13</v>
      </c>
      <c r="E10" s="28">
        <f t="shared" si="0"/>
        <v>91.86</v>
      </c>
      <c r="F10" s="101">
        <f t="shared" si="1"/>
        <v>167.51</v>
      </c>
      <c r="G10" s="101">
        <f t="shared" si="2"/>
        <v>91.44</v>
      </c>
      <c r="H10" s="28">
        <f t="shared" si="3"/>
        <v>101.04</v>
      </c>
      <c r="I10" s="101">
        <f t="shared" si="4"/>
        <v>184.26</v>
      </c>
      <c r="K10" s="26"/>
      <c r="M10" s="26"/>
      <c r="O10" s="26"/>
    </row>
    <row r="11" spans="1:15" ht="15" customHeight="1" x14ac:dyDescent="0.25">
      <c r="A11" s="99">
        <v>5</v>
      </c>
      <c r="B11" s="39" t="s">
        <v>86</v>
      </c>
      <c r="C11" s="30" t="s">
        <v>87</v>
      </c>
      <c r="D11" s="28">
        <v>83.13</v>
      </c>
      <c r="E11" s="28">
        <f t="shared" si="0"/>
        <v>91.86</v>
      </c>
      <c r="F11" s="101">
        <f t="shared" si="1"/>
        <v>167.51</v>
      </c>
      <c r="G11" s="101">
        <f t="shared" si="2"/>
        <v>91.44</v>
      </c>
      <c r="H11" s="28">
        <f t="shared" si="3"/>
        <v>101.04</v>
      </c>
      <c r="I11" s="101">
        <f t="shared" si="4"/>
        <v>184.26</v>
      </c>
      <c r="K11" s="26"/>
      <c r="M11" s="26"/>
      <c r="O11" s="26"/>
    </row>
    <row r="12" spans="1:15" ht="15" customHeight="1" x14ac:dyDescent="0.25">
      <c r="A12" s="99">
        <v>6</v>
      </c>
      <c r="B12" s="37" t="s">
        <v>88</v>
      </c>
      <c r="C12" s="30" t="s">
        <v>89</v>
      </c>
      <c r="D12" s="28">
        <v>92.81</v>
      </c>
      <c r="E12" s="28">
        <f t="shared" si="0"/>
        <v>102.56</v>
      </c>
      <c r="F12" s="101">
        <f t="shared" si="1"/>
        <v>187.01</v>
      </c>
      <c r="G12" s="101">
        <f t="shared" si="2"/>
        <v>102.09</v>
      </c>
      <c r="H12" s="28">
        <f t="shared" si="3"/>
        <v>112.81</v>
      </c>
      <c r="I12" s="101">
        <f t="shared" si="4"/>
        <v>205.71</v>
      </c>
      <c r="K12" s="26"/>
      <c r="M12" s="26"/>
      <c r="O12" s="26"/>
    </row>
    <row r="13" spans="1:15" ht="15" customHeight="1" x14ac:dyDescent="0.25">
      <c r="A13" s="99">
        <v>7</v>
      </c>
      <c r="B13" s="39" t="s">
        <v>90</v>
      </c>
      <c r="C13" s="30" t="s">
        <v>91</v>
      </c>
      <c r="D13" s="28">
        <v>332.84</v>
      </c>
      <c r="E13" s="28">
        <f t="shared" si="0"/>
        <v>367.79</v>
      </c>
      <c r="F13" s="101">
        <f t="shared" si="1"/>
        <v>670.67</v>
      </c>
      <c r="G13" s="101">
        <f t="shared" si="2"/>
        <v>366.12</v>
      </c>
      <c r="H13" s="28">
        <f t="shared" si="3"/>
        <v>404.57</v>
      </c>
      <c r="I13" s="101">
        <f t="shared" si="4"/>
        <v>737.74</v>
      </c>
      <c r="K13" s="26"/>
      <c r="M13" s="26"/>
      <c r="O13" s="26"/>
    </row>
    <row r="14" spans="1:15" ht="15.75" x14ac:dyDescent="0.25">
      <c r="A14" s="104">
        <v>8</v>
      </c>
      <c r="B14" s="41" t="s">
        <v>92</v>
      </c>
      <c r="C14" s="30" t="s">
        <v>93</v>
      </c>
      <c r="D14" s="28">
        <v>57.53</v>
      </c>
      <c r="E14" s="28">
        <f t="shared" si="0"/>
        <v>63.57</v>
      </c>
      <c r="F14" s="101">
        <f t="shared" si="1"/>
        <v>115.92</v>
      </c>
      <c r="G14" s="101">
        <f t="shared" si="2"/>
        <v>63.28</v>
      </c>
      <c r="H14" s="28">
        <f t="shared" si="3"/>
        <v>69.930000000000007</v>
      </c>
      <c r="I14" s="101">
        <f t="shared" si="4"/>
        <v>127.52</v>
      </c>
      <c r="K14" s="26"/>
      <c r="M14" s="26"/>
      <c r="O14" s="26"/>
    </row>
    <row r="15" spans="1:15" ht="15.75" customHeight="1" x14ac:dyDescent="0.25">
      <c r="A15" s="104">
        <v>9</v>
      </c>
      <c r="B15" s="41" t="s">
        <v>94</v>
      </c>
      <c r="C15" s="30" t="s">
        <v>95</v>
      </c>
      <c r="D15" s="28">
        <v>97.45</v>
      </c>
      <c r="E15" s="28">
        <f t="shared" si="0"/>
        <v>107.68</v>
      </c>
      <c r="F15" s="101">
        <f t="shared" si="1"/>
        <v>196.36</v>
      </c>
      <c r="G15" s="101">
        <f t="shared" si="2"/>
        <v>107.2</v>
      </c>
      <c r="H15" s="28">
        <f t="shared" si="3"/>
        <v>118.45</v>
      </c>
      <c r="I15" s="101">
        <f t="shared" si="4"/>
        <v>216</v>
      </c>
      <c r="K15" s="26"/>
      <c r="M15" s="26"/>
      <c r="O15" s="26"/>
    </row>
    <row r="16" spans="1:15" ht="51.75" customHeight="1" x14ac:dyDescent="0.25">
      <c r="A16" s="140">
        <v>10</v>
      </c>
      <c r="B16" s="39" t="s">
        <v>96</v>
      </c>
      <c r="C16" s="99" t="s">
        <v>97</v>
      </c>
      <c r="D16" s="28">
        <v>75.36</v>
      </c>
      <c r="E16" s="28">
        <f t="shared" si="0"/>
        <v>83.27</v>
      </c>
      <c r="F16" s="101">
        <f t="shared" si="1"/>
        <v>151.85</v>
      </c>
      <c r="G16" s="101">
        <f t="shared" si="2"/>
        <v>82.9</v>
      </c>
      <c r="H16" s="28">
        <f t="shared" si="3"/>
        <v>91.6</v>
      </c>
      <c r="I16" s="101">
        <f t="shared" si="4"/>
        <v>167.04</v>
      </c>
      <c r="K16" s="26"/>
      <c r="M16" s="26"/>
      <c r="O16" s="26"/>
    </row>
    <row r="17" spans="1:15" ht="30" customHeight="1" x14ac:dyDescent="0.25">
      <c r="A17" s="141"/>
      <c r="B17" s="37" t="s">
        <v>98</v>
      </c>
      <c r="C17" s="31" t="s">
        <v>99</v>
      </c>
      <c r="D17" s="28">
        <v>154.69999999999999</v>
      </c>
      <c r="E17" s="28">
        <f t="shared" si="0"/>
        <v>170.94</v>
      </c>
      <c r="F17" s="101">
        <f t="shared" si="1"/>
        <v>311.72000000000003</v>
      </c>
      <c r="G17" s="101">
        <f t="shared" si="2"/>
        <v>170.17</v>
      </c>
      <c r="H17" s="28">
        <f>ROUND(D17*1.105*1.1,2)</f>
        <v>188.04</v>
      </c>
      <c r="I17" s="101">
        <f t="shared" si="4"/>
        <v>342.89</v>
      </c>
      <c r="K17" s="26"/>
      <c r="M17" s="26"/>
      <c r="O17" s="26"/>
    </row>
    <row r="18" spans="1:15" ht="41.25" customHeight="1" x14ac:dyDescent="0.25">
      <c r="A18" s="140">
        <v>11</v>
      </c>
      <c r="B18" s="37" t="s">
        <v>100</v>
      </c>
      <c r="C18" s="30" t="s">
        <v>101</v>
      </c>
      <c r="D18" s="28">
        <v>487.47</v>
      </c>
      <c r="E18" s="28">
        <f t="shared" si="0"/>
        <v>538.65</v>
      </c>
      <c r="F18" s="101">
        <f t="shared" si="1"/>
        <v>982.25</v>
      </c>
      <c r="G18" s="101"/>
      <c r="H18" s="28"/>
      <c r="I18" s="101"/>
      <c r="K18" s="26"/>
      <c r="M18" s="26"/>
      <c r="O18" s="26"/>
    </row>
    <row r="19" spans="1:15" ht="41.25" customHeight="1" x14ac:dyDescent="0.25">
      <c r="A19" s="141"/>
      <c r="B19" s="40" t="s">
        <v>102</v>
      </c>
      <c r="C19" s="30" t="s">
        <v>103</v>
      </c>
      <c r="D19" s="28">
        <v>659.77</v>
      </c>
      <c r="E19" s="28">
        <f t="shared" si="0"/>
        <v>729.05</v>
      </c>
      <c r="F19" s="101">
        <f t="shared" si="1"/>
        <v>1329.44</v>
      </c>
      <c r="G19" s="28">
        <f>D19</f>
        <v>659.77</v>
      </c>
      <c r="H19" s="28">
        <f t="shared" ref="H19:I19" si="5">E19</f>
        <v>729.05</v>
      </c>
      <c r="I19" s="28">
        <f t="shared" si="5"/>
        <v>1329.44</v>
      </c>
      <c r="K19" s="26"/>
      <c r="M19" s="26"/>
      <c r="O19" s="26"/>
    </row>
    <row r="20" spans="1:15" ht="15" customHeight="1" x14ac:dyDescent="0.25">
      <c r="A20" s="99">
        <v>12</v>
      </c>
      <c r="B20" s="39" t="s">
        <v>104</v>
      </c>
      <c r="C20" s="99" t="s">
        <v>105</v>
      </c>
      <c r="D20" s="28">
        <v>191.59</v>
      </c>
      <c r="E20" s="28">
        <f t="shared" si="0"/>
        <v>211.71</v>
      </c>
      <c r="F20" s="101">
        <f t="shared" si="1"/>
        <v>386.05</v>
      </c>
      <c r="G20" s="101">
        <f t="shared" si="2"/>
        <v>210.75</v>
      </c>
      <c r="H20" s="28">
        <f t="shared" si="3"/>
        <v>232.88</v>
      </c>
      <c r="I20" s="101">
        <f t="shared" ref="I20:I22" si="6">ROUND(D20*2.015*1.1,2)</f>
        <v>424.66</v>
      </c>
      <c r="K20" s="26"/>
      <c r="M20" s="26"/>
      <c r="O20" s="26"/>
    </row>
    <row r="21" spans="1:15" ht="33.75" customHeight="1" x14ac:dyDescent="0.25">
      <c r="A21" s="140">
        <v>13</v>
      </c>
      <c r="B21" s="37" t="s">
        <v>106</v>
      </c>
      <c r="C21" s="99" t="s">
        <v>107</v>
      </c>
      <c r="D21" s="28">
        <v>195.47</v>
      </c>
      <c r="E21" s="28">
        <f t="shared" si="0"/>
        <v>215.99</v>
      </c>
      <c r="F21" s="101">
        <f t="shared" si="1"/>
        <v>393.87</v>
      </c>
      <c r="G21" s="101">
        <f t="shared" si="2"/>
        <v>215.02</v>
      </c>
      <c r="H21" s="28">
        <f t="shared" si="3"/>
        <v>237.59</v>
      </c>
      <c r="I21" s="101">
        <f t="shared" si="6"/>
        <v>433.26</v>
      </c>
      <c r="K21" s="26"/>
      <c r="M21" s="26"/>
      <c r="O21" s="26"/>
    </row>
    <row r="22" spans="1:15" ht="39.75" customHeight="1" x14ac:dyDescent="0.25">
      <c r="A22" s="141"/>
      <c r="B22" s="37" t="s">
        <v>108</v>
      </c>
      <c r="C22" s="32" t="s">
        <v>109</v>
      </c>
      <c r="D22" s="28">
        <v>706.08</v>
      </c>
      <c r="E22" s="28">
        <f t="shared" si="0"/>
        <v>780.22</v>
      </c>
      <c r="F22" s="101">
        <f t="shared" si="1"/>
        <v>1422.75</v>
      </c>
      <c r="G22" s="101">
        <f t="shared" si="2"/>
        <v>776.69</v>
      </c>
      <c r="H22" s="28">
        <f t="shared" si="3"/>
        <v>858.24</v>
      </c>
      <c r="I22" s="28">
        <f t="shared" si="6"/>
        <v>1565.03</v>
      </c>
      <c r="K22" s="26"/>
      <c r="M22" s="26"/>
      <c r="O22" s="26"/>
    </row>
    <row r="23" spans="1:15" x14ac:dyDescent="0.25">
      <c r="A23" s="140">
        <v>14</v>
      </c>
      <c r="B23" s="37" t="s">
        <v>110</v>
      </c>
      <c r="C23" s="30" t="s">
        <v>111</v>
      </c>
      <c r="D23" s="28">
        <v>190.95</v>
      </c>
      <c r="E23" s="28">
        <f t="shared" si="0"/>
        <v>211</v>
      </c>
      <c r="F23" s="101">
        <f t="shared" si="1"/>
        <v>384.76</v>
      </c>
      <c r="G23" s="101"/>
      <c r="H23" s="28"/>
      <c r="I23" s="28"/>
      <c r="K23" s="26"/>
      <c r="M23" s="26"/>
      <c r="O23" s="26"/>
    </row>
    <row r="24" spans="1:15" ht="15" customHeight="1" x14ac:dyDescent="0.25">
      <c r="A24" s="141"/>
      <c r="B24" s="40" t="s">
        <v>112</v>
      </c>
      <c r="C24" s="30" t="s">
        <v>113</v>
      </c>
      <c r="D24" s="28">
        <v>308</v>
      </c>
      <c r="E24" s="28">
        <f t="shared" si="0"/>
        <v>340.34</v>
      </c>
      <c r="F24" s="101">
        <f t="shared" si="1"/>
        <v>620.62</v>
      </c>
      <c r="G24" s="28">
        <f>D24</f>
        <v>308</v>
      </c>
      <c r="H24" s="28">
        <f t="shared" ref="H24:I24" si="7">E24</f>
        <v>340.34</v>
      </c>
      <c r="I24" s="28">
        <f t="shared" si="7"/>
        <v>620.62</v>
      </c>
      <c r="K24" s="26"/>
      <c r="M24" s="26"/>
      <c r="O24" s="26"/>
    </row>
    <row r="25" spans="1:15" ht="15" customHeight="1" x14ac:dyDescent="0.25">
      <c r="A25" s="99">
        <v>15</v>
      </c>
      <c r="B25" s="37" t="s">
        <v>114</v>
      </c>
      <c r="C25" s="30" t="s">
        <v>115</v>
      </c>
      <c r="D25" s="28">
        <v>258.82</v>
      </c>
      <c r="E25" s="28">
        <f t="shared" si="0"/>
        <v>286</v>
      </c>
      <c r="F25" s="101">
        <f t="shared" si="1"/>
        <v>521.52</v>
      </c>
      <c r="G25" s="101">
        <f t="shared" si="2"/>
        <v>284.7</v>
      </c>
      <c r="H25" s="28">
        <f t="shared" ref="H25:H27" si="8">ROUND(D25*1.105*1.1,2)</f>
        <v>314.60000000000002</v>
      </c>
      <c r="I25" s="101">
        <f t="shared" ref="I25:I27" si="9">ROUND(D25*2.015*1.1,2)</f>
        <v>573.66999999999996</v>
      </c>
      <c r="K25" s="26"/>
      <c r="M25" s="26"/>
      <c r="O25" s="26"/>
    </row>
    <row r="26" spans="1:15" ht="15" customHeight="1" x14ac:dyDescent="0.25">
      <c r="A26" s="99">
        <v>16</v>
      </c>
      <c r="B26" s="39" t="s">
        <v>30</v>
      </c>
      <c r="C26" s="28" t="s">
        <v>31</v>
      </c>
      <c r="D26" s="28">
        <v>880.35</v>
      </c>
      <c r="E26" s="28">
        <f t="shared" si="0"/>
        <v>972.79</v>
      </c>
      <c r="F26" s="28">
        <f t="shared" si="1"/>
        <v>1773.91</v>
      </c>
      <c r="G26" s="101">
        <f t="shared" si="2"/>
        <v>968.39</v>
      </c>
      <c r="H26" s="28">
        <f t="shared" si="8"/>
        <v>1070.07</v>
      </c>
      <c r="I26" s="28">
        <f t="shared" si="9"/>
        <v>1951.3</v>
      </c>
      <c r="K26" s="26"/>
      <c r="M26" s="26"/>
      <c r="O26" s="26"/>
    </row>
    <row r="27" spans="1:15" ht="129" customHeight="1" x14ac:dyDescent="0.25">
      <c r="A27" s="99">
        <v>17</v>
      </c>
      <c r="B27" s="39" t="s">
        <v>128</v>
      </c>
      <c r="C27" s="28" t="s">
        <v>116</v>
      </c>
      <c r="D27" s="28">
        <v>891.75</v>
      </c>
      <c r="E27" s="28">
        <f t="shared" si="0"/>
        <v>985.38</v>
      </c>
      <c r="F27" s="101">
        <f t="shared" si="1"/>
        <v>1796.88</v>
      </c>
      <c r="G27" s="101">
        <f t="shared" si="2"/>
        <v>980.93</v>
      </c>
      <c r="H27" s="28">
        <f t="shared" si="8"/>
        <v>1083.92</v>
      </c>
      <c r="I27" s="25">
        <f t="shared" si="9"/>
        <v>1976.56</v>
      </c>
      <c r="K27" s="26"/>
      <c r="M27" s="26"/>
      <c r="O27" s="26"/>
    </row>
    <row r="28" spans="1:15" x14ac:dyDescent="0.25">
      <c r="A28" s="43"/>
      <c r="B28" s="42"/>
      <c r="C28" s="33"/>
      <c r="D28" s="33"/>
      <c r="E28" s="33"/>
      <c r="F28" s="33"/>
      <c r="G28" s="33"/>
    </row>
    <row r="29" spans="1:15" x14ac:dyDescent="0.25">
      <c r="A29" s="132" t="s">
        <v>127</v>
      </c>
      <c r="B29" s="132"/>
      <c r="C29" s="132"/>
      <c r="D29" s="132"/>
      <c r="E29" s="132"/>
      <c r="F29" s="132"/>
      <c r="G29" s="132"/>
      <c r="H29" s="132"/>
      <c r="I29" s="132"/>
    </row>
    <row r="30" spans="1:15" x14ac:dyDescent="0.25">
      <c r="A30" s="132" t="s">
        <v>117</v>
      </c>
      <c r="B30" s="132"/>
      <c r="C30" s="132"/>
      <c r="D30" s="132"/>
      <c r="E30" s="132"/>
      <c r="F30" s="132"/>
      <c r="G30" s="132"/>
      <c r="H30" s="132"/>
      <c r="I30" s="132"/>
    </row>
    <row r="31" spans="1:15" ht="48.75" customHeight="1" x14ac:dyDescent="0.25">
      <c r="A31" s="132" t="s">
        <v>153</v>
      </c>
      <c r="B31" s="132"/>
      <c r="C31" s="132"/>
      <c r="D31" s="132"/>
      <c r="E31" s="132"/>
      <c r="F31" s="132"/>
      <c r="G31" s="132"/>
      <c r="H31" s="132"/>
      <c r="I31" s="132"/>
    </row>
    <row r="32" spans="1:15" ht="39" customHeight="1" x14ac:dyDescent="0.25">
      <c r="A32" s="142" t="s">
        <v>154</v>
      </c>
      <c r="B32" s="142"/>
      <c r="C32" s="142"/>
      <c r="D32" s="142"/>
      <c r="E32" s="142"/>
      <c r="F32" s="142"/>
      <c r="G32" s="142"/>
      <c r="H32" s="142"/>
      <c r="I32" s="142"/>
    </row>
    <row r="33" spans="1:9" s="27" customFormat="1" x14ac:dyDescent="0.25">
      <c r="A33" s="136" t="s">
        <v>118</v>
      </c>
      <c r="B33" s="136"/>
      <c r="C33" s="143" t="s">
        <v>119</v>
      </c>
      <c r="D33" s="144"/>
      <c r="E33" s="147" t="s">
        <v>120</v>
      </c>
      <c r="F33" s="144"/>
      <c r="G33" s="136" t="s">
        <v>136</v>
      </c>
      <c r="H33" s="136"/>
      <c r="I33" s="136"/>
    </row>
    <row r="34" spans="1:9" s="27" customFormat="1" ht="45" customHeight="1" x14ac:dyDescent="0.25">
      <c r="A34" s="136"/>
      <c r="B34" s="136"/>
      <c r="C34" s="145"/>
      <c r="D34" s="146"/>
      <c r="E34" s="148"/>
      <c r="F34" s="146"/>
      <c r="G34" s="115" t="s">
        <v>43</v>
      </c>
      <c r="H34" s="116"/>
      <c r="I34" s="100" t="s">
        <v>4</v>
      </c>
    </row>
    <row r="35" spans="1:9" s="27" customFormat="1" ht="19.5" customHeight="1" x14ac:dyDescent="0.25">
      <c r="A35" s="147" t="s">
        <v>108</v>
      </c>
      <c r="B35" s="144"/>
      <c r="C35" s="162" t="s">
        <v>156</v>
      </c>
      <c r="D35" s="163"/>
      <c r="E35" s="147" t="s">
        <v>123</v>
      </c>
      <c r="F35" s="144"/>
      <c r="G35" s="153">
        <v>706.08</v>
      </c>
      <c r="H35" s="154"/>
      <c r="I35" s="159">
        <v>780.22</v>
      </c>
    </row>
    <row r="36" spans="1:9" ht="15" customHeight="1" x14ac:dyDescent="0.25">
      <c r="A36" s="151"/>
      <c r="B36" s="152"/>
      <c r="C36" s="164" t="s">
        <v>121</v>
      </c>
      <c r="D36" s="165"/>
      <c r="E36" s="151"/>
      <c r="F36" s="152"/>
      <c r="G36" s="155"/>
      <c r="H36" s="156"/>
      <c r="I36" s="160"/>
    </row>
    <row r="37" spans="1:9" ht="15.75" customHeight="1" x14ac:dyDescent="0.25">
      <c r="A37" s="151"/>
      <c r="B37" s="152"/>
      <c r="C37" s="164" t="s">
        <v>162</v>
      </c>
      <c r="D37" s="165"/>
      <c r="E37" s="151"/>
      <c r="F37" s="152"/>
      <c r="G37" s="155"/>
      <c r="H37" s="156"/>
      <c r="I37" s="160"/>
    </row>
    <row r="38" spans="1:9" ht="15.75" customHeight="1" x14ac:dyDescent="0.25">
      <c r="A38" s="151"/>
      <c r="B38" s="152"/>
      <c r="C38" s="209" t="s">
        <v>188</v>
      </c>
      <c r="D38" s="209"/>
      <c r="E38" s="151"/>
      <c r="F38" s="152"/>
      <c r="G38" s="155"/>
      <c r="H38" s="156"/>
      <c r="I38" s="160"/>
    </row>
    <row r="39" spans="1:9" x14ac:dyDescent="0.25">
      <c r="A39" s="151"/>
      <c r="B39" s="152"/>
      <c r="C39" s="164" t="s">
        <v>155</v>
      </c>
      <c r="D39" s="165"/>
      <c r="E39" s="151"/>
      <c r="F39" s="152"/>
      <c r="G39" s="155"/>
      <c r="H39" s="156"/>
      <c r="I39" s="160"/>
    </row>
    <row r="40" spans="1:9" x14ac:dyDescent="0.25">
      <c r="A40" s="151"/>
      <c r="B40" s="152"/>
      <c r="C40" s="46" t="s">
        <v>122</v>
      </c>
      <c r="D40" s="47"/>
      <c r="E40" s="151"/>
      <c r="F40" s="152"/>
      <c r="G40" s="155"/>
      <c r="H40" s="156"/>
      <c r="I40" s="160"/>
    </row>
    <row r="41" spans="1:9" x14ac:dyDescent="0.25">
      <c r="A41" s="148"/>
      <c r="B41" s="146"/>
      <c r="C41" s="149" t="s">
        <v>124</v>
      </c>
      <c r="D41" s="150"/>
      <c r="E41" s="148"/>
      <c r="F41" s="146"/>
      <c r="G41" s="157"/>
      <c r="H41" s="158"/>
      <c r="I41" s="161"/>
    </row>
    <row r="44" spans="1:9" x14ac:dyDescent="0.25">
      <c r="C44" s="207"/>
      <c r="D44" s="207"/>
    </row>
    <row r="45" spans="1:9" x14ac:dyDescent="0.25">
      <c r="C45" s="208"/>
      <c r="D45" s="208"/>
    </row>
  </sheetData>
  <mergeCells count="31">
    <mergeCell ref="C44:D44"/>
    <mergeCell ref="A35:B41"/>
    <mergeCell ref="C35:D35"/>
    <mergeCell ref="E35:F41"/>
    <mergeCell ref="G35:H41"/>
    <mergeCell ref="I35:I41"/>
    <mergeCell ref="C36:D36"/>
    <mergeCell ref="C37:D37"/>
    <mergeCell ref="C39:D39"/>
    <mergeCell ref="C41:D41"/>
    <mergeCell ref="C38:D38"/>
    <mergeCell ref="A30:I30"/>
    <mergeCell ref="A31:I31"/>
    <mergeCell ref="A32:I32"/>
    <mergeCell ref="A33:B34"/>
    <mergeCell ref="C33:D34"/>
    <mergeCell ref="E33:F34"/>
    <mergeCell ref="G33:I33"/>
    <mergeCell ref="G34:H34"/>
    <mergeCell ref="A5:A7"/>
    <mergeCell ref="A16:A17"/>
    <mergeCell ref="A18:A19"/>
    <mergeCell ref="A21:A22"/>
    <mergeCell ref="A23:A24"/>
    <mergeCell ref="A29:I29"/>
    <mergeCell ref="A2:I2"/>
    <mergeCell ref="A3:A4"/>
    <mergeCell ref="B3:B4"/>
    <mergeCell ref="C3:C4"/>
    <mergeCell ref="D3:F3"/>
    <mergeCell ref="G3:I3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ДВН1 эт ст.1 комп.пос(Пр.20-22)</vt:lpstr>
      <vt:lpstr>ДВН 1 этап ст исслед.(Пр.20-22)</vt:lpstr>
      <vt:lpstr>ДВН 2 этап (Пр.20-22)</vt:lpstr>
      <vt:lpstr>Углубленная диспан (Пр.20-22)</vt:lpstr>
      <vt:lpstr>ДВН1 эт ст.1 комп.пос(Пр.9-23)</vt:lpstr>
      <vt:lpstr>ДВН 1 этап ст исслед.(Пр.9-23)</vt:lpstr>
      <vt:lpstr>'ДВН 1 этап ст исслед.(Пр.20-22)'!Заголовки_для_печати</vt:lpstr>
      <vt:lpstr>'ДВН 1 этап ст исслед.(Пр.9-23)'!Заголовки_для_печати</vt:lpstr>
      <vt:lpstr>'ДВН1 эт ст.1 комп.пос(Пр.20-22)'!Заголовки_для_печати</vt:lpstr>
      <vt:lpstr>'ДВН1 эт ст.1 комп.пос(Пр.9-23)'!Заголовки_для_печати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2023-10-23T06:56:03Z</dcterms:modified>
</cp:coreProperties>
</file>