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7-24\"/>
    </mc:Choice>
  </mc:AlternateContent>
  <xr:revisionPtr revIDLastSave="0" documentId="13_ncr:1_{5C11661D-1589-4369-B721-26F3D231A6B6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4 ТПОМС РБ" sheetId="31" r:id="rId1"/>
    <sheet name="Свод 2024 БП" sheetId="17" r:id="rId2"/>
    <sheet name=" СМП " sheetId="20" r:id="rId3"/>
    <sheet name="ДС(пр.07-24)" sheetId="34" r:id="rId4"/>
    <sheet name="КС" sheetId="22" r:id="rId5"/>
    <sheet name="АПУ профилактика 7-24" sheetId="18" r:id="rId6"/>
    <sheet name="Диспан.набл.(КП)" sheetId="35" r:id="rId7"/>
    <sheet name="АПУ неотл.пом.7-24" sheetId="23" r:id="rId8"/>
    <sheet name="АПУ обращения " sheetId="24" r:id="rId9"/>
    <sheet name="ОДИ ПГГ 7-24" sheetId="25" r:id="rId10"/>
    <sheet name="ОДИ МЗ РБ 7-24" sheetId="26" r:id="rId11"/>
    <sheet name="ФАП (07-24) " sheetId="27" r:id="rId12"/>
    <sheet name="Гемодиализ (пр.07-24) " sheetId="28" r:id="rId13"/>
    <sheet name="Мед.реаб.(АПУ,ДС,КС) " sheetId="29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_xlnm.Print_Area_2" localSheetId="2">#REF!</definedName>
    <definedName name="__xlnm.Print_Area_2" localSheetId="7">#REF!</definedName>
    <definedName name="__xlnm.Print_Area_2" localSheetId="8">#REF!</definedName>
    <definedName name="__xlnm.Print_Area_2" localSheetId="5">#REF!</definedName>
    <definedName name="__xlnm.Print_Area_2" localSheetId="12">#REF!</definedName>
    <definedName name="__xlnm.Print_Area_2" localSheetId="6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1">#REF!</definedName>
    <definedName name="__xlnm.Print_Area_2">#REF!</definedName>
    <definedName name="_xlnm._FilterDatabase" localSheetId="2" hidden="1">' СМП '!$A$11:$C$147</definedName>
    <definedName name="_xlnm._FilterDatabase" localSheetId="7" hidden="1">'АПУ неотл.пом.7-24'!$A$11:$C$147</definedName>
    <definedName name="_xlnm._FilterDatabase" localSheetId="8" hidden="1">'АПУ обращения '!$A$11:$C$147</definedName>
    <definedName name="_xlnm._FilterDatabase" localSheetId="5" hidden="1">'АПУ профилактика 7-24'!$A$7:$C$7</definedName>
    <definedName name="_xlnm._FilterDatabase" localSheetId="12" hidden="1">'Гемодиализ (пр.07-24) '!$A$11:$C$147</definedName>
    <definedName name="_xlnm._FilterDatabase" localSheetId="6" hidden="1">'Диспан.набл.(КП)'!$A$7:$C$7</definedName>
    <definedName name="_xlnm._FilterDatabase" localSheetId="3" hidden="1">'ДС(пр.07-24)'!$A$11:$C$147</definedName>
    <definedName name="_xlnm._FilterDatabase" localSheetId="4" hidden="1">КС!$A$11:$BN$11</definedName>
    <definedName name="_xlnm._FilterDatabase" localSheetId="13" hidden="1">'Мед.реаб.(АПУ,ДС,КС) '!$A$11:$H$11</definedName>
    <definedName name="_xlnm._FilterDatabase" localSheetId="10" hidden="1">'ОДИ МЗ РБ 7-24'!$A$11:$C$147</definedName>
    <definedName name="_xlnm._FilterDatabase" localSheetId="9" hidden="1">'ОДИ ПГГ 7-24'!$A$11:$C$147</definedName>
    <definedName name="_xlnm._FilterDatabase" localSheetId="1" hidden="1">'Свод 2024 БП'!$A$11:$C$147</definedName>
    <definedName name="_xlnm._FilterDatabase" localSheetId="0" hidden="1">'Свод 2024 ТПОМС РБ'!$A$10:$AY$146</definedName>
    <definedName name="_xlnm._FilterDatabase" localSheetId="11" hidden="1">'ФАП (07-24) '!$A$11:$C$147</definedName>
    <definedName name="Kbcn" localSheetId="2">#REF!</definedName>
    <definedName name="Kbcn" localSheetId="7">#REF!</definedName>
    <definedName name="Kbcn" localSheetId="8">#REF!</definedName>
    <definedName name="Kbcn" localSheetId="5">#REF!</definedName>
    <definedName name="Kbcn" localSheetId="12">#REF!</definedName>
    <definedName name="Kbcn" localSheetId="6">#REF!</definedName>
    <definedName name="Kbcn" localSheetId="3">#REF!</definedName>
    <definedName name="Kbcn" localSheetId="4">#REF!</definedName>
    <definedName name="Kbcn" localSheetId="13">#REF!</definedName>
    <definedName name="Kbcn" localSheetId="10">#REF!</definedName>
    <definedName name="Kbcn" localSheetId="9">#REF!</definedName>
    <definedName name="Kbcn" localSheetId="0">#REF!</definedName>
    <definedName name="Kbcn" localSheetId="11">#REF!</definedName>
    <definedName name="Kbcn">#REF!</definedName>
    <definedName name="Neot_17" localSheetId="2">#REF!</definedName>
    <definedName name="Neot_17" localSheetId="7">#REF!</definedName>
    <definedName name="Neot_17" localSheetId="8">#REF!</definedName>
    <definedName name="Neot_17" localSheetId="5">#REF!</definedName>
    <definedName name="Neot_17" localSheetId="12">#REF!</definedName>
    <definedName name="Neot_17" localSheetId="6">#REF!</definedName>
    <definedName name="Neot_17" localSheetId="3">#REF!</definedName>
    <definedName name="Neot_17" localSheetId="4">#REF!</definedName>
    <definedName name="Neot_17" localSheetId="13">#REF!</definedName>
    <definedName name="Neot_17" localSheetId="10">#REF!</definedName>
    <definedName name="Neot_17" localSheetId="9">#REF!</definedName>
    <definedName name="Neot_17" localSheetId="0">#REF!</definedName>
    <definedName name="Neot_17" localSheetId="11">#REF!</definedName>
    <definedName name="Neot_17">#REF!</definedName>
    <definedName name="Pr">#REF!</definedName>
    <definedName name="res2_range" localSheetId="2">#REF!</definedName>
    <definedName name="res2_range" localSheetId="7">#REF!</definedName>
    <definedName name="res2_range" localSheetId="8">#REF!</definedName>
    <definedName name="res2_range" localSheetId="5">#REF!</definedName>
    <definedName name="res2_range" localSheetId="12">#REF!</definedName>
    <definedName name="res2_range" localSheetId="6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1">#REF!</definedName>
    <definedName name="res2_range">#REF!</definedName>
    <definedName name="Tg_CZ" localSheetId="2">#REF!</definedName>
    <definedName name="Tg_CZ" localSheetId="7">#REF!</definedName>
    <definedName name="Tg_CZ" localSheetId="8">#REF!</definedName>
    <definedName name="Tg_CZ" localSheetId="5">#REF!</definedName>
    <definedName name="Tg_CZ" localSheetId="12">#REF!</definedName>
    <definedName name="Tg_CZ" localSheetId="6">#REF!</definedName>
    <definedName name="Tg_CZ" localSheetId="3">#REF!</definedName>
    <definedName name="Tg_CZ" localSheetId="4">#REF!</definedName>
    <definedName name="Tg_CZ" localSheetId="13">#REF!</definedName>
    <definedName name="Tg_CZ" localSheetId="10">#REF!</definedName>
    <definedName name="Tg_CZ" localSheetId="9">#REF!</definedName>
    <definedName name="Tg_CZ" localSheetId="0">#REF!</definedName>
    <definedName name="Tg_CZ" localSheetId="11">#REF!</definedName>
    <definedName name="Tg_CZ">#REF!</definedName>
    <definedName name="Tg_Disp" localSheetId="2">#REF!</definedName>
    <definedName name="Tg_Disp" localSheetId="7">#REF!</definedName>
    <definedName name="Tg_Disp" localSheetId="8">#REF!</definedName>
    <definedName name="Tg_Disp" localSheetId="5">#REF!</definedName>
    <definedName name="Tg_Disp" localSheetId="12">#REF!</definedName>
    <definedName name="Tg_Disp" localSheetId="6">#REF!</definedName>
    <definedName name="Tg_Disp" localSheetId="3">#REF!</definedName>
    <definedName name="Tg_Disp" localSheetId="4">#REF!</definedName>
    <definedName name="Tg_Disp" localSheetId="13">#REF!</definedName>
    <definedName name="Tg_Disp" localSheetId="10">#REF!</definedName>
    <definedName name="Tg_Disp" localSheetId="9">#REF!</definedName>
    <definedName name="Tg_Disp" localSheetId="0">#REF!</definedName>
    <definedName name="Tg_Disp" localSheetId="11">#REF!</definedName>
    <definedName name="Tg_Disp">#REF!</definedName>
    <definedName name="Tg_Fin">#REF!</definedName>
    <definedName name="Tg_Geri" localSheetId="2">#REF!</definedName>
    <definedName name="Tg_Geri" localSheetId="7">#REF!</definedName>
    <definedName name="Tg_Geri" localSheetId="8">#REF!</definedName>
    <definedName name="Tg_Geri" localSheetId="5">#REF!</definedName>
    <definedName name="Tg_Geri" localSheetId="12">#REF!</definedName>
    <definedName name="Tg_Geri" localSheetId="6">#REF!</definedName>
    <definedName name="Tg_Geri" localSheetId="3">#REF!</definedName>
    <definedName name="Tg_Geri" localSheetId="4">#REF!</definedName>
    <definedName name="Tg_Geri" localSheetId="13">#REF!</definedName>
    <definedName name="Tg_Geri" localSheetId="10">#REF!</definedName>
    <definedName name="Tg_Geri" localSheetId="9">#REF!</definedName>
    <definedName name="Tg_Geri" localSheetId="0">#REF!</definedName>
    <definedName name="Tg_Geri" localSheetId="11">#REF!</definedName>
    <definedName name="Tg_Geri">#REF!</definedName>
    <definedName name="Tg_Kons" localSheetId="2">#REF!</definedName>
    <definedName name="Tg_Kons" localSheetId="7">#REF!</definedName>
    <definedName name="Tg_Kons" localSheetId="8">#REF!</definedName>
    <definedName name="Tg_Kons" localSheetId="5">#REF!</definedName>
    <definedName name="Tg_Kons" localSheetId="12">#REF!</definedName>
    <definedName name="Tg_Kons" localSheetId="6">#REF!</definedName>
    <definedName name="Tg_Kons" localSheetId="3">#REF!</definedName>
    <definedName name="Tg_Kons" localSheetId="4">#REF!</definedName>
    <definedName name="Tg_Kons" localSheetId="13">#REF!</definedName>
    <definedName name="Tg_Kons" localSheetId="10">#REF!</definedName>
    <definedName name="Tg_Kons" localSheetId="9">#REF!</definedName>
    <definedName name="Tg_Kons" localSheetId="0">#REF!</definedName>
    <definedName name="Tg_Kons" localSheetId="11">#REF!</definedName>
    <definedName name="Tg_Kons">#REF!</definedName>
    <definedName name="Tg_Med" localSheetId="2">#REF!</definedName>
    <definedName name="Tg_Med" localSheetId="7">#REF!</definedName>
    <definedName name="Tg_Med" localSheetId="8">#REF!</definedName>
    <definedName name="Tg_Med" localSheetId="5">#REF!</definedName>
    <definedName name="Tg_Med" localSheetId="12">#REF!</definedName>
    <definedName name="Tg_Med" localSheetId="6">#REF!</definedName>
    <definedName name="Tg_Med" localSheetId="3">#REF!</definedName>
    <definedName name="Tg_Med" localSheetId="4">#REF!</definedName>
    <definedName name="Tg_Med" localSheetId="13">#REF!</definedName>
    <definedName name="Tg_Med" localSheetId="10">#REF!</definedName>
    <definedName name="Tg_Med" localSheetId="9">#REF!</definedName>
    <definedName name="Tg_Med" localSheetId="0">#REF!</definedName>
    <definedName name="Tg_Med" localSheetId="11">#REF!</definedName>
    <definedName name="Tg_Med">#REF!</definedName>
    <definedName name="Tg_Neot" localSheetId="2">#REF!</definedName>
    <definedName name="Tg_Neot" localSheetId="7">#REF!</definedName>
    <definedName name="Tg_Neot" localSheetId="8">#REF!</definedName>
    <definedName name="Tg_Neot" localSheetId="5">#REF!</definedName>
    <definedName name="Tg_Neot" localSheetId="12">#REF!</definedName>
    <definedName name="Tg_Neot" localSheetId="6">#REF!</definedName>
    <definedName name="Tg_Neot" localSheetId="3">#REF!</definedName>
    <definedName name="Tg_Neot" localSheetId="4">#REF!</definedName>
    <definedName name="Tg_Neot" localSheetId="13">#REF!</definedName>
    <definedName name="Tg_Neot" localSheetId="10">#REF!</definedName>
    <definedName name="Tg_Neot" localSheetId="9">#REF!</definedName>
    <definedName name="Tg_Neot" localSheetId="0">#REF!</definedName>
    <definedName name="Tg_Neot" localSheetId="11">#REF!</definedName>
    <definedName name="Tg_Neot">#REF!</definedName>
    <definedName name="Tg_Nepr" localSheetId="2">#REF!</definedName>
    <definedName name="Tg_Nepr" localSheetId="7">#REF!</definedName>
    <definedName name="Tg_Nepr" localSheetId="8">#REF!</definedName>
    <definedName name="Tg_Nepr" localSheetId="5">#REF!</definedName>
    <definedName name="Tg_Nepr" localSheetId="12">#REF!</definedName>
    <definedName name="Tg_Nepr" localSheetId="6">#REF!</definedName>
    <definedName name="Tg_Nepr" localSheetId="3">#REF!</definedName>
    <definedName name="Tg_Nepr" localSheetId="4">#REF!</definedName>
    <definedName name="Tg_Nepr" localSheetId="13">#REF!</definedName>
    <definedName name="Tg_Nepr" localSheetId="10">#REF!</definedName>
    <definedName name="Tg_Nepr" localSheetId="9">#REF!</definedName>
    <definedName name="Tg_Nepr" localSheetId="0">#REF!</definedName>
    <definedName name="Tg_Nepr" localSheetId="11">#REF!</definedName>
    <definedName name="Tg_Nepr">#REF!</definedName>
    <definedName name="Tg_Obr" localSheetId="2">#REF!</definedName>
    <definedName name="Tg_Obr" localSheetId="7">#REF!</definedName>
    <definedName name="Tg_Obr" localSheetId="8">#REF!</definedName>
    <definedName name="Tg_Obr" localSheetId="5">#REF!</definedName>
    <definedName name="Tg_Obr" localSheetId="12">#REF!</definedName>
    <definedName name="Tg_Obr" localSheetId="6">#REF!</definedName>
    <definedName name="Tg_Obr" localSheetId="3">#REF!</definedName>
    <definedName name="Tg_Obr" localSheetId="4">#REF!</definedName>
    <definedName name="Tg_Obr" localSheetId="13">#REF!</definedName>
    <definedName name="Tg_Obr" localSheetId="10">#REF!</definedName>
    <definedName name="Tg_Obr" localSheetId="9">#REF!</definedName>
    <definedName name="Tg_Obr" localSheetId="0">#REF!</definedName>
    <definedName name="Tg_Obr" localSheetId="11">#REF!</definedName>
    <definedName name="Tg_Obr">#REF!</definedName>
    <definedName name="Tg_Reestr" localSheetId="2">#REF!</definedName>
    <definedName name="Tg_Reestr" localSheetId="7">#REF!</definedName>
    <definedName name="Tg_Reestr" localSheetId="8">#REF!</definedName>
    <definedName name="Tg_Reestr" localSheetId="5">#REF!</definedName>
    <definedName name="Tg_Reestr" localSheetId="12">#REF!</definedName>
    <definedName name="Tg_Reestr" localSheetId="6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1">#REF!</definedName>
    <definedName name="Tg_Reestr">#REF!</definedName>
    <definedName name="TgDs">#REF!</definedName>
    <definedName name="TgSMP" localSheetId="2">#REF!</definedName>
    <definedName name="TgSMP" localSheetId="7">#REF!</definedName>
    <definedName name="TgSMP" localSheetId="8">#REF!</definedName>
    <definedName name="TgSMP" localSheetId="5">#REF!</definedName>
    <definedName name="TgSMP" localSheetId="12">#REF!</definedName>
    <definedName name="TgSMP" localSheetId="6">#REF!</definedName>
    <definedName name="TgSMP" localSheetId="3">#REF!</definedName>
    <definedName name="TgSMP" localSheetId="4">#REF!</definedName>
    <definedName name="TgSMP" localSheetId="13">#REF!</definedName>
    <definedName name="TgSMP" localSheetId="10">#REF!</definedName>
    <definedName name="TgSMP" localSheetId="9">#REF!</definedName>
    <definedName name="TgSMP" localSheetId="0">#REF!</definedName>
    <definedName name="TgSMP" localSheetId="1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12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1">#REF!</definedName>
    <definedName name="_xlnm.Database">#REF!</definedName>
    <definedName name="Д">[2]Данные!$B$1:$EF$178</definedName>
    <definedName name="ж0">'[3]0-2'!$E:$F</definedName>
    <definedName name="ж1">'[3]0-2'!$I:$J</definedName>
    <definedName name="ж10">'[4]2+'!$AK:$AL</definedName>
    <definedName name="ж100">'[4]2+'!$OG:$OH</definedName>
    <definedName name="ж101">'[4]2+'!$OK:$OL</definedName>
    <definedName name="ж102">'[4]2+'!$OO:$OP</definedName>
    <definedName name="ж103">'[4]2+'!$OS:$OT</definedName>
    <definedName name="ж104">'[4]2+'!$OW:$OX</definedName>
    <definedName name="ж105">'[4]2+'!$PA:$PB</definedName>
    <definedName name="ж106">'[4]2+'!$PE:$PF</definedName>
    <definedName name="ж107">'[4]2+'!$PI:$PJ</definedName>
    <definedName name="ж108">'[4]2+'!$PM:$PN</definedName>
    <definedName name="ж109">'[4]2+'!$PQ:$PR</definedName>
    <definedName name="ж11">'[4]2+'!$AO:$AP</definedName>
    <definedName name="ж110">'[4]2+'!$PU:$PV</definedName>
    <definedName name="ж111">'[4]2+'!$PY:$PZ</definedName>
    <definedName name="ж112">'[4]2+'!$QC:$QD</definedName>
    <definedName name="ж12">'[4]2+'!$AS:$AT</definedName>
    <definedName name="ж13">'[4]2+'!$AW:$AX</definedName>
    <definedName name="ж14">'[4]2+'!$BA:$BB</definedName>
    <definedName name="ж15">'[4]2+'!$BE:$BF</definedName>
    <definedName name="ж16">'[4]2+'!$BI:$BJ</definedName>
    <definedName name="ж17">'[4]2+'!$BM:$BN</definedName>
    <definedName name="ж18">'[4]2+'!$BQ:$BR</definedName>
    <definedName name="ж19">'[4]2+'!$BU:$BV</definedName>
    <definedName name="ж2">'[4]2+'!$E:$F</definedName>
    <definedName name="ж20">'[4]2+'!$BY:$BZ</definedName>
    <definedName name="ж21">'[4]2+'!$CC:$CD</definedName>
    <definedName name="ж22">'[4]2+'!$CG:$CH</definedName>
    <definedName name="ж23">'[4]2+'!$CK:$CL</definedName>
    <definedName name="ж24">'[4]2+'!$CO:$CP</definedName>
    <definedName name="ж25">'[4]2+'!$CS:$CT</definedName>
    <definedName name="ж26">'[4]2+'!$CW:$CX</definedName>
    <definedName name="ж27">'[4]2+'!$DA:$DB</definedName>
    <definedName name="ж28">'[4]2+'!$DE:$DF</definedName>
    <definedName name="ж29">'[4]2+'!$DI:$DJ</definedName>
    <definedName name="ж3">'[4]2+'!$I:$J</definedName>
    <definedName name="ж30">'[4]2+'!$DM:$DN</definedName>
    <definedName name="ж31">'[4]2+'!$DQ:$DR</definedName>
    <definedName name="ж32">'[4]2+'!$DU:$DV</definedName>
    <definedName name="ж33">'[4]2+'!$DY:$DZ</definedName>
    <definedName name="ж34">'[4]2+'!$EC:$ED</definedName>
    <definedName name="ж35">'[4]2+'!$EG:$EH</definedName>
    <definedName name="ж36">'[4]2+'!$EK:$EL</definedName>
    <definedName name="ж37">'[4]2+'!$EO:$EP</definedName>
    <definedName name="ж38">'[4]2+'!$ES:$ET</definedName>
    <definedName name="ж39">'[4]2+'!$EW:$EX</definedName>
    <definedName name="ж4">'[4]2+'!$M:$N</definedName>
    <definedName name="ж40">'[4]2+'!$FA:$FB</definedName>
    <definedName name="ж41">'[4]2+'!$FE:$FF</definedName>
    <definedName name="ж42">'[4]2+'!$FI:$FJ</definedName>
    <definedName name="ж43">'[4]2+'!$FM:$FN</definedName>
    <definedName name="ж44">'[4]2+'!$FQ:$FR</definedName>
    <definedName name="ж45">'[4]2+'!$FU:$FV</definedName>
    <definedName name="ж46">'[4]2+'!$FY:$FZ</definedName>
    <definedName name="ж47">'[4]2+'!$GC:$GD</definedName>
    <definedName name="ж48">'[4]2+'!$GG:$GH</definedName>
    <definedName name="ж49">'[4]2+'!$GK:$GL</definedName>
    <definedName name="ж5">'[4]2+'!$Q:$R</definedName>
    <definedName name="ж50">'[4]2+'!$GO:$GP</definedName>
    <definedName name="ж51">'[4]2+'!$GS:$GT</definedName>
    <definedName name="ж52">'[4]2+'!$GW:$GX</definedName>
    <definedName name="ж53">'[4]2+'!$HA:$HB</definedName>
    <definedName name="ж54">'[4]2+'!$HE:$HF</definedName>
    <definedName name="ж55">'[4]2+'!$HI:$HJ</definedName>
    <definedName name="ж56">'[4]2+'!$HM:$HN</definedName>
    <definedName name="ж57">'[4]2+'!$HQ:$HR</definedName>
    <definedName name="ж58">'[4]2+'!$HU:$HV</definedName>
    <definedName name="ж59">'[4]2+'!$HY:$HZ</definedName>
    <definedName name="ж6">'[4]2+'!$U:$V</definedName>
    <definedName name="ж60">'[4]2+'!$IC:$ID</definedName>
    <definedName name="ж61">'[4]2+'!$IG:$IH</definedName>
    <definedName name="ж62">'[4]2+'!$IK:$IL</definedName>
    <definedName name="ж63">'[4]2+'!$IO:$IP</definedName>
    <definedName name="ж64">'[4]2+'!$IS:$IT</definedName>
    <definedName name="ж65">'[4]2+'!$IW:$IX</definedName>
    <definedName name="ж66">'[4]2+'!$JA:$JB</definedName>
    <definedName name="ж67">'[4]2+'!$JE:$JF</definedName>
    <definedName name="ж68">'[4]2+'!$JI:$JJ</definedName>
    <definedName name="ж69">'[4]2+'!$JM:$JN</definedName>
    <definedName name="ж7">'[4]2+'!$Y:$Z</definedName>
    <definedName name="ж70">'[4]2+'!$JQ:$JR</definedName>
    <definedName name="ж71">'[4]2+'!$JU:$JV</definedName>
    <definedName name="ж72">'[4]2+'!$JY:$JZ</definedName>
    <definedName name="ж73">'[4]2+'!$KC:$KD</definedName>
    <definedName name="ж74">'[4]2+'!$KG:$KH</definedName>
    <definedName name="ж75">'[4]2+'!$KK:$KL</definedName>
    <definedName name="ж76">'[4]2+'!$KO:$KP</definedName>
    <definedName name="ж77">'[4]2+'!$KS:$KT</definedName>
    <definedName name="ж78">'[4]2+'!$KW:$KX</definedName>
    <definedName name="ж79">'[4]2+'!$LA:$LB</definedName>
    <definedName name="ж8">'[4]2+'!$AC:$AD</definedName>
    <definedName name="ж80">'[4]2+'!$LE:$LF</definedName>
    <definedName name="ж81">'[4]2+'!$LI:$LJ</definedName>
    <definedName name="ж82">'[4]2+'!$LM:$LN</definedName>
    <definedName name="ж83">'[4]2+'!$LQ:$LR</definedName>
    <definedName name="ж84">'[4]2+'!$LU:$LV</definedName>
    <definedName name="ж85">'[4]2+'!$LY:$LZ</definedName>
    <definedName name="ж86">'[4]2+'!$MC:$MD</definedName>
    <definedName name="ж87">'[4]2+'!$MG:$MH</definedName>
    <definedName name="ж88">'[4]2+'!$MK:$ML</definedName>
    <definedName name="ж89">'[4]2+'!$MO:$MP</definedName>
    <definedName name="ж9">'[4]2+'!$AG:$AH</definedName>
    <definedName name="ж90">'[4]2+'!$MS:$MT</definedName>
    <definedName name="ж91">'[4]2+'!$MW:$MX</definedName>
    <definedName name="ж92">'[4]2+'!$NA:$NB</definedName>
    <definedName name="ж93">'[4]2+'!$NE:$NF</definedName>
    <definedName name="ж94">'[4]2+'!$NI:$NJ</definedName>
    <definedName name="ж95">'[4]2+'!$NM:$NN</definedName>
    <definedName name="ж96">'[4]2+'!$NQ:$NR</definedName>
    <definedName name="ж97">'[4]2+'!$NU:$NV</definedName>
    <definedName name="ж98">'[4]2+'!$NY:$NZ</definedName>
    <definedName name="ж99">'[4]2+'!$OC:$OD</definedName>
    <definedName name="Жен.конс.">#REF!</definedName>
    <definedName name="жж0">'[4]0-2'!$D:$E</definedName>
    <definedName name="жж1">'[4]0-2'!$H:$I</definedName>
    <definedName name="жж10">'[4]0-2'!$AR:$AS</definedName>
    <definedName name="жж11">'[4]0-2'!$AV:$AW</definedName>
    <definedName name="жж12">'[4]0-2'!$AZ:$BA</definedName>
    <definedName name="жж13">'[4]0-2'!$BD:$BE</definedName>
    <definedName name="жж14">'[4]0-2'!$BH:$BI</definedName>
    <definedName name="жж15">'[4]0-2'!$BL:$BM</definedName>
    <definedName name="жж16">'[4]0-2'!$BP:$BQ</definedName>
    <definedName name="жж17">'[4]0-2'!$BT:$BU</definedName>
    <definedName name="жж18">'[4]0-2'!$BX:$BY</definedName>
    <definedName name="жж19">'[4]0-2'!$CB:$CC</definedName>
    <definedName name="жж2">'[4]0-2'!$L:$M</definedName>
    <definedName name="жж20">'[4]0-2'!$CF:$CG</definedName>
    <definedName name="жж21">'[4]0-2'!$CJ:$CK</definedName>
    <definedName name="жж22">'[4]0-2'!$CN:$CO</definedName>
    <definedName name="жж23">'[4]0-2'!$CR:$CS</definedName>
    <definedName name="жж3">'[4]0-2'!$P:$Q</definedName>
    <definedName name="жж4">'[4]0-2'!$T:$U</definedName>
    <definedName name="жж5">'[4]0-2'!$X:$Y</definedName>
    <definedName name="жж6">'[4]0-2'!$AB:$AC</definedName>
    <definedName name="жж7">'[4]0-2'!$AF:$AG</definedName>
    <definedName name="жж8">'[4]0-2'!$AJ:$AK</definedName>
    <definedName name="жж9">'[4]0-2'!$AN:$AO</definedName>
    <definedName name="_xlnm.Print_Titles" localSheetId="2">' СМП '!$4:$7</definedName>
    <definedName name="_xlnm.Print_Titles" localSheetId="7">'АПУ неотл.пом.7-24'!$4:$7</definedName>
    <definedName name="_xlnm.Print_Titles" localSheetId="8">'АПУ обращения '!$4:$7</definedName>
    <definedName name="_xlnm.Print_Titles" localSheetId="5">'АПУ профилактика 7-24'!$3:$7</definedName>
    <definedName name="_xlnm.Print_Titles" localSheetId="12">'Гемодиализ (пр.07-24) '!$7:$7</definedName>
    <definedName name="_xlnm.Print_Titles" localSheetId="6">'Диспан.набл.(КП)'!$3:$7</definedName>
    <definedName name="_xlnm.Print_Titles" localSheetId="3">'ДС(пр.07-24)'!$6:$7</definedName>
    <definedName name="_xlnm.Print_Titles" localSheetId="4">КС!$4:$7</definedName>
    <definedName name="_xlnm.Print_Titles" localSheetId="13">'Мед.реаб.(АПУ,ДС,КС) '!$4:$7</definedName>
    <definedName name="_xlnm.Print_Titles" localSheetId="10">'ОДИ МЗ РБ 7-24'!$4:$7</definedName>
    <definedName name="_xlnm.Print_Titles" localSheetId="9">'ОДИ ПГГ 7-24'!$4:$7</definedName>
    <definedName name="_xlnm.Print_Titles" localSheetId="1">'Свод 2024 БП'!$4:$7</definedName>
    <definedName name="_xlnm.Print_Titles" localSheetId="0">'Свод 2024 ТПОМС РБ'!$3:$6</definedName>
    <definedName name="_xlnm.Print_Titles" localSheetId="11">'ФАП (07-24) '!$4:$7</definedName>
    <definedName name="ЗД">[2]Данные!$BY$3:$DB$3</definedName>
    <definedName name="иные">#REF!</definedName>
    <definedName name="м0">'[3]0-2'!$B:$C</definedName>
    <definedName name="м1">'[3]0-2'!$G:$H</definedName>
    <definedName name="м10">'[4]2+'!$AI:$AJ</definedName>
    <definedName name="м100">'[4]2+'!$OE:$OF</definedName>
    <definedName name="м101">'[4]2+'!$OI:$OJ</definedName>
    <definedName name="м102">'[4]2+'!$OM:$ON</definedName>
    <definedName name="м103">'[4]2+'!$OQ:$OR</definedName>
    <definedName name="м104">'[4]2+'!$OU:$OV</definedName>
    <definedName name="м105">'[4]2+'!$OY:$OZ</definedName>
    <definedName name="м106">'[4]2+'!$PC:$PD</definedName>
    <definedName name="м107">'[4]2+'!$PG:$PH</definedName>
    <definedName name="м108">'[4]2+'!$PK:$PL</definedName>
    <definedName name="м109">'[4]2+'!$PO:$PP</definedName>
    <definedName name="м11">'[4]2+'!$AM:$AN</definedName>
    <definedName name="м110">'[4]2+'!$PS:$PT</definedName>
    <definedName name="м111">'[4]2+'!$PW:$PX</definedName>
    <definedName name="м112">'[4]2+'!$QA:$QB</definedName>
    <definedName name="м12">'[4]2+'!$AQ:$AR</definedName>
    <definedName name="м13">'[4]2+'!$AU:$AV</definedName>
    <definedName name="м14">'[4]2+'!$AY:$AZ</definedName>
    <definedName name="м15">'[4]2+'!$BC:$BD</definedName>
    <definedName name="м16">'[4]2+'!$BG:$BH</definedName>
    <definedName name="м17">'[4]2+'!$BK:$BL</definedName>
    <definedName name="м18">'[4]2+'!$BO:$BP</definedName>
    <definedName name="м19">'[4]2+'!$BS:$BT</definedName>
    <definedName name="м2">'[4]2+'!$C:$D</definedName>
    <definedName name="м20">'[4]2+'!$BW:$BX</definedName>
    <definedName name="м21">'[4]2+'!$CA:$CB</definedName>
    <definedName name="м22">'[4]2+'!$CE:$CF</definedName>
    <definedName name="м23">'[4]2+'!$CI:$CJ</definedName>
    <definedName name="м24">'[4]2+'!$CM:$CN</definedName>
    <definedName name="м25">'[4]2+'!$CQ:$CR</definedName>
    <definedName name="м26">'[4]2+'!$CU:$CV</definedName>
    <definedName name="м27">'[4]2+'!$CY:$CZ</definedName>
    <definedName name="м28">'[4]2+'!$DC:$DD</definedName>
    <definedName name="м29">'[4]2+'!$DG:$DH</definedName>
    <definedName name="м3">'[4]2+'!$G:$H</definedName>
    <definedName name="м30">'[4]2+'!$DK:$DL</definedName>
    <definedName name="м31">'[4]2+'!$DO:$DP</definedName>
    <definedName name="м32">'[4]2+'!$DS:$DT</definedName>
    <definedName name="м33">'[4]2+'!$DW:$DX</definedName>
    <definedName name="м34">'[4]2+'!$EA:$EB</definedName>
    <definedName name="м35">'[4]2+'!$EE:$EF</definedName>
    <definedName name="м36">'[4]2+'!$EI:$EJ</definedName>
    <definedName name="м37">'[4]2+'!$EM:$EN</definedName>
    <definedName name="м38">'[4]2+'!$EQ:$ER</definedName>
    <definedName name="м39">'[4]2+'!$EU:$EV</definedName>
    <definedName name="м4">'[4]2+'!$K:$L</definedName>
    <definedName name="м40">'[4]2+'!$EY:$EZ</definedName>
    <definedName name="м41">'[4]2+'!$FC:$FD</definedName>
    <definedName name="м42">'[4]2+'!$FG:$FH</definedName>
    <definedName name="м43">'[4]2+'!$FK:$FL</definedName>
    <definedName name="м44">'[4]2+'!$FO:$FP</definedName>
    <definedName name="м45">'[4]2+'!$FS:$FT</definedName>
    <definedName name="м46">'[4]2+'!$FW:$FX</definedName>
    <definedName name="м47">'[4]2+'!$GA:$GB</definedName>
    <definedName name="м48">'[4]2+'!$GE:$GF</definedName>
    <definedName name="м49">'[4]2+'!$GI:$GJ</definedName>
    <definedName name="м5">'[4]2+'!$O:$P</definedName>
    <definedName name="м50">'[4]2+'!$GM:$GN</definedName>
    <definedName name="м51">'[4]2+'!$GQ:$GR</definedName>
    <definedName name="м52">'[4]2+'!$GU:$GV</definedName>
    <definedName name="м53">'[4]2+'!$GY:$GZ</definedName>
    <definedName name="м54">'[4]2+'!$HC:$HD</definedName>
    <definedName name="м55">'[4]2+'!$HG:$HH</definedName>
    <definedName name="м56">'[4]2+'!$HK:$HL</definedName>
    <definedName name="м57">'[4]2+'!$HO:$HP</definedName>
    <definedName name="м58">'[4]2+'!$HS:$HT</definedName>
    <definedName name="м59">'[4]2+'!$HW:$HX</definedName>
    <definedName name="м6">'[4]2+'!$S:$T</definedName>
    <definedName name="м60">'[4]2+'!$IA:$IB</definedName>
    <definedName name="м61">'[4]2+'!$IE:$IF</definedName>
    <definedName name="м62">'[4]2+'!$II:$IJ</definedName>
    <definedName name="м63">'[4]2+'!$IM:$IN</definedName>
    <definedName name="м64">'[4]2+'!$IQ:$IR</definedName>
    <definedName name="м65">'[4]2+'!$IU:$IV</definedName>
    <definedName name="м66">'[4]2+'!$IY:$IZ</definedName>
    <definedName name="м67">'[4]2+'!$JC:$JD</definedName>
    <definedName name="м68">'[4]2+'!$JG:$JH</definedName>
    <definedName name="м69">'[4]2+'!$JK:$JL</definedName>
    <definedName name="м7">'[4]2+'!$W:$X</definedName>
    <definedName name="м70">'[4]2+'!$JO:$JP</definedName>
    <definedName name="м71">'[4]2+'!$JS:$JT</definedName>
    <definedName name="м72">'[4]2+'!$JW:$JX</definedName>
    <definedName name="м73">'[4]2+'!$KA:$KB</definedName>
    <definedName name="м74">'[4]2+'!$KE:$KF</definedName>
    <definedName name="м75">'[4]2+'!$KI:$KJ</definedName>
    <definedName name="м76">'[4]2+'!$KM:$KN</definedName>
    <definedName name="м77">'[4]2+'!$KQ:$KR</definedName>
    <definedName name="м78">'[4]2+'!$KU:$KV</definedName>
    <definedName name="м79">'[4]2+'!$KY:$KZ</definedName>
    <definedName name="м8">'[4]2+'!$AA:$AB</definedName>
    <definedName name="м80">'[4]2+'!$LC:$LD</definedName>
    <definedName name="м81">'[4]2+'!$LG:$LH</definedName>
    <definedName name="м82">'[4]2+'!$LK:$LL</definedName>
    <definedName name="м83">'[4]2+'!$LO:$LP</definedName>
    <definedName name="м84">'[4]2+'!$LS:$LT</definedName>
    <definedName name="м85">'[4]2+'!$LW:$LX</definedName>
    <definedName name="м86">'[4]2+'!$MA:$MB</definedName>
    <definedName name="м87">'[4]2+'!$ME:$MF</definedName>
    <definedName name="м88">'[4]2+'!$MI:$MJ</definedName>
    <definedName name="м89">'[4]2+'!$MM:$MN</definedName>
    <definedName name="м9">'[4]2+'!$AE:$AF</definedName>
    <definedName name="м90">'[4]2+'!$MQ:$MR</definedName>
    <definedName name="м91">'[4]2+'!$MU:$MV</definedName>
    <definedName name="м92">'[4]2+'!$MY:$MZ</definedName>
    <definedName name="м93">'[4]2+'!$NC:$ND</definedName>
    <definedName name="м94">'[4]2+'!$NG:$NH</definedName>
    <definedName name="м95">'[4]2+'!$NK:$NL</definedName>
    <definedName name="м96">'[4]2+'!$NO:$NP</definedName>
    <definedName name="м97">'[4]2+'!$NS:$NT</definedName>
    <definedName name="м98">'[4]2+'!$NW:$NX</definedName>
    <definedName name="м99">'[4]2+'!$OA:$OB</definedName>
    <definedName name="материальные_запасы_основные_средства">#REF!</definedName>
    <definedName name="мирир">#REF!</definedName>
    <definedName name="мм0">'[4]0-2'!$B:$C</definedName>
    <definedName name="мм1">'[4]0-2'!$F:$G</definedName>
    <definedName name="мм10">'[4]0-2'!$AP:$AQ</definedName>
    <definedName name="мм11">'[4]0-2'!$AT:$AU</definedName>
    <definedName name="мм12">'[4]0-2'!$AX:$AY</definedName>
    <definedName name="мм13">'[4]0-2'!$BB:$BC</definedName>
    <definedName name="мм14">'[4]0-2'!$BF:$BG</definedName>
    <definedName name="мм15">'[4]0-2'!$BJ:$BK</definedName>
    <definedName name="мм16">'[4]0-2'!$BN:$BO</definedName>
    <definedName name="мм17">'[4]0-2'!$BR:$BS</definedName>
    <definedName name="мм18">'[4]0-2'!$BV:$BW</definedName>
    <definedName name="мм19">'[4]0-2'!$BZ:$CA</definedName>
    <definedName name="мм2">'[4]0-2'!$J:$K</definedName>
    <definedName name="мм20">'[4]0-2'!$CD:$CE</definedName>
    <definedName name="мм21">'[4]0-2'!$CH:$CI</definedName>
    <definedName name="мм22">'[4]0-2'!$CL:$CM</definedName>
    <definedName name="мм23">'[4]0-2'!$CP:$CQ</definedName>
    <definedName name="мм3">'[4]0-2'!$N:$O</definedName>
    <definedName name="мм4">'[4]0-2'!$R:$S</definedName>
    <definedName name="мм5">'[4]0-2'!$V:$W</definedName>
    <definedName name="мм6">'[4]0-2'!$Z:$AA</definedName>
    <definedName name="мм7">'[4]0-2'!$AD:$AE</definedName>
    <definedName name="мм8">'[4]0-2'!$AH:$AI</definedName>
    <definedName name="мм9">'[4]0-2'!$AL:$AM</definedName>
    <definedName name="МО">'[4]по годам'!#REF!</definedName>
    <definedName name="Нефтекамск">'[5]СВОД КП ПРОЕКТА книж'!$A$4:$DS$109</definedName>
    <definedName name="оплата_труда">#REF!</definedName>
    <definedName name="ппорь" localSheetId="2">#REF!</definedName>
    <definedName name="ппорь" localSheetId="7">#REF!</definedName>
    <definedName name="ппорь" localSheetId="8">#REF!</definedName>
    <definedName name="ппорь" localSheetId="5">#REF!</definedName>
    <definedName name="ппорь" localSheetId="12">#REF!</definedName>
    <definedName name="ппорь" localSheetId="6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1">#REF!</definedName>
    <definedName name="ппорь">#REF!</definedName>
    <definedName name="Пр.2">#REF!</definedName>
    <definedName name="пра">#REF!</definedName>
    <definedName name="пэт">#REF!</definedName>
    <definedName name="рд">#REF!</definedName>
    <definedName name="РОБЬ">#REF!</definedName>
    <definedName name="смп" localSheetId="2">#REF!</definedName>
    <definedName name="смп" localSheetId="7">#REF!</definedName>
    <definedName name="смп" localSheetId="8">#REF!</definedName>
    <definedName name="смп" localSheetId="5">#REF!</definedName>
    <definedName name="смп" localSheetId="12">#REF!</definedName>
    <definedName name="смп" localSheetId="6">#REF!</definedName>
    <definedName name="смп" localSheetId="3">#REF!</definedName>
    <definedName name="смп" localSheetId="4">#REF!</definedName>
    <definedName name="смп" localSheetId="13">#REF!</definedName>
    <definedName name="смп" localSheetId="10">#REF!</definedName>
    <definedName name="смп" localSheetId="9">#REF!</definedName>
    <definedName name="смп" localSheetId="0">#REF!</definedName>
    <definedName name="смп" localSheetId="11">#REF!</definedName>
    <definedName name="смп">#REF!</definedName>
    <definedName name="Список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 localSheetId="2">#REF!</definedName>
    <definedName name="ЭКО" localSheetId="7">#REF!</definedName>
    <definedName name="ЭКО" localSheetId="8">#REF!</definedName>
    <definedName name="ЭКО" localSheetId="5">#REF!</definedName>
    <definedName name="ЭКО" localSheetId="12">#REF!</definedName>
    <definedName name="ЭКО" localSheetId="6">#REF!</definedName>
    <definedName name="ЭКО" localSheetId="3">#REF!</definedName>
    <definedName name="ЭКО" localSheetId="4">#REF!</definedName>
    <definedName name="ЭКО" localSheetId="13">#REF!</definedName>
    <definedName name="ЭКО" localSheetId="10">#REF!</definedName>
    <definedName name="ЭКО" localSheetId="9">#REF!</definedName>
    <definedName name="ЭКО" localSheetId="0">#REF!</definedName>
    <definedName name="ЭКО" localSheetId="11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E8" i="29" l="1"/>
  <c r="F8" i="29"/>
  <c r="G8" i="29"/>
  <c r="D8" i="29"/>
  <c r="E8" i="28"/>
  <c r="F8" i="28"/>
  <c r="G8" i="28"/>
  <c r="D8" i="28"/>
  <c r="D8" i="27"/>
  <c r="D9" i="27"/>
  <c r="E8" i="26"/>
  <c r="F8" i="26"/>
  <c r="G8" i="26"/>
  <c r="H8" i="26"/>
  <c r="I8" i="26"/>
  <c r="J8" i="26"/>
  <c r="K8" i="26"/>
  <c r="L8" i="26"/>
  <c r="D8" i="26"/>
  <c r="D9" i="26"/>
  <c r="E8" i="25"/>
  <c r="F8" i="25"/>
  <c r="G8" i="25"/>
  <c r="H8" i="25"/>
  <c r="I8" i="25"/>
  <c r="J8" i="25"/>
  <c r="K8" i="25"/>
  <c r="D8" i="25"/>
  <c r="E8" i="24"/>
  <c r="F8" i="24"/>
  <c r="G8" i="24"/>
  <c r="H8" i="24"/>
  <c r="I8" i="24"/>
  <c r="J8" i="24"/>
  <c r="K8" i="24"/>
  <c r="L8" i="24"/>
  <c r="D8" i="24"/>
  <c r="D8" i="23"/>
  <c r="D9" i="23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D9" i="18"/>
  <c r="E8" i="22" l="1"/>
  <c r="F8" i="22"/>
  <c r="G8" i="22"/>
  <c r="H8" i="22"/>
  <c r="D8" i="22"/>
  <c r="E8" i="34"/>
  <c r="F8" i="34"/>
  <c r="G8" i="34"/>
  <c r="H8" i="34"/>
  <c r="I8" i="34"/>
  <c r="J8" i="34"/>
  <c r="K8" i="34"/>
  <c r="D8" i="34"/>
  <c r="E8" i="20"/>
  <c r="F8" i="20"/>
  <c r="G8" i="20"/>
  <c r="D8" i="20"/>
  <c r="E11" i="34" l="1"/>
  <c r="E9" i="17" l="1"/>
  <c r="F11" i="34" l="1"/>
  <c r="G11" i="34"/>
  <c r="H11" i="34"/>
  <c r="I11" i="34"/>
  <c r="J11" i="34"/>
  <c r="K11" i="34"/>
  <c r="D13" i="25" l="1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2" i="25"/>
  <c r="L10" i="31" l="1"/>
  <c r="L7" i="31" s="1"/>
  <c r="D67" i="29" l="1"/>
  <c r="D65" i="29"/>
  <c r="E140" i="35" l="1"/>
  <c r="D140" i="35" s="1"/>
  <c r="G140" i="35"/>
  <c r="J140" i="35"/>
  <c r="M140" i="35"/>
  <c r="P140" i="35"/>
  <c r="E141" i="35"/>
  <c r="D141" i="35" s="1"/>
  <c r="G141" i="35"/>
  <c r="J141" i="35"/>
  <c r="M141" i="35"/>
  <c r="P141" i="35"/>
  <c r="P112" i="35"/>
  <c r="M112" i="35"/>
  <c r="J112" i="35"/>
  <c r="G112" i="35"/>
  <c r="F112" i="35"/>
  <c r="E112" i="35"/>
  <c r="P111" i="35"/>
  <c r="M111" i="35"/>
  <c r="J111" i="35"/>
  <c r="G111" i="35"/>
  <c r="F111" i="35"/>
  <c r="E111" i="35"/>
  <c r="P110" i="35"/>
  <c r="M110" i="35"/>
  <c r="J110" i="35"/>
  <c r="G110" i="35"/>
  <c r="F110" i="35"/>
  <c r="E110" i="35"/>
  <c r="P109" i="35"/>
  <c r="M109" i="35"/>
  <c r="J109" i="35"/>
  <c r="G109" i="35"/>
  <c r="F109" i="35"/>
  <c r="E109" i="35"/>
  <c r="P108" i="35"/>
  <c r="M108" i="35"/>
  <c r="J108" i="35"/>
  <c r="G108" i="35"/>
  <c r="F108" i="35"/>
  <c r="E108" i="35"/>
  <c r="P107" i="35"/>
  <c r="M107" i="35"/>
  <c r="J107" i="35"/>
  <c r="G107" i="35"/>
  <c r="F107" i="35"/>
  <c r="E107" i="35"/>
  <c r="P106" i="35"/>
  <c r="M106" i="35"/>
  <c r="J106" i="35"/>
  <c r="G106" i="35"/>
  <c r="E106" i="35"/>
  <c r="D106" i="35" s="1"/>
  <c r="P105" i="35"/>
  <c r="M105" i="35"/>
  <c r="J105" i="35"/>
  <c r="G105" i="35"/>
  <c r="F105" i="35"/>
  <c r="E105" i="35"/>
  <c r="P104" i="35"/>
  <c r="M104" i="35"/>
  <c r="J104" i="35"/>
  <c r="G104" i="35"/>
  <c r="E104" i="35"/>
  <c r="D104" i="35" s="1"/>
  <c r="P103" i="35"/>
  <c r="M103" i="35"/>
  <c r="J103" i="35"/>
  <c r="G103" i="35"/>
  <c r="F103" i="35"/>
  <c r="E103" i="35"/>
  <c r="P102" i="35"/>
  <c r="M102" i="35"/>
  <c r="J102" i="35"/>
  <c r="G102" i="35"/>
  <c r="E102" i="35"/>
  <c r="D102" i="35" s="1"/>
  <c r="P101" i="35"/>
  <c r="M101" i="35"/>
  <c r="J101" i="35"/>
  <c r="G101" i="35"/>
  <c r="E101" i="35"/>
  <c r="D101" i="35" s="1"/>
  <c r="P100" i="35"/>
  <c r="M100" i="35"/>
  <c r="J100" i="35"/>
  <c r="G100" i="35"/>
  <c r="E100" i="35"/>
  <c r="D100" i="35" s="1"/>
  <c r="P99" i="35"/>
  <c r="M99" i="35"/>
  <c r="J99" i="35"/>
  <c r="G99" i="35"/>
  <c r="F99" i="35"/>
  <c r="E99" i="35"/>
  <c r="P98" i="35"/>
  <c r="M98" i="35"/>
  <c r="J98" i="35"/>
  <c r="G98" i="35"/>
  <c r="E98" i="35"/>
  <c r="D98" i="35" s="1"/>
  <c r="P97" i="35"/>
  <c r="M97" i="35"/>
  <c r="J97" i="35"/>
  <c r="G97" i="35"/>
  <c r="E97" i="35"/>
  <c r="D97" i="35" s="1"/>
  <c r="P96" i="35"/>
  <c r="M96" i="35"/>
  <c r="J96" i="35"/>
  <c r="G96" i="35"/>
  <c r="E96" i="35"/>
  <c r="D96" i="35" s="1"/>
  <c r="P92" i="35"/>
  <c r="M92" i="35"/>
  <c r="J92" i="35"/>
  <c r="G92" i="35"/>
  <c r="E92" i="35"/>
  <c r="D92" i="35" s="1"/>
  <c r="P91" i="35"/>
  <c r="M91" i="35"/>
  <c r="J91" i="35"/>
  <c r="G91" i="35"/>
  <c r="E91" i="35"/>
  <c r="D91" i="35" s="1"/>
  <c r="P89" i="35"/>
  <c r="E89" i="35"/>
  <c r="D89" i="35" s="1"/>
  <c r="P88" i="35"/>
  <c r="M88" i="35"/>
  <c r="J88" i="35"/>
  <c r="G88" i="35"/>
  <c r="E88" i="35"/>
  <c r="D88" i="35" s="1"/>
  <c r="P87" i="35"/>
  <c r="F87" i="35"/>
  <c r="D87" i="35" s="1"/>
  <c r="P86" i="35"/>
  <c r="M86" i="35"/>
  <c r="J86" i="35"/>
  <c r="G86" i="35"/>
  <c r="E86" i="35"/>
  <c r="D86" i="35" s="1"/>
  <c r="P85" i="35"/>
  <c r="M85" i="35"/>
  <c r="J85" i="35"/>
  <c r="G85" i="35"/>
  <c r="E85" i="35"/>
  <c r="D85" i="35" s="1"/>
  <c r="P84" i="35"/>
  <c r="M84" i="35"/>
  <c r="J84" i="35"/>
  <c r="G84" i="35"/>
  <c r="E84" i="35"/>
  <c r="D84" i="35" s="1"/>
  <c r="P83" i="35"/>
  <c r="M83" i="35"/>
  <c r="J83" i="35"/>
  <c r="G83" i="35"/>
  <c r="E83" i="35"/>
  <c r="D83" i="35" s="1"/>
  <c r="P82" i="35"/>
  <c r="M82" i="35"/>
  <c r="J82" i="35"/>
  <c r="G82" i="35"/>
  <c r="F82" i="35"/>
  <c r="E82" i="35"/>
  <c r="P80" i="35"/>
  <c r="E80" i="35"/>
  <c r="D80" i="35" s="1"/>
  <c r="P78" i="35"/>
  <c r="E78" i="35"/>
  <c r="D78" i="35" s="1"/>
  <c r="P77" i="35"/>
  <c r="G77" i="35"/>
  <c r="E77" i="35"/>
  <c r="D77" i="35" s="1"/>
  <c r="P76" i="35"/>
  <c r="E76" i="35"/>
  <c r="D76" i="35" s="1"/>
  <c r="P75" i="35"/>
  <c r="E75" i="35"/>
  <c r="D75" i="35" s="1"/>
  <c r="P74" i="35"/>
  <c r="M74" i="35"/>
  <c r="J74" i="35"/>
  <c r="G74" i="35"/>
  <c r="E74" i="35"/>
  <c r="D74" i="35" s="1"/>
  <c r="P73" i="35"/>
  <c r="M73" i="35"/>
  <c r="J73" i="35"/>
  <c r="G73" i="35"/>
  <c r="E73" i="35"/>
  <c r="D73" i="35" s="1"/>
  <c r="P72" i="35"/>
  <c r="M72" i="35"/>
  <c r="J72" i="35"/>
  <c r="G72" i="35"/>
  <c r="E72" i="35"/>
  <c r="D72" i="35" s="1"/>
  <c r="P69" i="35"/>
  <c r="F69" i="35"/>
  <c r="D69" i="35" s="1"/>
  <c r="P68" i="35"/>
  <c r="F68" i="35"/>
  <c r="D68" i="35" s="1"/>
  <c r="P67" i="35"/>
  <c r="F67" i="35"/>
  <c r="D67" i="35" s="1"/>
  <c r="P66" i="35"/>
  <c r="F66" i="35"/>
  <c r="D66" i="35" s="1"/>
  <c r="P65" i="35"/>
  <c r="M65" i="35"/>
  <c r="F65" i="35"/>
  <c r="D65" i="35" s="1"/>
  <c r="P62" i="35"/>
  <c r="M62" i="35"/>
  <c r="J62" i="35"/>
  <c r="G62" i="35"/>
  <c r="F62" i="35"/>
  <c r="E62" i="35"/>
  <c r="P61" i="35"/>
  <c r="M61" i="35"/>
  <c r="J61" i="35"/>
  <c r="G61" i="35"/>
  <c r="F61" i="35"/>
  <c r="E61" i="35"/>
  <c r="P60" i="35"/>
  <c r="M60" i="35"/>
  <c r="J60" i="35"/>
  <c r="G60" i="35"/>
  <c r="F60" i="35"/>
  <c r="E60" i="35"/>
  <c r="P59" i="35"/>
  <c r="M59" i="35"/>
  <c r="J59" i="35"/>
  <c r="G59" i="35"/>
  <c r="E59" i="35"/>
  <c r="D59" i="35" s="1"/>
  <c r="P58" i="35"/>
  <c r="M58" i="35"/>
  <c r="J58" i="35"/>
  <c r="G58" i="35"/>
  <c r="F58" i="35"/>
  <c r="E58" i="35"/>
  <c r="P57" i="35"/>
  <c r="M57" i="35"/>
  <c r="J57" i="35"/>
  <c r="G57" i="35"/>
  <c r="F57" i="35"/>
  <c r="E57" i="35"/>
  <c r="P56" i="35"/>
  <c r="M56" i="35"/>
  <c r="J56" i="35"/>
  <c r="G56" i="35"/>
  <c r="F56" i="35"/>
  <c r="E56" i="35"/>
  <c r="P55" i="35"/>
  <c r="M55" i="35"/>
  <c r="J55" i="35"/>
  <c r="G55" i="35"/>
  <c r="F55" i="35"/>
  <c r="E55" i="35"/>
  <c r="P54" i="35"/>
  <c r="M54" i="35"/>
  <c r="J54" i="35"/>
  <c r="G54" i="35"/>
  <c r="F54" i="35"/>
  <c r="E54" i="35"/>
  <c r="P53" i="35"/>
  <c r="M53" i="35"/>
  <c r="J53" i="35"/>
  <c r="G53" i="35"/>
  <c r="F53" i="35"/>
  <c r="E53" i="35"/>
  <c r="P52" i="35"/>
  <c r="M52" i="35"/>
  <c r="J52" i="35"/>
  <c r="G52" i="35"/>
  <c r="F52" i="35"/>
  <c r="E52" i="35"/>
  <c r="P51" i="35"/>
  <c r="M51" i="35"/>
  <c r="J51" i="35"/>
  <c r="G51" i="35"/>
  <c r="E51" i="35"/>
  <c r="D51" i="35" s="1"/>
  <c r="P50" i="35"/>
  <c r="M50" i="35"/>
  <c r="J50" i="35"/>
  <c r="G50" i="35"/>
  <c r="E50" i="35"/>
  <c r="D50" i="35" s="1"/>
  <c r="P49" i="35"/>
  <c r="M49" i="35"/>
  <c r="J49" i="35"/>
  <c r="G49" i="35"/>
  <c r="E49" i="35"/>
  <c r="D49" i="35" s="1"/>
  <c r="P48" i="35"/>
  <c r="M48" i="35"/>
  <c r="J48" i="35"/>
  <c r="G48" i="35"/>
  <c r="F48" i="35"/>
  <c r="E48" i="35"/>
  <c r="P47" i="35"/>
  <c r="M47" i="35"/>
  <c r="J47" i="35"/>
  <c r="G47" i="35"/>
  <c r="F47" i="35"/>
  <c r="E47" i="35"/>
  <c r="P46" i="35"/>
  <c r="M46" i="35"/>
  <c r="J46" i="35"/>
  <c r="G46" i="35"/>
  <c r="F46" i="35"/>
  <c r="E46" i="35"/>
  <c r="P45" i="35"/>
  <c r="M45" i="35"/>
  <c r="J45" i="35"/>
  <c r="G45" i="35"/>
  <c r="F45" i="35"/>
  <c r="E45" i="35"/>
  <c r="P44" i="35"/>
  <c r="M44" i="35"/>
  <c r="J44" i="35"/>
  <c r="G44" i="35"/>
  <c r="F44" i="35"/>
  <c r="E44" i="35"/>
  <c r="P43" i="35"/>
  <c r="M43" i="35"/>
  <c r="J43" i="35"/>
  <c r="G43" i="35"/>
  <c r="F43" i="35"/>
  <c r="E43" i="35"/>
  <c r="P42" i="35"/>
  <c r="M42" i="35"/>
  <c r="J42" i="35"/>
  <c r="G42" i="35"/>
  <c r="F42" i="35"/>
  <c r="E42" i="35"/>
  <c r="P41" i="35"/>
  <c r="M41" i="35"/>
  <c r="J41" i="35"/>
  <c r="G41" i="35"/>
  <c r="F41" i="35"/>
  <c r="E41" i="35"/>
  <c r="P38" i="35"/>
  <c r="M38" i="35"/>
  <c r="F38" i="35"/>
  <c r="D38" i="35" s="1"/>
  <c r="P37" i="35"/>
  <c r="M37" i="35"/>
  <c r="J37" i="35"/>
  <c r="G37" i="35"/>
  <c r="F37" i="35"/>
  <c r="E37" i="35"/>
  <c r="P34" i="35"/>
  <c r="M34" i="35"/>
  <c r="J34" i="35"/>
  <c r="G34" i="35"/>
  <c r="E34" i="35"/>
  <c r="D34" i="35" s="1"/>
  <c r="P33" i="35"/>
  <c r="M33" i="35"/>
  <c r="J33" i="35"/>
  <c r="G33" i="35"/>
  <c r="F33" i="35"/>
  <c r="E33" i="35"/>
  <c r="P32" i="35"/>
  <c r="M32" i="35"/>
  <c r="J32" i="35"/>
  <c r="G32" i="35"/>
  <c r="F32" i="35"/>
  <c r="E32" i="35"/>
  <c r="P31" i="35"/>
  <c r="M31" i="35"/>
  <c r="J31" i="35"/>
  <c r="G31" i="35"/>
  <c r="F31" i="35"/>
  <c r="E31" i="35"/>
  <c r="P30" i="35"/>
  <c r="M30" i="35"/>
  <c r="J30" i="35"/>
  <c r="G30" i="35"/>
  <c r="E30" i="35"/>
  <c r="D30" i="35" s="1"/>
  <c r="P29" i="35"/>
  <c r="M29" i="35"/>
  <c r="J29" i="35"/>
  <c r="G29" i="35"/>
  <c r="F29" i="35"/>
  <c r="E29" i="35"/>
  <c r="P28" i="35"/>
  <c r="M28" i="35"/>
  <c r="J28" i="35"/>
  <c r="G28" i="35"/>
  <c r="F28" i="35"/>
  <c r="E28" i="35"/>
  <c r="P27" i="35"/>
  <c r="M27" i="35"/>
  <c r="J27" i="35"/>
  <c r="G27" i="35"/>
  <c r="F27" i="35"/>
  <c r="E27" i="35"/>
  <c r="P26" i="35"/>
  <c r="M26" i="35"/>
  <c r="J26" i="35"/>
  <c r="G26" i="35"/>
  <c r="F26" i="35"/>
  <c r="E26" i="35"/>
  <c r="P24" i="35"/>
  <c r="M24" i="35"/>
  <c r="J24" i="35"/>
  <c r="G24" i="35"/>
  <c r="F24" i="35"/>
  <c r="E24" i="35"/>
  <c r="P23" i="35"/>
  <c r="M23" i="35"/>
  <c r="J23" i="35"/>
  <c r="G23" i="35"/>
  <c r="E23" i="35"/>
  <c r="D23" i="35" s="1"/>
  <c r="P22" i="35"/>
  <c r="M22" i="35"/>
  <c r="J22" i="35"/>
  <c r="G22" i="35"/>
  <c r="E22" i="35"/>
  <c r="D22" i="35" s="1"/>
  <c r="P21" i="35"/>
  <c r="M21" i="35"/>
  <c r="J21" i="35"/>
  <c r="G21" i="35"/>
  <c r="E21" i="35"/>
  <c r="D21" i="35" s="1"/>
  <c r="P20" i="35"/>
  <c r="M20" i="35"/>
  <c r="J20" i="35"/>
  <c r="G20" i="35"/>
  <c r="F20" i="35"/>
  <c r="E20" i="35"/>
  <c r="P19" i="35"/>
  <c r="M19" i="35"/>
  <c r="J19" i="35"/>
  <c r="G19" i="35"/>
  <c r="F19" i="35"/>
  <c r="E19" i="35"/>
  <c r="P18" i="35"/>
  <c r="M18" i="35"/>
  <c r="J18" i="35"/>
  <c r="G18" i="35"/>
  <c r="F18" i="35"/>
  <c r="E18" i="35"/>
  <c r="P17" i="35"/>
  <c r="M17" i="35"/>
  <c r="J17" i="35"/>
  <c r="G17" i="35"/>
  <c r="F17" i="35"/>
  <c r="E17" i="35"/>
  <c r="P16" i="35"/>
  <c r="M16" i="35"/>
  <c r="J16" i="35"/>
  <c r="G16" i="35"/>
  <c r="F16" i="35"/>
  <c r="E16" i="35"/>
  <c r="P15" i="35"/>
  <c r="M15" i="35"/>
  <c r="J15" i="35"/>
  <c r="G15" i="35"/>
  <c r="F15" i="35"/>
  <c r="E15" i="35"/>
  <c r="P14" i="35"/>
  <c r="M14" i="35"/>
  <c r="J14" i="35"/>
  <c r="G14" i="35"/>
  <c r="F14" i="35"/>
  <c r="E14" i="35"/>
  <c r="P13" i="35"/>
  <c r="M13" i="35"/>
  <c r="J13" i="35"/>
  <c r="G13" i="35"/>
  <c r="E13" i="35"/>
  <c r="D13" i="35" s="1"/>
  <c r="D61" i="35" l="1"/>
  <c r="D103" i="35"/>
  <c r="D110" i="35"/>
  <c r="D37" i="35"/>
  <c r="D56" i="35"/>
  <c r="D44" i="35"/>
  <c r="D99" i="35"/>
  <c r="D27" i="35"/>
  <c r="D31" i="35"/>
  <c r="D53" i="35"/>
  <c r="D24" i="35"/>
  <c r="D29" i="35"/>
  <c r="D62" i="35"/>
  <c r="D43" i="35"/>
  <c r="D47" i="35"/>
  <c r="D109" i="35"/>
  <c r="D105" i="35"/>
  <c r="D42" i="35"/>
  <c r="D46" i="35"/>
  <c r="D45" i="35"/>
  <c r="D52" i="35"/>
  <c r="D60" i="35"/>
  <c r="D112" i="35"/>
  <c r="D16" i="35"/>
  <c r="D15" i="35"/>
  <c r="D19" i="35"/>
  <c r="D58" i="35"/>
  <c r="D14" i="35"/>
  <c r="D18" i="35"/>
  <c r="D26" i="35"/>
  <c r="D57" i="35"/>
  <c r="D82" i="35"/>
  <c r="D108" i="35"/>
  <c r="D17" i="35"/>
  <c r="D33" i="35"/>
  <c r="D48" i="35"/>
  <c r="D107" i="35"/>
  <c r="D28" i="35"/>
  <c r="D32" i="35"/>
  <c r="D55" i="35"/>
  <c r="D111" i="35"/>
  <c r="D20" i="35"/>
  <c r="D41" i="35"/>
  <c r="D54" i="35"/>
  <c r="D135" i="34" l="1"/>
  <c r="E135" i="17" s="1"/>
  <c r="I140" i="24" l="1"/>
  <c r="J87" i="24" l="1"/>
  <c r="J26" i="24"/>
  <c r="J12" i="24"/>
  <c r="I93" i="24"/>
  <c r="I90" i="24" s="1"/>
  <c r="E11" i="25" l="1"/>
  <c r="O12" i="35" l="1"/>
  <c r="O9" i="35" s="1"/>
  <c r="N12" i="35"/>
  <c r="N9" i="35" s="1"/>
  <c r="L12" i="35"/>
  <c r="L9" i="35" s="1"/>
  <c r="K12" i="35"/>
  <c r="K9" i="35" s="1"/>
  <c r="J12" i="35" l="1"/>
  <c r="J9" i="35" s="1"/>
  <c r="M12" i="35"/>
  <c r="M9" i="35" s="1"/>
  <c r="Q12" i="35"/>
  <c r="Q9" i="35" s="1"/>
  <c r="R12" i="35"/>
  <c r="R9" i="35" s="1"/>
  <c r="I12" i="35"/>
  <c r="I9" i="35" s="1"/>
  <c r="H12" i="35"/>
  <c r="H9" i="35" s="1"/>
  <c r="F12" i="35" l="1"/>
  <c r="F9" i="35" s="1"/>
  <c r="G12" i="35"/>
  <c r="G9" i="35" s="1"/>
  <c r="P12" i="35"/>
  <c r="P9" i="35" s="1"/>
  <c r="E12" i="35"/>
  <c r="E9" i="35" s="1"/>
  <c r="D12" i="35" l="1"/>
  <c r="D9" i="35" s="1"/>
  <c r="I107" i="24" l="1"/>
  <c r="I53" i="24"/>
  <c r="I41" i="24"/>
  <c r="I40" i="24"/>
  <c r="I32" i="24"/>
  <c r="I28" i="24"/>
  <c r="I14" i="24"/>
  <c r="G133" i="28" l="1"/>
  <c r="E36" i="28"/>
  <c r="E14" i="18" l="1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3" i="18"/>
  <c r="F12" i="18"/>
  <c r="G12" i="18"/>
  <c r="D13" i="29" l="1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6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Q132" i="17" l="1"/>
  <c r="Q84" i="17"/>
  <c r="Q52" i="17"/>
  <c r="Q147" i="17"/>
  <c r="Q99" i="17"/>
  <c r="Q27" i="17"/>
  <c r="Q146" i="17"/>
  <c r="Q130" i="17"/>
  <c r="Q122" i="17"/>
  <c r="Q114" i="17"/>
  <c r="Q106" i="17"/>
  <c r="Q98" i="17"/>
  <c r="Q90" i="17"/>
  <c r="Q82" i="17"/>
  <c r="Q74" i="17"/>
  <c r="Q66" i="17"/>
  <c r="Q58" i="17"/>
  <c r="Q50" i="17"/>
  <c r="Q42" i="17"/>
  <c r="Q34" i="17"/>
  <c r="Q26" i="17"/>
  <c r="Q18" i="17"/>
  <c r="Q124" i="17"/>
  <c r="Q76" i="17"/>
  <c r="Q36" i="17"/>
  <c r="Q107" i="17"/>
  <c r="Q19" i="17"/>
  <c r="Q138" i="17"/>
  <c r="Q145" i="17"/>
  <c r="Q137" i="17"/>
  <c r="Q129" i="17"/>
  <c r="Q121" i="17"/>
  <c r="Q113" i="17"/>
  <c r="Q105" i="17"/>
  <c r="Q97" i="17"/>
  <c r="Q89" i="17"/>
  <c r="Q81" i="17"/>
  <c r="Q73" i="17"/>
  <c r="Q65" i="17"/>
  <c r="Q57" i="17"/>
  <c r="Q49" i="17"/>
  <c r="Q41" i="17"/>
  <c r="Q33" i="17"/>
  <c r="Q25" i="17"/>
  <c r="Q17" i="17"/>
  <c r="Q108" i="17"/>
  <c r="Q60" i="17"/>
  <c r="Q139" i="17"/>
  <c r="Q83" i="17"/>
  <c r="Q35" i="17"/>
  <c r="Q120" i="17"/>
  <c r="Q104" i="17"/>
  <c r="Q88" i="17"/>
  <c r="Q72" i="17"/>
  <c r="Q64" i="17"/>
  <c r="Q56" i="17"/>
  <c r="Q48" i="17"/>
  <c r="Q40" i="17"/>
  <c r="Q32" i="17"/>
  <c r="Q24" i="17"/>
  <c r="Q16" i="17"/>
  <c r="Q100" i="17"/>
  <c r="Q28" i="17"/>
  <c r="Q123" i="17"/>
  <c r="Q91" i="17"/>
  <c r="Q59" i="17"/>
  <c r="Q144" i="17"/>
  <c r="Q128" i="17"/>
  <c r="Q96" i="17"/>
  <c r="Q143" i="17"/>
  <c r="Q135" i="17"/>
  <c r="Q127" i="17"/>
  <c r="Q119" i="17"/>
  <c r="Q111" i="17"/>
  <c r="Q103" i="17"/>
  <c r="Q95" i="17"/>
  <c r="Q87" i="17"/>
  <c r="Q79" i="17"/>
  <c r="Q71" i="17"/>
  <c r="Q63" i="17"/>
  <c r="Q55" i="17"/>
  <c r="Q47" i="17"/>
  <c r="Q39" i="17"/>
  <c r="Q31" i="17"/>
  <c r="Q23" i="17"/>
  <c r="Q15" i="17"/>
  <c r="Q148" i="17"/>
  <c r="Q116" i="17"/>
  <c r="Q68" i="17"/>
  <c r="Q20" i="17"/>
  <c r="Q115" i="17"/>
  <c r="Q67" i="17"/>
  <c r="Q51" i="17"/>
  <c r="Q136" i="17"/>
  <c r="Q112" i="17"/>
  <c r="Q80" i="17"/>
  <c r="Q150" i="17"/>
  <c r="Q142" i="17"/>
  <c r="Q134" i="17"/>
  <c r="Q126" i="17"/>
  <c r="Q118" i="17"/>
  <c r="Q110" i="17"/>
  <c r="Q102" i="17"/>
  <c r="Q94" i="17"/>
  <c r="Q86" i="17"/>
  <c r="Q78" i="17"/>
  <c r="Q70" i="17"/>
  <c r="Q62" i="17"/>
  <c r="Q54" i="17"/>
  <c r="Q46" i="17"/>
  <c r="Q38" i="17"/>
  <c r="Q30" i="17"/>
  <c r="Q22" i="17"/>
  <c r="Q14" i="17"/>
  <c r="Q140" i="17"/>
  <c r="Q92" i="17"/>
  <c r="Q44" i="17"/>
  <c r="Q131" i="17"/>
  <c r="Q75" i="17"/>
  <c r="Q43" i="17"/>
  <c r="Q149" i="17"/>
  <c r="Q141" i="17"/>
  <c r="Q133" i="17"/>
  <c r="Q125" i="17"/>
  <c r="Q117" i="17"/>
  <c r="Q109" i="17"/>
  <c r="Q101" i="17"/>
  <c r="Q93" i="17"/>
  <c r="Q85" i="17"/>
  <c r="Q77" i="17"/>
  <c r="Q69" i="17"/>
  <c r="Q61" i="17"/>
  <c r="Q53" i="17"/>
  <c r="Q45" i="17"/>
  <c r="Q37" i="17"/>
  <c r="Q29" i="17"/>
  <c r="Q21" i="17"/>
  <c r="Q13" i="17"/>
  <c r="D150" i="24" l="1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0" i="24"/>
  <c r="J149" i="31" l="1"/>
  <c r="J148" i="31" l="1"/>
  <c r="J147" i="31"/>
  <c r="J146" i="31"/>
  <c r="D13" i="28"/>
  <c r="P13" i="17" s="1"/>
  <c r="D14" i="28"/>
  <c r="P14" i="17" s="1"/>
  <c r="D15" i="28"/>
  <c r="P15" i="17" s="1"/>
  <c r="D16" i="28"/>
  <c r="P16" i="17" s="1"/>
  <c r="D17" i="28"/>
  <c r="P17" i="17" s="1"/>
  <c r="D18" i="28"/>
  <c r="P18" i="17" s="1"/>
  <c r="D19" i="28"/>
  <c r="P19" i="17" s="1"/>
  <c r="D20" i="28"/>
  <c r="P20" i="17" s="1"/>
  <c r="D21" i="28"/>
  <c r="P21" i="17" s="1"/>
  <c r="D22" i="28"/>
  <c r="P22" i="17" s="1"/>
  <c r="D23" i="28"/>
  <c r="P23" i="17" s="1"/>
  <c r="D24" i="28"/>
  <c r="P24" i="17" s="1"/>
  <c r="D25" i="28"/>
  <c r="P25" i="17" s="1"/>
  <c r="D26" i="28"/>
  <c r="P26" i="17" s="1"/>
  <c r="D27" i="28"/>
  <c r="P27" i="17" s="1"/>
  <c r="D28" i="28"/>
  <c r="P28" i="17" s="1"/>
  <c r="D29" i="28"/>
  <c r="P29" i="17" s="1"/>
  <c r="D30" i="28"/>
  <c r="P30" i="17" s="1"/>
  <c r="D31" i="28"/>
  <c r="P31" i="17" s="1"/>
  <c r="D32" i="28"/>
  <c r="P32" i="17" s="1"/>
  <c r="D33" i="28"/>
  <c r="P33" i="17" s="1"/>
  <c r="D34" i="28"/>
  <c r="P34" i="17" s="1"/>
  <c r="D35" i="28"/>
  <c r="P35" i="17" s="1"/>
  <c r="D36" i="28"/>
  <c r="P36" i="17" s="1"/>
  <c r="D37" i="28"/>
  <c r="P37" i="17" s="1"/>
  <c r="D38" i="28"/>
  <c r="P38" i="17" s="1"/>
  <c r="D39" i="28"/>
  <c r="P39" i="17" s="1"/>
  <c r="D40" i="28"/>
  <c r="P40" i="17" s="1"/>
  <c r="D41" i="28"/>
  <c r="P41" i="17" s="1"/>
  <c r="D42" i="28"/>
  <c r="P42" i="17" s="1"/>
  <c r="D43" i="28"/>
  <c r="P43" i="17" s="1"/>
  <c r="D44" i="28"/>
  <c r="P44" i="17" s="1"/>
  <c r="D45" i="28"/>
  <c r="P45" i="17" s="1"/>
  <c r="D46" i="28"/>
  <c r="P46" i="17" s="1"/>
  <c r="D47" i="28"/>
  <c r="P47" i="17" s="1"/>
  <c r="D48" i="28"/>
  <c r="P48" i="17" s="1"/>
  <c r="D49" i="28"/>
  <c r="P49" i="17" s="1"/>
  <c r="D50" i="28"/>
  <c r="P50" i="17" s="1"/>
  <c r="D51" i="28"/>
  <c r="P51" i="17" s="1"/>
  <c r="D52" i="28"/>
  <c r="P52" i="17" s="1"/>
  <c r="D53" i="28"/>
  <c r="P53" i="17" s="1"/>
  <c r="D54" i="28"/>
  <c r="P54" i="17" s="1"/>
  <c r="D55" i="28"/>
  <c r="P55" i="17" s="1"/>
  <c r="D56" i="28"/>
  <c r="P56" i="17" s="1"/>
  <c r="D57" i="28"/>
  <c r="P57" i="17" s="1"/>
  <c r="D58" i="28"/>
  <c r="P58" i="17" s="1"/>
  <c r="D59" i="28"/>
  <c r="P59" i="17" s="1"/>
  <c r="D60" i="28"/>
  <c r="P60" i="17" s="1"/>
  <c r="D61" i="28"/>
  <c r="P61" i="17" s="1"/>
  <c r="D62" i="28"/>
  <c r="P62" i="17" s="1"/>
  <c r="D63" i="28"/>
  <c r="P63" i="17" s="1"/>
  <c r="D64" i="28"/>
  <c r="P64" i="17" s="1"/>
  <c r="D65" i="28"/>
  <c r="P65" i="17" s="1"/>
  <c r="D66" i="28"/>
  <c r="P66" i="17" s="1"/>
  <c r="D67" i="28"/>
  <c r="P67" i="17" s="1"/>
  <c r="D68" i="28"/>
  <c r="P68" i="17" s="1"/>
  <c r="D69" i="28"/>
  <c r="P69" i="17" s="1"/>
  <c r="D70" i="28"/>
  <c r="P70" i="17" s="1"/>
  <c r="D71" i="28"/>
  <c r="P71" i="17" s="1"/>
  <c r="D72" i="28"/>
  <c r="P72" i="17" s="1"/>
  <c r="D73" i="28"/>
  <c r="P73" i="17" s="1"/>
  <c r="D74" i="28"/>
  <c r="P74" i="17" s="1"/>
  <c r="D75" i="28"/>
  <c r="P75" i="17" s="1"/>
  <c r="D76" i="28"/>
  <c r="P76" i="17" s="1"/>
  <c r="D77" i="28"/>
  <c r="P77" i="17" s="1"/>
  <c r="D78" i="28"/>
  <c r="P78" i="17" s="1"/>
  <c r="D79" i="28"/>
  <c r="P79" i="17" s="1"/>
  <c r="D80" i="28"/>
  <c r="P80" i="17" s="1"/>
  <c r="D81" i="28"/>
  <c r="P81" i="17" s="1"/>
  <c r="D82" i="28"/>
  <c r="P82" i="17" s="1"/>
  <c r="D83" i="28"/>
  <c r="P83" i="17" s="1"/>
  <c r="D84" i="28"/>
  <c r="P84" i="17" s="1"/>
  <c r="D85" i="28"/>
  <c r="P85" i="17" s="1"/>
  <c r="D86" i="28"/>
  <c r="P86" i="17" s="1"/>
  <c r="D87" i="28"/>
  <c r="P87" i="17" s="1"/>
  <c r="D88" i="28"/>
  <c r="P88" i="17" s="1"/>
  <c r="D89" i="28"/>
  <c r="P89" i="17" s="1"/>
  <c r="D90" i="28"/>
  <c r="P90" i="17" s="1"/>
  <c r="D91" i="28"/>
  <c r="P91" i="17" s="1"/>
  <c r="D92" i="28"/>
  <c r="P92" i="17" s="1"/>
  <c r="D93" i="28"/>
  <c r="P93" i="17" s="1"/>
  <c r="D94" i="28"/>
  <c r="P94" i="17" s="1"/>
  <c r="D95" i="28"/>
  <c r="P95" i="17" s="1"/>
  <c r="D96" i="28"/>
  <c r="P96" i="17" s="1"/>
  <c r="D97" i="28"/>
  <c r="P97" i="17" s="1"/>
  <c r="D98" i="28"/>
  <c r="P98" i="17" s="1"/>
  <c r="D99" i="28"/>
  <c r="P99" i="17" s="1"/>
  <c r="D100" i="28"/>
  <c r="P100" i="17" s="1"/>
  <c r="D101" i="28"/>
  <c r="P101" i="17" s="1"/>
  <c r="D102" i="28"/>
  <c r="P102" i="17" s="1"/>
  <c r="D103" i="28"/>
  <c r="P103" i="17" s="1"/>
  <c r="D104" i="28"/>
  <c r="P104" i="17" s="1"/>
  <c r="D105" i="28"/>
  <c r="P105" i="17" s="1"/>
  <c r="D106" i="28"/>
  <c r="P106" i="17" s="1"/>
  <c r="D107" i="28"/>
  <c r="P107" i="17" s="1"/>
  <c r="D108" i="28"/>
  <c r="P108" i="17" s="1"/>
  <c r="D109" i="28"/>
  <c r="P109" i="17" s="1"/>
  <c r="D110" i="28"/>
  <c r="P110" i="17" s="1"/>
  <c r="D111" i="28"/>
  <c r="P111" i="17" s="1"/>
  <c r="D112" i="28"/>
  <c r="P112" i="17" s="1"/>
  <c r="D113" i="28"/>
  <c r="P113" i="17" s="1"/>
  <c r="D114" i="28"/>
  <c r="P114" i="17" s="1"/>
  <c r="D115" i="28"/>
  <c r="P115" i="17" s="1"/>
  <c r="D116" i="28"/>
  <c r="P116" i="17" s="1"/>
  <c r="D117" i="28"/>
  <c r="P117" i="17" s="1"/>
  <c r="D118" i="28"/>
  <c r="P118" i="17" s="1"/>
  <c r="D119" i="28"/>
  <c r="P119" i="17" s="1"/>
  <c r="D120" i="28"/>
  <c r="P120" i="17" s="1"/>
  <c r="D121" i="28"/>
  <c r="P121" i="17" s="1"/>
  <c r="D122" i="28"/>
  <c r="P122" i="17" s="1"/>
  <c r="D123" i="28"/>
  <c r="P123" i="17" s="1"/>
  <c r="D124" i="28"/>
  <c r="P124" i="17" s="1"/>
  <c r="D125" i="28"/>
  <c r="P125" i="17" s="1"/>
  <c r="D126" i="28"/>
  <c r="P126" i="17" s="1"/>
  <c r="D127" i="28"/>
  <c r="P127" i="17" s="1"/>
  <c r="D128" i="28"/>
  <c r="P128" i="17" s="1"/>
  <c r="D129" i="28"/>
  <c r="P129" i="17" s="1"/>
  <c r="D130" i="28"/>
  <c r="P130" i="17" s="1"/>
  <c r="D131" i="28"/>
  <c r="P131" i="17" s="1"/>
  <c r="D132" i="28"/>
  <c r="P132" i="17" s="1"/>
  <c r="D133" i="28"/>
  <c r="P133" i="17" s="1"/>
  <c r="D134" i="28"/>
  <c r="P134" i="17" s="1"/>
  <c r="D135" i="28"/>
  <c r="P135" i="17" s="1"/>
  <c r="D136" i="28"/>
  <c r="P136" i="17" s="1"/>
  <c r="D137" i="28"/>
  <c r="P137" i="17" s="1"/>
  <c r="D138" i="28"/>
  <c r="P138" i="17" s="1"/>
  <c r="D139" i="28"/>
  <c r="P139" i="17" s="1"/>
  <c r="D140" i="28"/>
  <c r="P140" i="17" s="1"/>
  <c r="D141" i="28"/>
  <c r="P141" i="17" s="1"/>
  <c r="D142" i="28"/>
  <c r="P142" i="17" s="1"/>
  <c r="D143" i="28"/>
  <c r="P143" i="17" s="1"/>
  <c r="D144" i="28"/>
  <c r="P144" i="17" s="1"/>
  <c r="D145" i="28"/>
  <c r="P145" i="17" s="1"/>
  <c r="D146" i="28"/>
  <c r="P146" i="17" s="1"/>
  <c r="D147" i="28"/>
  <c r="P147" i="17" s="1"/>
  <c r="D148" i="28"/>
  <c r="P148" i="17" s="1"/>
  <c r="D149" i="28"/>
  <c r="P149" i="17" s="1"/>
  <c r="D150" i="28"/>
  <c r="P150" i="17" s="1"/>
  <c r="D12" i="28"/>
  <c r="P12" i="17" s="1"/>
  <c r="D10" i="28"/>
  <c r="P10" i="17" s="1"/>
  <c r="P9" i="17"/>
  <c r="G10" i="31" l="1"/>
  <c r="G7" i="31" s="1"/>
  <c r="I149" i="31"/>
  <c r="H149" i="31"/>
  <c r="O150" i="17"/>
  <c r="M150" i="17"/>
  <c r="K150" i="17"/>
  <c r="I150" i="17"/>
  <c r="N11" i="17"/>
  <c r="N8" i="17" s="1"/>
  <c r="J150" i="26"/>
  <c r="D150" i="26" s="1"/>
  <c r="J150" i="17"/>
  <c r="H150" i="17"/>
  <c r="M151" i="18"/>
  <c r="H151" i="18"/>
  <c r="D150" i="22"/>
  <c r="D150" i="17" s="1"/>
  <c r="L150" i="17" l="1"/>
  <c r="D151" i="18"/>
  <c r="D149" i="31"/>
  <c r="D11" i="27"/>
  <c r="E11" i="28"/>
  <c r="F11" i="28"/>
  <c r="G11" i="28"/>
  <c r="G150" i="17" l="1"/>
  <c r="F150" i="17" s="1"/>
  <c r="F149" i="31" s="1"/>
  <c r="D150" i="34"/>
  <c r="E150" i="17" s="1"/>
  <c r="D130" i="34"/>
  <c r="E130" i="17" s="1"/>
  <c r="E149" i="31" l="1"/>
  <c r="K149" i="31" s="1"/>
  <c r="M149" i="31" s="1"/>
  <c r="R150" i="17"/>
  <c r="H13" i="18" l="1"/>
  <c r="H148" i="18"/>
  <c r="I12" i="18"/>
  <c r="J12" i="18"/>
  <c r="K12" i="18"/>
  <c r="L12" i="18"/>
  <c r="N12" i="18"/>
  <c r="O12" i="18"/>
  <c r="P12" i="18"/>
  <c r="Q12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9" i="18"/>
  <c r="H150" i="18"/>
  <c r="H11" i="18"/>
  <c r="H12" i="18" l="1"/>
  <c r="E11" i="24"/>
  <c r="F11" i="24"/>
  <c r="G11" i="24"/>
  <c r="H11" i="24"/>
  <c r="D149" i="22" l="1"/>
  <c r="M150" i="18"/>
  <c r="D150" i="18" s="1"/>
  <c r="M149" i="18"/>
  <c r="D149" i="18" s="1"/>
  <c r="J149" i="26" l="1"/>
  <c r="D149" i="26" s="1"/>
  <c r="I148" i="31" l="1"/>
  <c r="H148" i="31"/>
  <c r="O149" i="17" l="1"/>
  <c r="M149" i="17"/>
  <c r="L149" i="17"/>
  <c r="K149" i="17"/>
  <c r="J149" i="17"/>
  <c r="I149" i="17"/>
  <c r="H149" i="17"/>
  <c r="G149" i="17"/>
  <c r="D149" i="17"/>
  <c r="D148" i="31"/>
  <c r="F149" i="17" l="1"/>
  <c r="F148" i="31" l="1"/>
  <c r="D91" i="34" l="1"/>
  <c r="E91" i="17" s="1"/>
  <c r="D149" i="34" l="1"/>
  <c r="E149" i="17" s="1"/>
  <c r="E148" i="31" l="1"/>
  <c r="K148" i="31" s="1"/>
  <c r="M148" i="31" s="1"/>
  <c r="R149" i="17"/>
  <c r="D16" i="22"/>
  <c r="D10" i="34"/>
  <c r="E10" i="17" s="1"/>
  <c r="D12" i="34"/>
  <c r="E12" i="17" s="1"/>
  <c r="D13" i="34"/>
  <c r="E13" i="17" s="1"/>
  <c r="D14" i="34"/>
  <c r="E14" i="17" s="1"/>
  <c r="D15" i="34"/>
  <c r="E15" i="17" s="1"/>
  <c r="D16" i="34"/>
  <c r="E16" i="17" s="1"/>
  <c r="D17" i="34"/>
  <c r="E17" i="17" s="1"/>
  <c r="D18" i="34"/>
  <c r="E18" i="17" s="1"/>
  <c r="D19" i="34"/>
  <c r="E19" i="17" s="1"/>
  <c r="D20" i="34"/>
  <c r="E20" i="17" s="1"/>
  <c r="D21" i="34"/>
  <c r="E21" i="17" s="1"/>
  <c r="D22" i="34"/>
  <c r="E22" i="17" s="1"/>
  <c r="D23" i="34"/>
  <c r="E23" i="17" s="1"/>
  <c r="D24" i="34"/>
  <c r="E24" i="17" s="1"/>
  <c r="D25" i="34"/>
  <c r="E25" i="17" s="1"/>
  <c r="D26" i="34"/>
  <c r="E26" i="17" s="1"/>
  <c r="D27" i="34"/>
  <c r="E27" i="17" s="1"/>
  <c r="D28" i="34"/>
  <c r="E28" i="17" s="1"/>
  <c r="D29" i="34"/>
  <c r="E29" i="17" s="1"/>
  <c r="D30" i="34"/>
  <c r="E30" i="17" s="1"/>
  <c r="D31" i="34"/>
  <c r="E31" i="17" s="1"/>
  <c r="D32" i="34"/>
  <c r="E32" i="17" s="1"/>
  <c r="D33" i="34"/>
  <c r="E33" i="17" s="1"/>
  <c r="D34" i="34"/>
  <c r="E34" i="17" s="1"/>
  <c r="D35" i="34"/>
  <c r="E35" i="17" s="1"/>
  <c r="D36" i="34"/>
  <c r="E36" i="17" s="1"/>
  <c r="D37" i="34"/>
  <c r="E37" i="17" s="1"/>
  <c r="D38" i="34"/>
  <c r="E38" i="17" s="1"/>
  <c r="D39" i="34"/>
  <c r="E39" i="17" s="1"/>
  <c r="D40" i="34"/>
  <c r="E40" i="17" s="1"/>
  <c r="D41" i="34"/>
  <c r="E41" i="17" s="1"/>
  <c r="D42" i="34"/>
  <c r="E42" i="17" s="1"/>
  <c r="D43" i="34"/>
  <c r="E43" i="17" s="1"/>
  <c r="D44" i="34"/>
  <c r="E44" i="17" s="1"/>
  <c r="D45" i="34"/>
  <c r="E45" i="17" s="1"/>
  <c r="D46" i="34"/>
  <c r="E46" i="17" s="1"/>
  <c r="D47" i="34"/>
  <c r="E47" i="17" s="1"/>
  <c r="D48" i="34"/>
  <c r="E48" i="17" s="1"/>
  <c r="D49" i="34"/>
  <c r="E49" i="17" s="1"/>
  <c r="D50" i="34"/>
  <c r="E50" i="17" s="1"/>
  <c r="D51" i="34"/>
  <c r="E51" i="17" s="1"/>
  <c r="D52" i="34"/>
  <c r="E52" i="17" s="1"/>
  <c r="D53" i="34"/>
  <c r="E53" i="17" s="1"/>
  <c r="D54" i="34"/>
  <c r="E54" i="17" s="1"/>
  <c r="D55" i="34"/>
  <c r="E55" i="17" s="1"/>
  <c r="D56" i="34"/>
  <c r="E56" i="17" s="1"/>
  <c r="D57" i="34"/>
  <c r="E57" i="17" s="1"/>
  <c r="D58" i="34"/>
  <c r="E58" i="17" s="1"/>
  <c r="D59" i="34"/>
  <c r="E59" i="17" s="1"/>
  <c r="D60" i="34"/>
  <c r="E60" i="17" s="1"/>
  <c r="D61" i="34"/>
  <c r="E61" i="17" s="1"/>
  <c r="D62" i="34"/>
  <c r="E62" i="17" s="1"/>
  <c r="D63" i="34"/>
  <c r="E63" i="17" s="1"/>
  <c r="D64" i="34"/>
  <c r="E64" i="17" s="1"/>
  <c r="D65" i="34"/>
  <c r="E65" i="17" s="1"/>
  <c r="D66" i="34"/>
  <c r="E66" i="17" s="1"/>
  <c r="D67" i="34"/>
  <c r="E67" i="17" s="1"/>
  <c r="D68" i="34"/>
  <c r="E68" i="17" s="1"/>
  <c r="D69" i="34"/>
  <c r="E69" i="17" s="1"/>
  <c r="D70" i="34"/>
  <c r="E70" i="17" s="1"/>
  <c r="D71" i="34"/>
  <c r="E71" i="17" s="1"/>
  <c r="D72" i="34"/>
  <c r="E72" i="17" s="1"/>
  <c r="D73" i="34"/>
  <c r="E73" i="17" s="1"/>
  <c r="D74" i="34"/>
  <c r="E74" i="17" s="1"/>
  <c r="D75" i="34"/>
  <c r="E75" i="17" s="1"/>
  <c r="D76" i="34"/>
  <c r="E76" i="17" s="1"/>
  <c r="D77" i="34"/>
  <c r="E77" i="17" s="1"/>
  <c r="D78" i="34"/>
  <c r="E78" i="17" s="1"/>
  <c r="D79" i="34"/>
  <c r="E79" i="17" s="1"/>
  <c r="D80" i="34"/>
  <c r="E80" i="17" s="1"/>
  <c r="D81" i="34"/>
  <c r="E81" i="17" s="1"/>
  <c r="D82" i="34"/>
  <c r="E82" i="17" s="1"/>
  <c r="D83" i="34"/>
  <c r="E83" i="17" s="1"/>
  <c r="D84" i="34"/>
  <c r="E84" i="17" s="1"/>
  <c r="D85" i="34"/>
  <c r="E85" i="17" s="1"/>
  <c r="D86" i="34"/>
  <c r="E86" i="17" s="1"/>
  <c r="D87" i="34"/>
  <c r="E87" i="17" s="1"/>
  <c r="D88" i="34"/>
  <c r="E88" i="17" s="1"/>
  <c r="D89" i="34"/>
  <c r="E89" i="17" s="1"/>
  <c r="D90" i="34"/>
  <c r="E90" i="17" s="1"/>
  <c r="D92" i="34"/>
  <c r="E92" i="17" s="1"/>
  <c r="D93" i="34"/>
  <c r="D94" i="34"/>
  <c r="E94" i="17" s="1"/>
  <c r="D95" i="34"/>
  <c r="E95" i="17" s="1"/>
  <c r="D96" i="34"/>
  <c r="E96" i="17" s="1"/>
  <c r="D97" i="34"/>
  <c r="E97" i="17" s="1"/>
  <c r="D98" i="34"/>
  <c r="E98" i="17" s="1"/>
  <c r="D99" i="34"/>
  <c r="E99" i="17" s="1"/>
  <c r="D100" i="34"/>
  <c r="E100" i="17" s="1"/>
  <c r="D101" i="34"/>
  <c r="E101" i="17" s="1"/>
  <c r="D102" i="34"/>
  <c r="E102" i="17" s="1"/>
  <c r="D103" i="34"/>
  <c r="E103" i="17" s="1"/>
  <c r="D104" i="34"/>
  <c r="E104" i="17" s="1"/>
  <c r="D105" i="34"/>
  <c r="E105" i="17" s="1"/>
  <c r="D106" i="34"/>
  <c r="E106" i="17" s="1"/>
  <c r="D107" i="34"/>
  <c r="E107" i="17" s="1"/>
  <c r="D108" i="34"/>
  <c r="E108" i="17" s="1"/>
  <c r="D109" i="34"/>
  <c r="E109" i="17" s="1"/>
  <c r="D110" i="34"/>
  <c r="E110" i="17" s="1"/>
  <c r="D111" i="34"/>
  <c r="E111" i="17" s="1"/>
  <c r="D112" i="34"/>
  <c r="E112" i="17" s="1"/>
  <c r="D113" i="34"/>
  <c r="E113" i="17" s="1"/>
  <c r="D114" i="34"/>
  <c r="E114" i="17" s="1"/>
  <c r="D115" i="34"/>
  <c r="E115" i="17" s="1"/>
  <c r="D116" i="34"/>
  <c r="E116" i="17" s="1"/>
  <c r="D117" i="34"/>
  <c r="E117" i="17" s="1"/>
  <c r="D118" i="34"/>
  <c r="E118" i="17" s="1"/>
  <c r="D119" i="34"/>
  <c r="E119" i="17" s="1"/>
  <c r="D120" i="34"/>
  <c r="E120" i="17" s="1"/>
  <c r="D121" i="34"/>
  <c r="E121" i="17" s="1"/>
  <c r="D122" i="34"/>
  <c r="E122" i="17" s="1"/>
  <c r="D123" i="34"/>
  <c r="E123" i="17" s="1"/>
  <c r="D124" i="34"/>
  <c r="E124" i="17" s="1"/>
  <c r="D125" i="34"/>
  <c r="E125" i="17" s="1"/>
  <c r="D126" i="34"/>
  <c r="E126" i="17" s="1"/>
  <c r="D127" i="34"/>
  <c r="E127" i="17" s="1"/>
  <c r="D128" i="34"/>
  <c r="E128" i="17" s="1"/>
  <c r="D129" i="34"/>
  <c r="E129" i="17" s="1"/>
  <c r="D131" i="34"/>
  <c r="E131" i="17" s="1"/>
  <c r="D132" i="34"/>
  <c r="E132" i="17" s="1"/>
  <c r="D133" i="34"/>
  <c r="E133" i="17" s="1"/>
  <c r="D134" i="34"/>
  <c r="E134" i="17" s="1"/>
  <c r="D136" i="34"/>
  <c r="E136" i="17" s="1"/>
  <c r="D137" i="34"/>
  <c r="E137" i="17" s="1"/>
  <c r="D138" i="34"/>
  <c r="E138" i="17" s="1"/>
  <c r="D139" i="34"/>
  <c r="E139" i="17" s="1"/>
  <c r="D140" i="34"/>
  <c r="E140" i="17" s="1"/>
  <c r="D141" i="34"/>
  <c r="E141" i="17" s="1"/>
  <c r="D142" i="34"/>
  <c r="E142" i="17" s="1"/>
  <c r="D143" i="34"/>
  <c r="E143" i="17" s="1"/>
  <c r="D144" i="34"/>
  <c r="E144" i="17" s="1"/>
  <c r="D145" i="34"/>
  <c r="E145" i="17" s="1"/>
  <c r="D146" i="34"/>
  <c r="E146" i="17" s="1"/>
  <c r="D147" i="34"/>
  <c r="E147" i="17" s="1"/>
  <c r="D148" i="34"/>
  <c r="E148" i="17" s="1"/>
  <c r="E93" i="17" l="1"/>
  <c r="D11" i="34"/>
  <c r="D11" i="23"/>
  <c r="K11" i="24" l="1"/>
  <c r="L11" i="24"/>
  <c r="M148" i="18" l="1"/>
  <c r="D148" i="18" s="1"/>
  <c r="M147" i="18"/>
  <c r="D147" i="18" s="1"/>
  <c r="M146" i="18"/>
  <c r="D146" i="18" s="1"/>
  <c r="M145" i="18"/>
  <c r="D145" i="18" s="1"/>
  <c r="M144" i="18"/>
  <c r="D144" i="18" s="1"/>
  <c r="M143" i="18"/>
  <c r="D143" i="18" s="1"/>
  <c r="M142" i="18"/>
  <c r="D142" i="18" s="1"/>
  <c r="M141" i="18"/>
  <c r="M140" i="18"/>
  <c r="M139" i="18"/>
  <c r="M138" i="18"/>
  <c r="M137" i="18"/>
  <c r="M136" i="18"/>
  <c r="M135" i="18"/>
  <c r="M134" i="18"/>
  <c r="M133" i="18"/>
  <c r="M132" i="18"/>
  <c r="M131" i="18"/>
  <c r="D131" i="18" s="1"/>
  <c r="M130" i="18"/>
  <c r="D130" i="18" s="1"/>
  <c r="M129" i="18"/>
  <c r="D129" i="18" s="1"/>
  <c r="M128" i="18"/>
  <c r="D128" i="18" s="1"/>
  <c r="M127" i="18"/>
  <c r="D127" i="18" s="1"/>
  <c r="M126" i="18"/>
  <c r="D126" i="18" s="1"/>
  <c r="M125" i="18"/>
  <c r="D125" i="18" s="1"/>
  <c r="M124" i="18"/>
  <c r="D124" i="18" s="1"/>
  <c r="M123" i="18"/>
  <c r="D123" i="18" s="1"/>
  <c r="M122" i="18"/>
  <c r="D122" i="18" s="1"/>
  <c r="M121" i="18"/>
  <c r="D121" i="18" s="1"/>
  <c r="M120" i="18"/>
  <c r="D120" i="18" s="1"/>
  <c r="M119" i="18"/>
  <c r="D119" i="18" s="1"/>
  <c r="M118" i="18"/>
  <c r="D118" i="18" s="1"/>
  <c r="M117" i="18"/>
  <c r="D117" i="18" s="1"/>
  <c r="M116" i="18"/>
  <c r="D116" i="18" s="1"/>
  <c r="M115" i="18"/>
  <c r="D115" i="18" s="1"/>
  <c r="M114" i="18"/>
  <c r="D114" i="18" s="1"/>
  <c r="M113" i="18"/>
  <c r="D113" i="18" s="1"/>
  <c r="M112" i="18"/>
  <c r="M111" i="18"/>
  <c r="M110" i="18"/>
  <c r="M109" i="18"/>
  <c r="M108" i="18"/>
  <c r="M107" i="18"/>
  <c r="M106" i="18"/>
  <c r="M105" i="18"/>
  <c r="M104" i="18"/>
  <c r="M103" i="18"/>
  <c r="M102" i="18"/>
  <c r="M101" i="18"/>
  <c r="M100" i="18"/>
  <c r="M99" i="18"/>
  <c r="M98" i="18"/>
  <c r="M97" i="18"/>
  <c r="M96" i="18"/>
  <c r="M95" i="18"/>
  <c r="M94" i="18"/>
  <c r="M93" i="18"/>
  <c r="M92" i="18"/>
  <c r="M91" i="18"/>
  <c r="M90" i="18"/>
  <c r="M89" i="18"/>
  <c r="M88" i="18"/>
  <c r="M87" i="18"/>
  <c r="M86" i="18"/>
  <c r="M85" i="18"/>
  <c r="M84" i="18"/>
  <c r="M83" i="18"/>
  <c r="M82" i="18"/>
  <c r="M81" i="18"/>
  <c r="M80" i="18"/>
  <c r="M79" i="18"/>
  <c r="M78" i="18"/>
  <c r="M77" i="18"/>
  <c r="M76" i="18"/>
  <c r="M75" i="18"/>
  <c r="M74" i="18"/>
  <c r="M73" i="18"/>
  <c r="M72" i="18"/>
  <c r="M71" i="18"/>
  <c r="M70" i="18"/>
  <c r="M69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1" i="18"/>
  <c r="M12" i="18" l="1"/>
  <c r="D112" i="18"/>
  <c r="D134" i="18"/>
  <c r="D141" i="18"/>
  <c r="D11" i="18"/>
  <c r="D139" i="18"/>
  <c r="D136" i="18"/>
  <c r="D138" i="18"/>
  <c r="D133" i="18"/>
  <c r="D137" i="18"/>
  <c r="D140" i="18"/>
  <c r="D135" i="18"/>
  <c r="D132" i="18"/>
  <c r="J148" i="26" l="1"/>
  <c r="D148" i="26" s="1"/>
  <c r="J147" i="26"/>
  <c r="D147" i="26" s="1"/>
  <c r="J146" i="26"/>
  <c r="D146" i="26" s="1"/>
  <c r="J145" i="26"/>
  <c r="D145" i="26" s="1"/>
  <c r="J144" i="26"/>
  <c r="D144" i="26" s="1"/>
  <c r="J143" i="26"/>
  <c r="D143" i="26" s="1"/>
  <c r="J142" i="26"/>
  <c r="D142" i="26" s="1"/>
  <c r="J141" i="26"/>
  <c r="D141" i="26" s="1"/>
  <c r="J140" i="26"/>
  <c r="D140" i="26" s="1"/>
  <c r="J139" i="26"/>
  <c r="D139" i="26" s="1"/>
  <c r="J138" i="26"/>
  <c r="D138" i="26" s="1"/>
  <c r="J137" i="26"/>
  <c r="D137" i="26" s="1"/>
  <c r="J136" i="26"/>
  <c r="D136" i="26" s="1"/>
  <c r="J135" i="26"/>
  <c r="D135" i="26" s="1"/>
  <c r="J134" i="26"/>
  <c r="D134" i="26" s="1"/>
  <c r="J133" i="26"/>
  <c r="D133" i="26" s="1"/>
  <c r="J132" i="26"/>
  <c r="D132" i="26" s="1"/>
  <c r="J131" i="26"/>
  <c r="D131" i="26" s="1"/>
  <c r="J130" i="26"/>
  <c r="D130" i="26" s="1"/>
  <c r="J129" i="26"/>
  <c r="D129" i="26" s="1"/>
  <c r="J128" i="26"/>
  <c r="D128" i="26" s="1"/>
  <c r="J127" i="26"/>
  <c r="D127" i="26" s="1"/>
  <c r="J126" i="26"/>
  <c r="D126" i="26" s="1"/>
  <c r="J125" i="26"/>
  <c r="D125" i="26" s="1"/>
  <c r="J124" i="26"/>
  <c r="D124" i="26" s="1"/>
  <c r="J123" i="26"/>
  <c r="D123" i="26" s="1"/>
  <c r="J122" i="26"/>
  <c r="D122" i="26" s="1"/>
  <c r="J121" i="26"/>
  <c r="D121" i="26" s="1"/>
  <c r="J120" i="26"/>
  <c r="D120" i="26" s="1"/>
  <c r="J119" i="26"/>
  <c r="D119" i="26" s="1"/>
  <c r="J118" i="26"/>
  <c r="D118" i="26" s="1"/>
  <c r="J117" i="26"/>
  <c r="D117" i="26" s="1"/>
  <c r="J116" i="26"/>
  <c r="D116" i="26" s="1"/>
  <c r="J115" i="26"/>
  <c r="D115" i="26" s="1"/>
  <c r="J114" i="26"/>
  <c r="D114" i="26" s="1"/>
  <c r="J113" i="26"/>
  <c r="D113" i="26" s="1"/>
  <c r="J112" i="26"/>
  <c r="D112" i="26" s="1"/>
  <c r="J111" i="26"/>
  <c r="D111" i="26" s="1"/>
  <c r="J110" i="26"/>
  <c r="D110" i="26" s="1"/>
  <c r="J109" i="26"/>
  <c r="D109" i="26" s="1"/>
  <c r="J108" i="26"/>
  <c r="D108" i="26" s="1"/>
  <c r="J107" i="26"/>
  <c r="D107" i="26" s="1"/>
  <c r="J106" i="26"/>
  <c r="D106" i="26" s="1"/>
  <c r="J105" i="26"/>
  <c r="D105" i="26" s="1"/>
  <c r="J104" i="26"/>
  <c r="D104" i="26" s="1"/>
  <c r="J103" i="26"/>
  <c r="D103" i="26" s="1"/>
  <c r="J102" i="26"/>
  <c r="D102" i="26" s="1"/>
  <c r="J101" i="26"/>
  <c r="D101" i="26" s="1"/>
  <c r="J100" i="26"/>
  <c r="D100" i="26" s="1"/>
  <c r="J99" i="26"/>
  <c r="D99" i="26" s="1"/>
  <c r="J98" i="26"/>
  <c r="D98" i="26" s="1"/>
  <c r="J97" i="26"/>
  <c r="D97" i="26" s="1"/>
  <c r="J96" i="26"/>
  <c r="D96" i="26" s="1"/>
  <c r="J95" i="26"/>
  <c r="D95" i="26" s="1"/>
  <c r="J94" i="26"/>
  <c r="D94" i="26" s="1"/>
  <c r="J93" i="26"/>
  <c r="D93" i="26" s="1"/>
  <c r="J92" i="26"/>
  <c r="D92" i="26" s="1"/>
  <c r="J91" i="26"/>
  <c r="D91" i="26" s="1"/>
  <c r="J90" i="26"/>
  <c r="D90" i="26" s="1"/>
  <c r="J89" i="26"/>
  <c r="D89" i="26" s="1"/>
  <c r="J88" i="26"/>
  <c r="D88" i="26" s="1"/>
  <c r="J87" i="26"/>
  <c r="D87" i="26" s="1"/>
  <c r="J86" i="26"/>
  <c r="D86" i="26" s="1"/>
  <c r="J85" i="26"/>
  <c r="D85" i="26" s="1"/>
  <c r="J84" i="26"/>
  <c r="D84" i="26" s="1"/>
  <c r="J83" i="26"/>
  <c r="D83" i="26" s="1"/>
  <c r="J82" i="26"/>
  <c r="D82" i="26" s="1"/>
  <c r="J81" i="26"/>
  <c r="D81" i="26" s="1"/>
  <c r="J80" i="26"/>
  <c r="D80" i="26" s="1"/>
  <c r="J79" i="26"/>
  <c r="D79" i="26" s="1"/>
  <c r="J78" i="26"/>
  <c r="D78" i="26" s="1"/>
  <c r="J77" i="26"/>
  <c r="D77" i="26" s="1"/>
  <c r="J76" i="26"/>
  <c r="D76" i="26" s="1"/>
  <c r="J75" i="26"/>
  <c r="D75" i="26" s="1"/>
  <c r="J74" i="26"/>
  <c r="D74" i="26" s="1"/>
  <c r="J73" i="26"/>
  <c r="D73" i="26" s="1"/>
  <c r="J72" i="26"/>
  <c r="D72" i="26" s="1"/>
  <c r="J71" i="26"/>
  <c r="D71" i="26" s="1"/>
  <c r="J70" i="26"/>
  <c r="D70" i="26" s="1"/>
  <c r="J69" i="26"/>
  <c r="D69" i="26" s="1"/>
  <c r="J68" i="26"/>
  <c r="D68" i="26" s="1"/>
  <c r="J67" i="26"/>
  <c r="D67" i="26" s="1"/>
  <c r="J66" i="26"/>
  <c r="D66" i="26" s="1"/>
  <c r="J65" i="26"/>
  <c r="D65" i="26" s="1"/>
  <c r="J64" i="26"/>
  <c r="D64" i="26" s="1"/>
  <c r="J63" i="26"/>
  <c r="D63" i="26" s="1"/>
  <c r="J62" i="26"/>
  <c r="D62" i="26" s="1"/>
  <c r="J61" i="26"/>
  <c r="D61" i="26" s="1"/>
  <c r="J60" i="26"/>
  <c r="D60" i="26" s="1"/>
  <c r="J59" i="26"/>
  <c r="D59" i="26" s="1"/>
  <c r="J58" i="26"/>
  <c r="D58" i="26" s="1"/>
  <c r="J57" i="26"/>
  <c r="D57" i="26" s="1"/>
  <c r="J56" i="26"/>
  <c r="D56" i="26" s="1"/>
  <c r="J55" i="26"/>
  <c r="D55" i="26" s="1"/>
  <c r="J54" i="26"/>
  <c r="D54" i="26" s="1"/>
  <c r="J53" i="26"/>
  <c r="D53" i="26" s="1"/>
  <c r="J52" i="26"/>
  <c r="D52" i="26" s="1"/>
  <c r="J51" i="26"/>
  <c r="D51" i="26" s="1"/>
  <c r="J50" i="26"/>
  <c r="D50" i="26" s="1"/>
  <c r="J49" i="26"/>
  <c r="D49" i="26" s="1"/>
  <c r="J48" i="26"/>
  <c r="D48" i="26" s="1"/>
  <c r="J47" i="26"/>
  <c r="D47" i="26" s="1"/>
  <c r="J46" i="26"/>
  <c r="D46" i="26" s="1"/>
  <c r="J45" i="26"/>
  <c r="D45" i="26" s="1"/>
  <c r="J44" i="26"/>
  <c r="D44" i="26" s="1"/>
  <c r="J43" i="26"/>
  <c r="D43" i="26" s="1"/>
  <c r="J42" i="26"/>
  <c r="D42" i="26" s="1"/>
  <c r="J41" i="26"/>
  <c r="D41" i="26" s="1"/>
  <c r="J40" i="26"/>
  <c r="D40" i="26" s="1"/>
  <c r="J39" i="26"/>
  <c r="D39" i="26" s="1"/>
  <c r="J38" i="26"/>
  <c r="D38" i="26" s="1"/>
  <c r="J37" i="26"/>
  <c r="D37" i="26" s="1"/>
  <c r="J36" i="26"/>
  <c r="D36" i="26" s="1"/>
  <c r="J35" i="26"/>
  <c r="D35" i="26" s="1"/>
  <c r="J34" i="26"/>
  <c r="D34" i="26" s="1"/>
  <c r="J33" i="26"/>
  <c r="D33" i="26" s="1"/>
  <c r="J32" i="26"/>
  <c r="D32" i="26" s="1"/>
  <c r="J31" i="26"/>
  <c r="D31" i="26" s="1"/>
  <c r="J30" i="26"/>
  <c r="D30" i="26" s="1"/>
  <c r="J29" i="26"/>
  <c r="D29" i="26" s="1"/>
  <c r="J28" i="26"/>
  <c r="D28" i="26" s="1"/>
  <c r="J27" i="26"/>
  <c r="D27" i="26" s="1"/>
  <c r="J26" i="26"/>
  <c r="D26" i="26" s="1"/>
  <c r="J25" i="26"/>
  <c r="D25" i="26" s="1"/>
  <c r="J24" i="26"/>
  <c r="D24" i="26" s="1"/>
  <c r="J23" i="26"/>
  <c r="D23" i="26" s="1"/>
  <c r="J22" i="26"/>
  <c r="D22" i="26" s="1"/>
  <c r="J21" i="26"/>
  <c r="D21" i="26" s="1"/>
  <c r="J20" i="26"/>
  <c r="D20" i="26" s="1"/>
  <c r="J19" i="26"/>
  <c r="D19" i="26" s="1"/>
  <c r="J18" i="26"/>
  <c r="D18" i="26" s="1"/>
  <c r="J17" i="26"/>
  <c r="D17" i="26" s="1"/>
  <c r="J16" i="26"/>
  <c r="D16" i="26" s="1"/>
  <c r="J15" i="26"/>
  <c r="D15" i="26" s="1"/>
  <c r="J14" i="26"/>
  <c r="D14" i="26" s="1"/>
  <c r="J13" i="26"/>
  <c r="D13" i="26" s="1"/>
  <c r="J12" i="26"/>
  <c r="D12" i="26" s="1"/>
  <c r="J10" i="26"/>
  <c r="D10" i="26" s="1"/>
  <c r="L11" i="26"/>
  <c r="K11" i="26"/>
  <c r="J11" i="26" l="1"/>
  <c r="D10" i="25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11" i="17" l="1"/>
  <c r="H8" i="17" s="1"/>
  <c r="D10" i="20"/>
  <c r="D9" i="20"/>
  <c r="I11" i="26" l="1"/>
  <c r="D147" i="20" l="1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2" i="29" l="1"/>
  <c r="G11" i="29"/>
  <c r="F11" i="29"/>
  <c r="E11" i="29"/>
  <c r="D10" i="29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5" i="22"/>
  <c r="D14" i="22"/>
  <c r="D13" i="22"/>
  <c r="D12" i="22"/>
  <c r="G11" i="22"/>
  <c r="F11" i="22"/>
  <c r="E11" i="22"/>
  <c r="D10" i="22"/>
  <c r="Q10" i="17" l="1"/>
  <c r="Q9" i="17"/>
  <c r="Q12" i="17"/>
  <c r="J12" i="31"/>
  <c r="J20" i="31"/>
  <c r="J28" i="31"/>
  <c r="J36" i="31"/>
  <c r="J44" i="31"/>
  <c r="J52" i="31"/>
  <c r="J60" i="31"/>
  <c r="J68" i="31"/>
  <c r="J76" i="31"/>
  <c r="J84" i="31"/>
  <c r="J92" i="31"/>
  <c r="J100" i="31"/>
  <c r="J108" i="31"/>
  <c r="J116" i="31"/>
  <c r="J124" i="31"/>
  <c r="J132" i="31"/>
  <c r="J140" i="31"/>
  <c r="J13" i="31"/>
  <c r="J21" i="31"/>
  <c r="J29" i="31"/>
  <c r="J37" i="31"/>
  <c r="J45" i="31"/>
  <c r="J53" i="31"/>
  <c r="J61" i="31"/>
  <c r="J69" i="31"/>
  <c r="J77" i="31"/>
  <c r="J85" i="31"/>
  <c r="J93" i="31"/>
  <c r="J101" i="31"/>
  <c r="J109" i="31"/>
  <c r="J117" i="31"/>
  <c r="J125" i="31"/>
  <c r="J133" i="31"/>
  <c r="J141" i="31"/>
  <c r="J22" i="31"/>
  <c r="J46" i="31"/>
  <c r="J78" i="31"/>
  <c r="J102" i="31"/>
  <c r="J134" i="31"/>
  <c r="J47" i="31"/>
  <c r="J71" i="31"/>
  <c r="J95" i="31"/>
  <c r="J119" i="31"/>
  <c r="J135" i="31"/>
  <c r="J16" i="31"/>
  <c r="J24" i="31"/>
  <c r="J32" i="31"/>
  <c r="J40" i="31"/>
  <c r="J48" i="31"/>
  <c r="J56" i="31"/>
  <c r="J64" i="31"/>
  <c r="J72" i="31"/>
  <c r="J80" i="31"/>
  <c r="J88" i="31"/>
  <c r="J96" i="31"/>
  <c r="J104" i="31"/>
  <c r="J112" i="31"/>
  <c r="J120" i="31"/>
  <c r="J128" i="31"/>
  <c r="J136" i="31"/>
  <c r="J144" i="31"/>
  <c r="J30" i="31"/>
  <c r="J54" i="31"/>
  <c r="J86" i="31"/>
  <c r="J110" i="31"/>
  <c r="J142" i="31"/>
  <c r="J15" i="31"/>
  <c r="J23" i="31"/>
  <c r="J55" i="31"/>
  <c r="J79" i="31"/>
  <c r="J103" i="31"/>
  <c r="J143" i="31"/>
  <c r="J17" i="31"/>
  <c r="J25" i="31"/>
  <c r="J33" i="31"/>
  <c r="J41" i="31"/>
  <c r="J49" i="31"/>
  <c r="J57" i="31"/>
  <c r="J65" i="31"/>
  <c r="J73" i="31"/>
  <c r="J81" i="31"/>
  <c r="J89" i="31"/>
  <c r="J97" i="31"/>
  <c r="J105" i="31"/>
  <c r="J113" i="31"/>
  <c r="J121" i="31"/>
  <c r="J129" i="31"/>
  <c r="J137" i="31"/>
  <c r="J145" i="31"/>
  <c r="J14" i="31"/>
  <c r="J38" i="31"/>
  <c r="J70" i="31"/>
  <c r="J94" i="31"/>
  <c r="J126" i="31"/>
  <c r="J39" i="31"/>
  <c r="J18" i="31"/>
  <c r="J26" i="31"/>
  <c r="J34" i="31"/>
  <c r="J42" i="31"/>
  <c r="J50" i="31"/>
  <c r="J58" i="31"/>
  <c r="J66" i="31"/>
  <c r="J74" i="31"/>
  <c r="J82" i="31"/>
  <c r="J90" i="31"/>
  <c r="J98" i="31"/>
  <c r="J106" i="31"/>
  <c r="J114" i="31"/>
  <c r="J122" i="31"/>
  <c r="J130" i="31"/>
  <c r="J138" i="31"/>
  <c r="J62" i="31"/>
  <c r="J118" i="31"/>
  <c r="J31" i="31"/>
  <c r="J63" i="31"/>
  <c r="J87" i="31"/>
  <c r="J111" i="31"/>
  <c r="J127" i="31"/>
  <c r="J11" i="31"/>
  <c r="J19" i="31"/>
  <c r="J27" i="31"/>
  <c r="J35" i="31"/>
  <c r="J43" i="31"/>
  <c r="J51" i="31"/>
  <c r="J59" i="31"/>
  <c r="J67" i="31"/>
  <c r="J75" i="31"/>
  <c r="J83" i="31"/>
  <c r="J91" i="31"/>
  <c r="J99" i="31"/>
  <c r="J107" i="31"/>
  <c r="J115" i="31"/>
  <c r="J123" i="31"/>
  <c r="J131" i="31"/>
  <c r="J139" i="31"/>
  <c r="D11" i="29"/>
  <c r="E11" i="20" l="1"/>
  <c r="F11" i="20"/>
  <c r="G11" i="20"/>
  <c r="I11" i="24"/>
  <c r="J11" i="24"/>
  <c r="F11" i="25"/>
  <c r="G11" i="25"/>
  <c r="H11" i="25"/>
  <c r="I11" i="25"/>
  <c r="J11" i="25"/>
  <c r="K11" i="25"/>
  <c r="E11" i="26"/>
  <c r="F11" i="26"/>
  <c r="G11" i="26"/>
  <c r="H11" i="26"/>
  <c r="M148" i="17" l="1"/>
  <c r="K148" i="17"/>
  <c r="I148" i="17"/>
  <c r="G148" i="17"/>
  <c r="E147" i="31"/>
  <c r="D148" i="20"/>
  <c r="O148" i="17" s="1"/>
  <c r="I147" i="31" l="1"/>
  <c r="L148" i="17"/>
  <c r="J148" i="17"/>
  <c r="H147" i="31"/>
  <c r="F148" i="17" l="1"/>
  <c r="F147" i="31" s="1"/>
  <c r="L106" i="17" l="1"/>
  <c r="E90" i="31" l="1"/>
  <c r="E9" i="31"/>
  <c r="E8" i="31"/>
  <c r="E146" i="31" l="1"/>
  <c r="E145" i="31"/>
  <c r="E144" i="31"/>
  <c r="E143" i="31"/>
  <c r="E142" i="31"/>
  <c r="E141" i="31"/>
  <c r="E140" i="31"/>
  <c r="E139" i="31"/>
  <c r="E138" i="31"/>
  <c r="E137" i="31"/>
  <c r="E136" i="31"/>
  <c r="E135" i="31"/>
  <c r="E134" i="31"/>
  <c r="E133" i="31"/>
  <c r="E132" i="31"/>
  <c r="E131" i="31"/>
  <c r="E130" i="31"/>
  <c r="E129" i="31"/>
  <c r="E128" i="31"/>
  <c r="E127" i="31"/>
  <c r="E126" i="31"/>
  <c r="E125" i="31"/>
  <c r="E124" i="31"/>
  <c r="E123" i="31"/>
  <c r="E122" i="31"/>
  <c r="E121" i="31"/>
  <c r="E120" i="31"/>
  <c r="E119" i="31"/>
  <c r="E118" i="31"/>
  <c r="E117" i="31"/>
  <c r="E116" i="31"/>
  <c r="E115" i="31"/>
  <c r="E114" i="31"/>
  <c r="E113" i="31"/>
  <c r="E112" i="31"/>
  <c r="E111" i="31"/>
  <c r="E110" i="31"/>
  <c r="E109" i="31"/>
  <c r="E108" i="31"/>
  <c r="E107" i="31"/>
  <c r="E106" i="31"/>
  <c r="E105" i="31"/>
  <c r="E104" i="31"/>
  <c r="E103" i="31"/>
  <c r="E102" i="31"/>
  <c r="E101" i="31"/>
  <c r="E100" i="31"/>
  <c r="E99" i="31"/>
  <c r="E98" i="31"/>
  <c r="E97" i="31"/>
  <c r="E96" i="31"/>
  <c r="E95" i="31"/>
  <c r="E94" i="31"/>
  <c r="E93" i="31"/>
  <c r="E91" i="31"/>
  <c r="E88" i="31"/>
  <c r="E87" i="31"/>
  <c r="E86" i="31"/>
  <c r="E85" i="31"/>
  <c r="E84" i="31"/>
  <c r="E83" i="31"/>
  <c r="E82" i="31"/>
  <c r="E81" i="31"/>
  <c r="E80" i="31"/>
  <c r="E79" i="31"/>
  <c r="E78" i="31"/>
  <c r="E77" i="31"/>
  <c r="E76" i="31"/>
  <c r="E75" i="31"/>
  <c r="E74" i="31"/>
  <c r="E73" i="31"/>
  <c r="E72" i="31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89" i="31" l="1"/>
  <c r="E92" i="31"/>
  <c r="E11" i="31"/>
  <c r="E10" i="31" l="1"/>
  <c r="E11" i="17"/>
  <c r="E8" i="17" s="1"/>
  <c r="E7" i="31" l="1"/>
  <c r="H9" i="31"/>
  <c r="H8" i="31"/>
  <c r="K94" i="17" l="1"/>
  <c r="K10" i="17"/>
  <c r="K9" i="17"/>
  <c r="D134" i="31" l="1"/>
  <c r="D9" i="31" l="1"/>
  <c r="D8" i="31"/>
  <c r="D89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1" i="31"/>
  <c r="D90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2" i="31" l="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1" i="31" l="1"/>
  <c r="H10" i="31" s="1"/>
  <c r="H7" i="31" s="1"/>
  <c r="D11" i="20"/>
  <c r="K12" i="17"/>
  <c r="K131" i="17" l="1"/>
  <c r="L125" i="17"/>
  <c r="L18" i="17"/>
  <c r="L147" i="17"/>
  <c r="L139" i="17"/>
  <c r="L124" i="17"/>
  <c r="L117" i="17"/>
  <c r="L110" i="17"/>
  <c r="L101" i="17"/>
  <c r="L93" i="17"/>
  <c r="L85" i="17"/>
  <c r="L77" i="17"/>
  <c r="L69" i="17"/>
  <c r="L54" i="17"/>
  <c r="L46" i="17"/>
  <c r="L39" i="17"/>
  <c r="L32" i="17"/>
  <c r="L17" i="17"/>
  <c r="L47" i="17"/>
  <c r="L146" i="17"/>
  <c r="L138" i="17"/>
  <c r="L130" i="17"/>
  <c r="L123" i="17"/>
  <c r="L116" i="17"/>
  <c r="L109" i="17"/>
  <c r="L100" i="17"/>
  <c r="L92" i="17"/>
  <c r="L84" i="17"/>
  <c r="L76" i="17"/>
  <c r="L68" i="17"/>
  <c r="L61" i="17"/>
  <c r="L53" i="17"/>
  <c r="L45" i="17"/>
  <c r="L38" i="17"/>
  <c r="L31" i="17"/>
  <c r="L24" i="17"/>
  <c r="L16" i="17"/>
  <c r="L140" i="17"/>
  <c r="L102" i="17"/>
  <c r="L70" i="17"/>
  <c r="L62" i="17"/>
  <c r="L145" i="17"/>
  <c r="L137" i="17"/>
  <c r="L129" i="17"/>
  <c r="L122" i="17"/>
  <c r="L115" i="17"/>
  <c r="L108" i="17"/>
  <c r="L99" i="17"/>
  <c r="L91" i="17"/>
  <c r="L83" i="17"/>
  <c r="L75" i="17"/>
  <c r="L67" i="17"/>
  <c r="L60" i="17"/>
  <c r="L52" i="17"/>
  <c r="L44" i="17"/>
  <c r="L37" i="17"/>
  <c r="L30" i="17"/>
  <c r="L23" i="17"/>
  <c r="L15" i="17"/>
  <c r="L132" i="17"/>
  <c r="L78" i="17"/>
  <c r="L55" i="17"/>
  <c r="L144" i="17"/>
  <c r="L136" i="17"/>
  <c r="L128" i="17"/>
  <c r="L121" i="17"/>
  <c r="L114" i="17"/>
  <c r="L107" i="17"/>
  <c r="L98" i="17"/>
  <c r="L82" i="17"/>
  <c r="L74" i="17"/>
  <c r="L66" i="17"/>
  <c r="L59" i="17"/>
  <c r="L51" i="17"/>
  <c r="L43" i="17"/>
  <c r="L29" i="17"/>
  <c r="L22" i="17"/>
  <c r="L14" i="17"/>
  <c r="L86" i="17"/>
  <c r="L143" i="17"/>
  <c r="L135" i="17"/>
  <c r="L127" i="17"/>
  <c r="L120" i="17"/>
  <c r="L105" i="17"/>
  <c r="L97" i="17"/>
  <c r="L89" i="17"/>
  <c r="L81" i="17"/>
  <c r="L73" i="17"/>
  <c r="L65" i="17"/>
  <c r="L58" i="17"/>
  <c r="L50" i="17"/>
  <c r="L42" i="17"/>
  <c r="L36" i="17"/>
  <c r="L28" i="17"/>
  <c r="L21" i="17"/>
  <c r="L13" i="17"/>
  <c r="L118" i="17"/>
  <c r="L25" i="17"/>
  <c r="L142" i="17"/>
  <c r="L134" i="17"/>
  <c r="L113" i="17"/>
  <c r="L104" i="17"/>
  <c r="L96" i="17"/>
  <c r="L88" i="17"/>
  <c r="L80" i="17"/>
  <c r="L72" i="17"/>
  <c r="L64" i="17"/>
  <c r="L57" i="17"/>
  <c r="L49" i="17"/>
  <c r="L41" i="17"/>
  <c r="L35" i="17"/>
  <c r="L27" i="17"/>
  <c r="L20" i="17"/>
  <c r="L111" i="17"/>
  <c r="L33" i="17"/>
  <c r="L141" i="17"/>
  <c r="L133" i="17"/>
  <c r="L126" i="17"/>
  <c r="L119" i="17"/>
  <c r="L112" i="17"/>
  <c r="L103" i="17"/>
  <c r="L95" i="17"/>
  <c r="L87" i="17"/>
  <c r="L79" i="17"/>
  <c r="L71" i="17"/>
  <c r="L63" i="17"/>
  <c r="L56" i="17"/>
  <c r="L48" i="17"/>
  <c r="L40" i="17"/>
  <c r="L34" i="17"/>
  <c r="L26" i="17"/>
  <c r="L19" i="17"/>
  <c r="D11" i="25"/>
  <c r="L90" i="17"/>
  <c r="D11" i="26"/>
  <c r="L94" i="17"/>
  <c r="L131" i="17"/>
  <c r="L12" i="17"/>
  <c r="K134" i="17"/>
  <c r="K97" i="17"/>
  <c r="K64" i="17"/>
  <c r="K35" i="17"/>
  <c r="K133" i="17"/>
  <c r="K119" i="17"/>
  <c r="K96" i="17"/>
  <c r="K79" i="17"/>
  <c r="K56" i="17"/>
  <c r="K40" i="17"/>
  <c r="K26" i="17"/>
  <c r="K19" i="17"/>
  <c r="K140" i="17"/>
  <c r="K132" i="17"/>
  <c r="K125" i="17"/>
  <c r="K118" i="17"/>
  <c r="K111" i="17"/>
  <c r="K103" i="17"/>
  <c r="K95" i="17"/>
  <c r="K86" i="17"/>
  <c r="K78" i="17"/>
  <c r="K70" i="17"/>
  <c r="K62" i="17"/>
  <c r="K55" i="17"/>
  <c r="K47" i="17"/>
  <c r="K33" i="17"/>
  <c r="K25" i="17"/>
  <c r="K89" i="17"/>
  <c r="K58" i="17"/>
  <c r="K36" i="17"/>
  <c r="K13" i="17"/>
  <c r="K113" i="17"/>
  <c r="K80" i="17"/>
  <c r="K57" i="17"/>
  <c r="K41" i="17"/>
  <c r="K27" i="17"/>
  <c r="K20" i="17"/>
  <c r="K141" i="17"/>
  <c r="K126" i="17"/>
  <c r="K104" i="17"/>
  <c r="K87" i="17"/>
  <c r="K71" i="17"/>
  <c r="K48" i="17"/>
  <c r="K34" i="17"/>
  <c r="K139" i="17"/>
  <c r="K124" i="17"/>
  <c r="K110" i="17"/>
  <c r="K93" i="17"/>
  <c r="K85" i="17"/>
  <c r="K77" i="17"/>
  <c r="K69" i="17"/>
  <c r="K54" i="17"/>
  <c r="K46" i="17"/>
  <c r="K39" i="17"/>
  <c r="K32" i="17"/>
  <c r="K120" i="17"/>
  <c r="K106" i="17"/>
  <c r="K81" i="17"/>
  <c r="K42" i="17"/>
  <c r="K21" i="17"/>
  <c r="K72" i="17"/>
  <c r="K112" i="17"/>
  <c r="K63" i="17"/>
  <c r="K147" i="17"/>
  <c r="K117" i="17"/>
  <c r="K102" i="17"/>
  <c r="K146" i="17"/>
  <c r="K138" i="17"/>
  <c r="K130" i="17"/>
  <c r="K123" i="17"/>
  <c r="K116" i="17"/>
  <c r="K109" i="17"/>
  <c r="K101" i="17"/>
  <c r="K92" i="17"/>
  <c r="K84" i="17"/>
  <c r="K76" i="17"/>
  <c r="K68" i="17"/>
  <c r="K61" i="17"/>
  <c r="K53" i="17"/>
  <c r="K45" i="17"/>
  <c r="K38" i="17"/>
  <c r="K31" i="17"/>
  <c r="K24" i="17"/>
  <c r="K16" i="17"/>
  <c r="K143" i="17"/>
  <c r="K73" i="17"/>
  <c r="K135" i="17"/>
  <c r="K98" i="17"/>
  <c r="K65" i="17"/>
  <c r="K28" i="17"/>
  <c r="K142" i="17"/>
  <c r="K105" i="17"/>
  <c r="K88" i="17"/>
  <c r="K49" i="17"/>
  <c r="K145" i="17"/>
  <c r="K137" i="17"/>
  <c r="K129" i="17"/>
  <c r="K122" i="17"/>
  <c r="K115" i="17"/>
  <c r="K108" i="17"/>
  <c r="K100" i="17"/>
  <c r="K91" i="17"/>
  <c r="K83" i="17"/>
  <c r="K75" i="17"/>
  <c r="K67" i="17"/>
  <c r="K60" i="17"/>
  <c r="K52" i="17"/>
  <c r="K44" i="17"/>
  <c r="K37" i="17"/>
  <c r="K30" i="17"/>
  <c r="K23" i="17"/>
  <c r="K15" i="17"/>
  <c r="K144" i="17"/>
  <c r="K136" i="17"/>
  <c r="K128" i="17"/>
  <c r="K121" i="17"/>
  <c r="K114" i="17"/>
  <c r="K107" i="17"/>
  <c r="K99" i="17"/>
  <c r="K90" i="17"/>
  <c r="K82" i="17"/>
  <c r="K74" i="17"/>
  <c r="K66" i="17"/>
  <c r="K59" i="17"/>
  <c r="K51" i="17"/>
  <c r="K43" i="17"/>
  <c r="K29" i="17"/>
  <c r="K22" i="17"/>
  <c r="K14" i="17"/>
  <c r="K127" i="17"/>
  <c r="K50" i="17"/>
  <c r="K17" i="17"/>
  <c r="K18" i="17"/>
  <c r="L11" i="17" l="1"/>
  <c r="K11" i="17"/>
  <c r="K8" i="17" s="1"/>
  <c r="D11" i="24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0" i="17"/>
  <c r="O9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0" i="17"/>
  <c r="M9" i="17"/>
  <c r="L10" i="17"/>
  <c r="L9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I147" i="17"/>
  <c r="I146" i="17"/>
  <c r="I145" i="17"/>
  <c r="I144" i="17"/>
  <c r="I143" i="17"/>
  <c r="I142" i="17"/>
  <c r="I138" i="17"/>
  <c r="I137" i="17"/>
  <c r="I136" i="17"/>
  <c r="I135" i="17"/>
  <c r="I134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94" i="17"/>
  <c r="I93" i="17"/>
  <c r="I92" i="17"/>
  <c r="I91" i="17"/>
  <c r="I89" i="17"/>
  <c r="I88" i="17"/>
  <c r="I80" i="17"/>
  <c r="I79" i="17"/>
  <c r="I78" i="17"/>
  <c r="I77" i="17"/>
  <c r="I76" i="17"/>
  <c r="I74" i="17"/>
  <c r="I69" i="17"/>
  <c r="I63" i="17"/>
  <c r="I62" i="17"/>
  <c r="I39" i="17"/>
  <c r="I35" i="17"/>
  <c r="I34" i="17"/>
  <c r="I24" i="17"/>
  <c r="I10" i="17"/>
  <c r="I9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9" i="17"/>
  <c r="L8" i="17" l="1"/>
  <c r="J11" i="17"/>
  <c r="J8" i="17" s="1"/>
  <c r="M11" i="17"/>
  <c r="M8" i="17" s="1"/>
  <c r="O11" i="17"/>
  <c r="O8" i="17" s="1"/>
  <c r="D11" i="28"/>
  <c r="I53" i="31"/>
  <c r="I108" i="31"/>
  <c r="I17" i="31"/>
  <c r="I24" i="31"/>
  <c r="I32" i="31"/>
  <c r="I46" i="31"/>
  <c r="I54" i="31"/>
  <c r="I61" i="31"/>
  <c r="I69" i="31"/>
  <c r="I77" i="31"/>
  <c r="I85" i="31"/>
  <c r="I93" i="31"/>
  <c r="I101" i="31"/>
  <c r="I109" i="31"/>
  <c r="I116" i="31"/>
  <c r="I123" i="31"/>
  <c r="I130" i="31"/>
  <c r="I138" i="31"/>
  <c r="I146" i="31"/>
  <c r="I38" i="31"/>
  <c r="I84" i="31"/>
  <c r="I122" i="31"/>
  <c r="I25" i="31"/>
  <c r="I33" i="31"/>
  <c r="I39" i="31"/>
  <c r="I47" i="31"/>
  <c r="I55" i="31"/>
  <c r="I62" i="31"/>
  <c r="I70" i="31"/>
  <c r="I78" i="31"/>
  <c r="I86" i="31"/>
  <c r="I94" i="31"/>
  <c r="I102" i="31"/>
  <c r="I110" i="31"/>
  <c r="I117" i="31"/>
  <c r="I124" i="31"/>
  <c r="I131" i="31"/>
  <c r="I139" i="31"/>
  <c r="I76" i="31"/>
  <c r="I137" i="31"/>
  <c r="I19" i="31"/>
  <c r="I40" i="31"/>
  <c r="I48" i="31"/>
  <c r="I56" i="31"/>
  <c r="I63" i="31"/>
  <c r="I71" i="31"/>
  <c r="I79" i="31"/>
  <c r="I87" i="31"/>
  <c r="I95" i="31"/>
  <c r="I103" i="31"/>
  <c r="I111" i="31"/>
  <c r="I118" i="31"/>
  <c r="I125" i="31"/>
  <c r="I132" i="31"/>
  <c r="I140" i="31"/>
  <c r="I31" i="31"/>
  <c r="I92" i="31"/>
  <c r="I145" i="31"/>
  <c r="I34" i="31"/>
  <c r="I12" i="31"/>
  <c r="I20" i="31"/>
  <c r="I27" i="31"/>
  <c r="I35" i="31"/>
  <c r="I41" i="31"/>
  <c r="I49" i="31"/>
  <c r="I57" i="31"/>
  <c r="I64" i="31"/>
  <c r="I72" i="31"/>
  <c r="I80" i="31"/>
  <c r="I88" i="31"/>
  <c r="I96" i="31"/>
  <c r="I104" i="31"/>
  <c r="I112" i="31"/>
  <c r="I133" i="31"/>
  <c r="I141" i="31"/>
  <c r="J8" i="31"/>
  <c r="I16" i="31"/>
  <c r="I68" i="31"/>
  <c r="I115" i="31"/>
  <c r="I11" i="31"/>
  <c r="I26" i="31"/>
  <c r="I13" i="31"/>
  <c r="I21" i="31"/>
  <c r="I28" i="31"/>
  <c r="I42" i="31"/>
  <c r="I50" i="31"/>
  <c r="I58" i="31"/>
  <c r="I65" i="31"/>
  <c r="I73" i="31"/>
  <c r="I81" i="31"/>
  <c r="I89" i="31"/>
  <c r="I97" i="31"/>
  <c r="I105" i="31"/>
  <c r="I119" i="31"/>
  <c r="I126" i="31"/>
  <c r="I134" i="31"/>
  <c r="I142" i="31"/>
  <c r="J9" i="31"/>
  <c r="I129" i="31"/>
  <c r="I18" i="31"/>
  <c r="I22" i="31"/>
  <c r="I29" i="31"/>
  <c r="I36" i="31"/>
  <c r="I43" i="31"/>
  <c r="I51" i="31"/>
  <c r="I59" i="31"/>
  <c r="I66" i="31"/>
  <c r="I74" i="31"/>
  <c r="I82" i="31"/>
  <c r="I90" i="31"/>
  <c r="I98" i="31"/>
  <c r="I106" i="31"/>
  <c r="I113" i="31"/>
  <c r="I120" i="31"/>
  <c r="I127" i="31"/>
  <c r="I135" i="31"/>
  <c r="I143" i="31"/>
  <c r="I9" i="31"/>
  <c r="I45" i="31"/>
  <c r="I100" i="31"/>
  <c r="I14" i="31"/>
  <c r="I8" i="31"/>
  <c r="I15" i="31"/>
  <c r="I23" i="31"/>
  <c r="I30" i="31"/>
  <c r="I37" i="31"/>
  <c r="I44" i="31"/>
  <c r="I52" i="31"/>
  <c r="I60" i="31"/>
  <c r="I67" i="31"/>
  <c r="I75" i="31"/>
  <c r="I83" i="31"/>
  <c r="I91" i="31"/>
  <c r="I99" i="31"/>
  <c r="I107" i="31"/>
  <c r="I114" i="31"/>
  <c r="I121" i="31"/>
  <c r="I128" i="31"/>
  <c r="I136" i="31"/>
  <c r="I144" i="31"/>
  <c r="J10" i="31" l="1"/>
  <c r="J7" i="31" s="1"/>
  <c r="P11" i="17"/>
  <c r="P8" i="17" s="1"/>
  <c r="Q11" i="17"/>
  <c r="Q8" i="17" s="1"/>
  <c r="I10" i="31"/>
  <c r="I7" i="31" s="1"/>
  <c r="G10" i="17" l="1"/>
  <c r="F10" i="17" s="1"/>
  <c r="G113" i="17"/>
  <c r="F113" i="17" s="1"/>
  <c r="G116" i="17"/>
  <c r="F116" i="17" s="1"/>
  <c r="G123" i="17"/>
  <c r="F123" i="17" s="1"/>
  <c r="G130" i="17"/>
  <c r="F130" i="17" s="1"/>
  <c r="G141" i="17"/>
  <c r="G145" i="17"/>
  <c r="F145" i="17" s="1"/>
  <c r="G117" i="17"/>
  <c r="F117" i="17" s="1"/>
  <c r="G120" i="17"/>
  <c r="F120" i="17" s="1"/>
  <c r="G124" i="17"/>
  <c r="F124" i="17" s="1"/>
  <c r="G127" i="17"/>
  <c r="F127" i="17" s="1"/>
  <c r="G142" i="17"/>
  <c r="F142" i="17" s="1"/>
  <c r="G146" i="17"/>
  <c r="F146" i="17" s="1"/>
  <c r="G9" i="17"/>
  <c r="F9" i="17" s="1"/>
  <c r="G114" i="17"/>
  <c r="F114" i="17" s="1"/>
  <c r="G118" i="17"/>
  <c r="F118" i="17" s="1"/>
  <c r="G121" i="17"/>
  <c r="F121" i="17" s="1"/>
  <c r="G125" i="17"/>
  <c r="F125" i="17" s="1"/>
  <c r="G128" i="17"/>
  <c r="F128" i="17" s="1"/>
  <c r="G143" i="17"/>
  <c r="F143" i="17" s="1"/>
  <c r="G147" i="17"/>
  <c r="F147" i="17" s="1"/>
  <c r="G112" i="17"/>
  <c r="F112" i="17" s="1"/>
  <c r="G115" i="17"/>
  <c r="F115" i="17" s="1"/>
  <c r="G119" i="17"/>
  <c r="F119" i="17" s="1"/>
  <c r="G122" i="17"/>
  <c r="F122" i="17" s="1"/>
  <c r="G126" i="17"/>
  <c r="F126" i="17" s="1"/>
  <c r="G129" i="17"/>
  <c r="F129" i="17" s="1"/>
  <c r="G144" i="17"/>
  <c r="F144" i="17" s="1"/>
  <c r="G136" i="17" l="1"/>
  <c r="F136" i="17" s="1"/>
  <c r="G137" i="17"/>
  <c r="F137" i="17" s="1"/>
  <c r="G140" i="17"/>
  <c r="G138" i="17"/>
  <c r="F138" i="17" s="1"/>
  <c r="G132" i="17"/>
  <c r="G131" i="17"/>
  <c r="F131" i="17" s="1"/>
  <c r="G111" i="17"/>
  <c r="G139" i="17"/>
  <c r="G135" i="17"/>
  <c r="F135" i="17" s="1"/>
  <c r="G134" i="17"/>
  <c r="F134" i="17" s="1"/>
  <c r="G133" i="17"/>
  <c r="R114" i="17" l="1"/>
  <c r="F113" i="31"/>
  <c r="K113" i="31" s="1"/>
  <c r="M113" i="31" s="1"/>
  <c r="R136" i="17"/>
  <c r="F135" i="31"/>
  <c r="K135" i="31" s="1"/>
  <c r="M135" i="31" s="1"/>
  <c r="R117" i="17"/>
  <c r="F116" i="31"/>
  <c r="K116" i="31" s="1"/>
  <c r="M116" i="31" s="1"/>
  <c r="R126" i="17"/>
  <c r="F125" i="31"/>
  <c r="K125" i="31" s="1"/>
  <c r="M125" i="31" s="1"/>
  <c r="R129" i="17"/>
  <c r="F128" i="31"/>
  <c r="K128" i="31" s="1"/>
  <c r="M128" i="31" s="1"/>
  <c r="R128" i="17"/>
  <c r="F127" i="31"/>
  <c r="K127" i="31" s="1"/>
  <c r="M127" i="31" s="1"/>
  <c r="R115" i="17"/>
  <c r="F114" i="31"/>
  <c r="K114" i="31" s="1"/>
  <c r="M114" i="31" s="1"/>
  <c r="R137" i="17"/>
  <c r="F136" i="31"/>
  <c r="K136" i="31" s="1"/>
  <c r="M136" i="31" s="1"/>
  <c r="R9" i="17"/>
  <c r="F8" i="31"/>
  <c r="R130" i="17"/>
  <c r="F129" i="31"/>
  <c r="K129" i="31" s="1"/>
  <c r="M129" i="31" s="1"/>
  <c r="R125" i="17"/>
  <c r="F124" i="31"/>
  <c r="K124" i="31" s="1"/>
  <c r="M124" i="31" s="1"/>
  <c r="R118" i="17"/>
  <c r="F117" i="31"/>
  <c r="K117" i="31" s="1"/>
  <c r="M117" i="31" s="1"/>
  <c r="R135" i="17"/>
  <c r="F134" i="31"/>
  <c r="K134" i="31" s="1"/>
  <c r="M134" i="31" s="1"/>
  <c r="R116" i="17"/>
  <c r="F115" i="31"/>
  <c r="K115" i="31" s="1"/>
  <c r="M115" i="31" s="1"/>
  <c r="R113" i="17"/>
  <c r="F112" i="31"/>
  <c r="K112" i="31" s="1"/>
  <c r="M112" i="31" s="1"/>
  <c r="R119" i="17"/>
  <c r="F118" i="31"/>
  <c r="K118" i="31" s="1"/>
  <c r="M118" i="31" s="1"/>
  <c r="R146" i="17"/>
  <c r="F145" i="31"/>
  <c r="K145" i="31" s="1"/>
  <c r="M145" i="31" s="1"/>
  <c r="R120" i="17"/>
  <c r="F119" i="31"/>
  <c r="K119" i="31" s="1"/>
  <c r="M119" i="31" s="1"/>
  <c r="R10" i="17"/>
  <c r="F9" i="31"/>
  <c r="R122" i="17"/>
  <c r="F121" i="31"/>
  <c r="K121" i="31" s="1"/>
  <c r="M121" i="31" s="1"/>
  <c r="R123" i="17"/>
  <c r="F122" i="31"/>
  <c r="K122" i="31" s="1"/>
  <c r="M122" i="31" s="1"/>
  <c r="R124" i="17"/>
  <c r="F123" i="31"/>
  <c r="K123" i="31" s="1"/>
  <c r="M123" i="31" s="1"/>
  <c r="R121" i="17"/>
  <c r="F120" i="31"/>
  <c r="K120" i="31" s="1"/>
  <c r="M120" i="31" s="1"/>
  <c r="R145" i="17"/>
  <c r="F144" i="31"/>
  <c r="K144" i="31" s="1"/>
  <c r="M144" i="31" s="1"/>
  <c r="R143" i="17"/>
  <c r="F142" i="31"/>
  <c r="K142" i="31" s="1"/>
  <c r="M142" i="31" s="1"/>
  <c r="R147" i="17"/>
  <c r="F146" i="31"/>
  <c r="K146" i="31" s="1"/>
  <c r="M146" i="31" s="1"/>
  <c r="R131" i="17"/>
  <c r="F130" i="31"/>
  <c r="K130" i="31" s="1"/>
  <c r="M130" i="31" s="1"/>
  <c r="R112" i="17"/>
  <c r="F111" i="31"/>
  <c r="K111" i="31" s="1"/>
  <c r="M111" i="31" s="1"/>
  <c r="R127" i="17"/>
  <c r="F126" i="31"/>
  <c r="K126" i="31" s="1"/>
  <c r="M126" i="31" s="1"/>
  <c r="R142" i="17"/>
  <c r="F141" i="31"/>
  <c r="K141" i="31" s="1"/>
  <c r="M141" i="31" s="1"/>
  <c r="R144" i="17"/>
  <c r="F143" i="31"/>
  <c r="K143" i="31" s="1"/>
  <c r="M143" i="31" s="1"/>
  <c r="K9" i="31" l="1"/>
  <c r="K8" i="31"/>
  <c r="R138" i="17"/>
  <c r="F137" i="31"/>
  <c r="K137" i="31" s="1"/>
  <c r="M137" i="31" s="1"/>
  <c r="R134" i="17"/>
  <c r="F133" i="31"/>
  <c r="K133" i="31" s="1"/>
  <c r="M133" i="31" s="1"/>
  <c r="M8" i="31" l="1"/>
  <c r="M9" i="31"/>
  <c r="H11" i="22"/>
  <c r="D148" i="22"/>
  <c r="D11" i="22" l="1"/>
  <c r="D147" i="31"/>
  <c r="D10" i="31" s="1"/>
  <c r="D7" i="31" s="1"/>
  <c r="D148" i="17"/>
  <c r="D11" i="17" s="1"/>
  <c r="D8" i="17" s="1"/>
  <c r="K147" i="31" l="1"/>
  <c r="M147" i="31" s="1"/>
  <c r="R148" i="17"/>
  <c r="I21" i="17" l="1"/>
  <c r="I70" i="17"/>
  <c r="I19" i="17"/>
  <c r="I54" i="17"/>
  <c r="I22" i="17"/>
  <c r="I17" i="17"/>
  <c r="I95" i="17"/>
  <c r="I84" i="17"/>
  <c r="I109" i="17"/>
  <c r="I23" i="17"/>
  <c r="I20" i="17"/>
  <c r="I86" i="17"/>
  <c r="I28" i="17"/>
  <c r="I73" i="17"/>
  <c r="I55" i="17"/>
  <c r="I110" i="17"/>
  <c r="I81" i="17"/>
  <c r="I132" i="17"/>
  <c r="F132" i="17" s="1"/>
  <c r="I100" i="17"/>
  <c r="I107" i="17"/>
  <c r="I67" i="17"/>
  <c r="I97" i="17"/>
  <c r="I103" i="17"/>
  <c r="I37" i="17"/>
  <c r="I57" i="17"/>
  <c r="I52" i="17"/>
  <c r="I16" i="17"/>
  <c r="I66" i="17"/>
  <c r="I56" i="17"/>
  <c r="I36" i="17"/>
  <c r="I98" i="17"/>
  <c r="I29" i="17"/>
  <c r="I46" i="17"/>
  <c r="I72" i="17"/>
  <c r="I133" i="17"/>
  <c r="F133" i="17" s="1"/>
  <c r="I15" i="17"/>
  <c r="I31" i="17"/>
  <c r="I65" i="17"/>
  <c r="I139" i="17"/>
  <c r="F139" i="17" s="1"/>
  <c r="I30" i="17"/>
  <c r="I68" i="17"/>
  <c r="I83" i="17"/>
  <c r="I50" i="17"/>
  <c r="I26" i="17"/>
  <c r="I141" i="17"/>
  <c r="F141" i="17" s="1"/>
  <c r="I53" i="17"/>
  <c r="I49" i="17"/>
  <c r="I102" i="17"/>
  <c r="I59" i="17"/>
  <c r="I51" i="17"/>
  <c r="I140" i="17"/>
  <c r="F140" i="17" s="1"/>
  <c r="I82" i="17"/>
  <c r="I85" i="17"/>
  <c r="I105" i="17"/>
  <c r="I71" i="17"/>
  <c r="I40" i="17"/>
  <c r="I18" i="17"/>
  <c r="I64" i="17"/>
  <c r="I90" i="17"/>
  <c r="I38" i="17"/>
  <c r="I101" i="17"/>
  <c r="I41" i="17"/>
  <c r="I45" i="17"/>
  <c r="I43" i="17"/>
  <c r="I75" i="17"/>
  <c r="I87" i="17"/>
  <c r="I14" i="17"/>
  <c r="I108" i="17"/>
  <c r="I48" i="17"/>
  <c r="I32" i="17"/>
  <c r="I58" i="17"/>
  <c r="I61" i="17"/>
  <c r="I44" i="17"/>
  <c r="I27" i="17"/>
  <c r="I111" i="17"/>
  <c r="F111" i="17" s="1"/>
  <c r="I60" i="17"/>
  <c r="I106" i="17"/>
  <c r="I42" i="17"/>
  <c r="I47" i="17"/>
  <c r="I25" i="17"/>
  <c r="I99" i="17"/>
  <c r="I104" i="17"/>
  <c r="F131" i="31" l="1"/>
  <c r="K131" i="31" s="1"/>
  <c r="M131" i="31" s="1"/>
  <c r="R132" i="17"/>
  <c r="F110" i="31"/>
  <c r="K110" i="31" s="1"/>
  <c r="M110" i="31" s="1"/>
  <c r="R111" i="17"/>
  <c r="R141" i="17"/>
  <c r="F140" i="31"/>
  <c r="K140" i="31" s="1"/>
  <c r="M140" i="31" s="1"/>
  <c r="R140" i="17"/>
  <c r="F139" i="31"/>
  <c r="K139" i="31" s="1"/>
  <c r="M139" i="31" s="1"/>
  <c r="F138" i="31"/>
  <c r="K138" i="31" s="1"/>
  <c r="M138" i="31" s="1"/>
  <c r="R139" i="17"/>
  <c r="R133" i="17"/>
  <c r="F132" i="31"/>
  <c r="K132" i="31" s="1"/>
  <c r="M132" i="31" s="1"/>
  <c r="I12" i="17"/>
  <c r="I13" i="17"/>
  <c r="I33" i="17"/>
  <c r="I96" i="17"/>
  <c r="I11" i="17" l="1"/>
  <c r="I8" i="17" s="1"/>
  <c r="D39" i="18" l="1"/>
  <c r="D68" i="18"/>
  <c r="D65" i="18"/>
  <c r="D93" i="18"/>
  <c r="D36" i="18"/>
  <c r="D92" i="18"/>
  <c r="D70" i="18"/>
  <c r="D101" i="18"/>
  <c r="D83" i="18"/>
  <c r="D81" i="18"/>
  <c r="D22" i="18"/>
  <c r="D19" i="18"/>
  <c r="D25" i="18"/>
  <c r="D35" i="18"/>
  <c r="D77" i="18"/>
  <c r="D75" i="18"/>
  <c r="D79" i="18"/>
  <c r="D89" i="18"/>
  <c r="D80" i="18"/>
  <c r="D49" i="18"/>
  <c r="D72" i="18"/>
  <c r="D30" i="18"/>
  <c r="D85" i="18"/>
  <c r="D15" i="18"/>
  <c r="D26" i="18"/>
  <c r="D104" i="18"/>
  <c r="D55" i="18"/>
  <c r="D61" i="18"/>
  <c r="D37" i="18"/>
  <c r="D40" i="18"/>
  <c r="D50" i="18"/>
  <c r="D103" i="18"/>
  <c r="D99" i="18"/>
  <c r="D16" i="18"/>
  <c r="D64" i="18"/>
  <c r="D27" i="18"/>
  <c r="D41" i="18"/>
  <c r="D88" i="18"/>
  <c r="D76" i="18"/>
  <c r="D110" i="18"/>
  <c r="D69" i="18"/>
  <c r="D90" i="18"/>
  <c r="D28" i="18"/>
  <c r="D38" i="18"/>
  <c r="D17" i="18"/>
  <c r="D87" i="18"/>
  <c r="D71" i="18"/>
  <c r="D74" i="18"/>
  <c r="D33" i="18"/>
  <c r="D84" i="18"/>
  <c r="D58" i="18"/>
  <c r="D66" i="18"/>
  <c r="D86" i="18"/>
  <c r="D106" i="18"/>
  <c r="D48" i="18"/>
  <c r="D63" i="18"/>
  <c r="D45" i="18"/>
  <c r="D18" i="18"/>
  <c r="D42" i="18"/>
  <c r="D32" i="18"/>
  <c r="D44" i="18"/>
  <c r="D67" i="18"/>
  <c r="D13" i="18"/>
  <c r="D59" i="18"/>
  <c r="D23" i="18"/>
  <c r="D78" i="18"/>
  <c r="D111" i="18"/>
  <c r="D43" i="18"/>
  <c r="D51" i="18"/>
  <c r="D73" i="18"/>
  <c r="D96" i="18"/>
  <c r="D107" i="18"/>
  <c r="D52" i="18"/>
  <c r="D98" i="18"/>
  <c r="D57" i="18"/>
  <c r="D94" i="18"/>
  <c r="D21" i="18"/>
  <c r="D24" i="18"/>
  <c r="D31" i="18"/>
  <c r="D60" i="18"/>
  <c r="D105" i="18"/>
  <c r="D47" i="18"/>
  <c r="D34" i="18"/>
  <c r="D95" i="18"/>
  <c r="D102" i="18"/>
  <c r="D56" i="18"/>
  <c r="D100" i="18"/>
  <c r="D46" i="18"/>
  <c r="D82" i="18"/>
  <c r="D62" i="18"/>
  <c r="D20" i="18"/>
  <c r="D109" i="18"/>
  <c r="D54" i="18"/>
  <c r="D97" i="18"/>
  <c r="D91" i="18"/>
  <c r="D29" i="18"/>
  <c r="D53" i="18"/>
  <c r="D108" i="18"/>
  <c r="E12" i="18"/>
  <c r="D14" i="18"/>
  <c r="G100" i="17" l="1"/>
  <c r="F100" i="17" s="1"/>
  <c r="F99" i="31" s="1"/>
  <c r="K99" i="31" s="1"/>
  <c r="M99" i="31" s="1"/>
  <c r="G69" i="17"/>
  <c r="F69" i="17" s="1"/>
  <c r="R69" i="17" s="1"/>
  <c r="G89" i="17"/>
  <c r="F89" i="17" s="1"/>
  <c r="F88" i="31" s="1"/>
  <c r="K88" i="31" s="1"/>
  <c r="M88" i="31" s="1"/>
  <c r="G46" i="17"/>
  <c r="F46" i="17" s="1"/>
  <c r="F45" i="31" s="1"/>
  <c r="K45" i="31" s="1"/>
  <c r="M45" i="31" s="1"/>
  <c r="G51" i="17"/>
  <c r="F51" i="17" s="1"/>
  <c r="R51" i="17" s="1"/>
  <c r="G52" i="17"/>
  <c r="F52" i="17" s="1"/>
  <c r="F51" i="31" s="1"/>
  <c r="K51" i="31" s="1"/>
  <c r="M51" i="31" s="1"/>
  <c r="G81" i="17"/>
  <c r="F81" i="17" s="1"/>
  <c r="F80" i="31" s="1"/>
  <c r="K80" i="31" s="1"/>
  <c r="M80" i="31" s="1"/>
  <c r="G97" i="17"/>
  <c r="F97" i="17" s="1"/>
  <c r="F96" i="31" s="1"/>
  <c r="K96" i="31" s="1"/>
  <c r="M96" i="31" s="1"/>
  <c r="G110" i="17"/>
  <c r="F110" i="17" s="1"/>
  <c r="R110" i="17" s="1"/>
  <c r="G26" i="17"/>
  <c r="F26" i="17" s="1"/>
  <c r="R26" i="17" s="1"/>
  <c r="G60" i="17"/>
  <c r="F60" i="17" s="1"/>
  <c r="F59" i="31" s="1"/>
  <c r="K59" i="31" s="1"/>
  <c r="M59" i="31" s="1"/>
  <c r="G61" i="17"/>
  <c r="F61" i="17" s="1"/>
  <c r="R61" i="17" s="1"/>
  <c r="G90" i="17"/>
  <c r="F90" i="17" s="1"/>
  <c r="R90" i="17" s="1"/>
  <c r="G59" i="17"/>
  <c r="F59" i="17" s="1"/>
  <c r="R59" i="17" s="1"/>
  <c r="G44" i="17"/>
  <c r="F44" i="17" s="1"/>
  <c r="R44" i="17" s="1"/>
  <c r="G32" i="17"/>
  <c r="F32" i="17" s="1"/>
  <c r="R32" i="17" s="1"/>
  <c r="G54" i="17"/>
  <c r="F54" i="17" s="1"/>
  <c r="R54" i="17" s="1"/>
  <c r="G79" i="17"/>
  <c r="F79" i="17" s="1"/>
  <c r="R79" i="17" s="1"/>
  <c r="G21" i="17"/>
  <c r="F21" i="17" s="1"/>
  <c r="R21" i="17" s="1"/>
  <c r="G35" i="17"/>
  <c r="F35" i="17" s="1"/>
  <c r="F34" i="31" s="1"/>
  <c r="K34" i="31" s="1"/>
  <c r="M34" i="31" s="1"/>
  <c r="G96" i="17"/>
  <c r="F96" i="17" s="1"/>
  <c r="F95" i="31" s="1"/>
  <c r="K95" i="31" s="1"/>
  <c r="M95" i="31" s="1"/>
  <c r="G30" i="17"/>
  <c r="F30" i="17" s="1"/>
  <c r="R30" i="17" s="1"/>
  <c r="G107" i="17"/>
  <c r="F107" i="17" s="1"/>
  <c r="F106" i="31" s="1"/>
  <c r="K106" i="31" s="1"/>
  <c r="M106" i="31" s="1"/>
  <c r="G99" i="17"/>
  <c r="F99" i="17" s="1"/>
  <c r="F98" i="31" s="1"/>
  <c r="K98" i="31" s="1"/>
  <c r="M98" i="31" s="1"/>
  <c r="G55" i="17"/>
  <c r="F55" i="17" s="1"/>
  <c r="R55" i="17" s="1"/>
  <c r="G106" i="17"/>
  <c r="F106" i="17" s="1"/>
  <c r="R106" i="17" s="1"/>
  <c r="G53" i="17"/>
  <c r="F53" i="17" s="1"/>
  <c r="F52" i="31" s="1"/>
  <c r="K52" i="31" s="1"/>
  <c r="M52" i="31" s="1"/>
  <c r="G101" i="17"/>
  <c r="F101" i="17" s="1"/>
  <c r="R101" i="17" s="1"/>
  <c r="G23" i="17"/>
  <c r="F23" i="17" s="1"/>
  <c r="R23" i="17" s="1"/>
  <c r="G95" i="17"/>
  <c r="F95" i="17" s="1"/>
  <c r="F94" i="31" s="1"/>
  <c r="K94" i="31" s="1"/>
  <c r="M94" i="31" s="1"/>
  <c r="G12" i="17"/>
  <c r="F12" i="17" s="1"/>
  <c r="G31" i="17"/>
  <c r="F31" i="17" s="1"/>
  <c r="R31" i="17" s="1"/>
  <c r="G29" i="17"/>
  <c r="F29" i="17" s="1"/>
  <c r="F28" i="31" s="1"/>
  <c r="K28" i="31" s="1"/>
  <c r="M28" i="31" s="1"/>
  <c r="G28" i="17"/>
  <c r="F28" i="17" s="1"/>
  <c r="R28" i="17" s="1"/>
  <c r="G104" i="17"/>
  <c r="F104" i="17" s="1"/>
  <c r="F103" i="31" s="1"/>
  <c r="K103" i="31" s="1"/>
  <c r="M103" i="31" s="1"/>
  <c r="G13" i="17"/>
  <c r="F13" i="17" s="1"/>
  <c r="F12" i="31" s="1"/>
  <c r="K12" i="31" s="1"/>
  <c r="M12" i="31" s="1"/>
  <c r="G108" i="17"/>
  <c r="F108" i="17" s="1"/>
  <c r="F107" i="31" s="1"/>
  <c r="K107" i="31" s="1"/>
  <c r="M107" i="31" s="1"/>
  <c r="G94" i="17"/>
  <c r="F94" i="17" s="1"/>
  <c r="R94" i="17" s="1"/>
  <c r="G20" i="17"/>
  <c r="F20" i="17" s="1"/>
  <c r="R20" i="17" s="1"/>
  <c r="G72" i="17"/>
  <c r="F72" i="17" s="1"/>
  <c r="F71" i="31" s="1"/>
  <c r="K71" i="31" s="1"/>
  <c r="M71" i="31" s="1"/>
  <c r="G49" i="17"/>
  <c r="F49" i="17" s="1"/>
  <c r="F48" i="31" s="1"/>
  <c r="K48" i="31" s="1"/>
  <c r="M48" i="31" s="1"/>
  <c r="G19" i="17"/>
  <c r="F19" i="17" s="1"/>
  <c r="R19" i="17" s="1"/>
  <c r="G33" i="17"/>
  <c r="F33" i="17" s="1"/>
  <c r="R33" i="17" s="1"/>
  <c r="G93" i="17"/>
  <c r="F93" i="17" s="1"/>
  <c r="R93" i="17" s="1"/>
  <c r="G50" i="17"/>
  <c r="F50" i="17" s="1"/>
  <c r="F49" i="31" s="1"/>
  <c r="K49" i="31" s="1"/>
  <c r="M49" i="31" s="1"/>
  <c r="G85" i="17"/>
  <c r="F85" i="17" s="1"/>
  <c r="R85" i="17" s="1"/>
  <c r="G16" i="17"/>
  <c r="F16" i="17" s="1"/>
  <c r="R16" i="17" s="1"/>
  <c r="G39" i="17"/>
  <c r="F39" i="17" s="1"/>
  <c r="F38" i="31" s="1"/>
  <c r="K38" i="31" s="1"/>
  <c r="M38" i="31" s="1"/>
  <c r="G84" i="17"/>
  <c r="F84" i="17" s="1"/>
  <c r="F83" i="31" s="1"/>
  <c r="K83" i="31" s="1"/>
  <c r="M83" i="31" s="1"/>
  <c r="G76" i="17"/>
  <c r="F76" i="17" s="1"/>
  <c r="R76" i="17" s="1"/>
  <c r="G62" i="17"/>
  <c r="F62" i="17" s="1"/>
  <c r="F61" i="31" s="1"/>
  <c r="K61" i="31" s="1"/>
  <c r="M61" i="31" s="1"/>
  <c r="G65" i="17"/>
  <c r="F65" i="17" s="1"/>
  <c r="F64" i="31" s="1"/>
  <c r="K64" i="31" s="1"/>
  <c r="M64" i="31" s="1"/>
  <c r="G34" i="17"/>
  <c r="F34" i="17" s="1"/>
  <c r="F33" i="31" s="1"/>
  <c r="K33" i="31" s="1"/>
  <c r="M33" i="31" s="1"/>
  <c r="G36" i="17"/>
  <c r="F36" i="17" s="1"/>
  <c r="F35" i="31" s="1"/>
  <c r="K35" i="31" s="1"/>
  <c r="M35" i="31" s="1"/>
  <c r="G105" i="17"/>
  <c r="F105" i="17" s="1"/>
  <c r="R105" i="17" s="1"/>
  <c r="G98" i="17"/>
  <c r="F98" i="17" s="1"/>
  <c r="F97" i="31" s="1"/>
  <c r="K97" i="31" s="1"/>
  <c r="M97" i="31" s="1"/>
  <c r="G17" i="17"/>
  <c r="F17" i="17" s="1"/>
  <c r="F16" i="31" s="1"/>
  <c r="K16" i="31" s="1"/>
  <c r="M16" i="31" s="1"/>
  <c r="G57" i="17"/>
  <c r="F57" i="17" s="1"/>
  <c r="R57" i="17" s="1"/>
  <c r="G43" i="17"/>
  <c r="F43" i="17" s="1"/>
  <c r="F42" i="31" s="1"/>
  <c r="K42" i="31" s="1"/>
  <c r="M42" i="31" s="1"/>
  <c r="G48" i="17"/>
  <c r="F48" i="17" s="1"/>
  <c r="R48" i="17" s="1"/>
  <c r="G42" i="17"/>
  <c r="F42" i="17" s="1"/>
  <c r="R100" i="17"/>
  <c r="G77" i="17"/>
  <c r="F77" i="17" s="1"/>
  <c r="G45" i="17"/>
  <c r="F45" i="17" s="1"/>
  <c r="G56" i="17"/>
  <c r="F56" i="17" s="1"/>
  <c r="G66" i="17"/>
  <c r="F66" i="17" s="1"/>
  <c r="G83" i="17"/>
  <c r="F83" i="17" s="1"/>
  <c r="G103" i="17"/>
  <c r="F103" i="17" s="1"/>
  <c r="G80" i="17"/>
  <c r="F80" i="17" s="1"/>
  <c r="G15" i="17"/>
  <c r="F15" i="17" s="1"/>
  <c r="G91" i="17"/>
  <c r="F91" i="17" s="1"/>
  <c r="G74" i="17"/>
  <c r="F74" i="17" s="1"/>
  <c r="G67" i="17"/>
  <c r="F67" i="17" s="1"/>
  <c r="G87" i="17"/>
  <c r="F87" i="17" s="1"/>
  <c r="G37" i="17"/>
  <c r="F37" i="17" s="1"/>
  <c r="G109" i="17"/>
  <c r="F109" i="17" s="1"/>
  <c r="G73" i="17"/>
  <c r="F73" i="17" s="1"/>
  <c r="G14" i="17"/>
  <c r="F14" i="17" s="1"/>
  <c r="G71" i="17"/>
  <c r="F71" i="17" s="1"/>
  <c r="G70" i="17"/>
  <c r="F70" i="17" s="1"/>
  <c r="G63" i="17"/>
  <c r="F63" i="17" s="1"/>
  <c r="G40" i="17"/>
  <c r="F40" i="17" s="1"/>
  <c r="G22" i="17"/>
  <c r="F22" i="17" s="1"/>
  <c r="G88" i="17"/>
  <c r="F88" i="17" s="1"/>
  <c r="G18" i="17"/>
  <c r="F18" i="17" s="1"/>
  <c r="G92" i="17"/>
  <c r="F92" i="17" s="1"/>
  <c r="G24" i="17"/>
  <c r="F24" i="17" s="1"/>
  <c r="G82" i="17"/>
  <c r="F82" i="17" s="1"/>
  <c r="G102" i="17"/>
  <c r="F102" i="17" s="1"/>
  <c r="G78" i="17"/>
  <c r="F78" i="17" s="1"/>
  <c r="G47" i="17"/>
  <c r="F47" i="17" s="1"/>
  <c r="G86" i="17"/>
  <c r="F86" i="17" s="1"/>
  <c r="G68" i="17"/>
  <c r="F68" i="17" s="1"/>
  <c r="D12" i="18"/>
  <c r="G58" i="17"/>
  <c r="F58" i="17" s="1"/>
  <c r="G25" i="17"/>
  <c r="F25" i="17" s="1"/>
  <c r="G75" i="17"/>
  <c r="F75" i="17" s="1"/>
  <c r="G41" i="17"/>
  <c r="F41" i="17" s="1"/>
  <c r="G27" i="17"/>
  <c r="F27" i="17" s="1"/>
  <c r="G64" i="17"/>
  <c r="F64" i="17" s="1"/>
  <c r="G38" i="17"/>
  <c r="F38" i="17" s="1"/>
  <c r="R52" i="17" l="1"/>
  <c r="R46" i="17"/>
  <c r="F68" i="31"/>
  <c r="K68" i="31" s="1"/>
  <c r="M68" i="31" s="1"/>
  <c r="R89" i="17"/>
  <c r="F29" i="31"/>
  <c r="K29" i="31" s="1"/>
  <c r="M29" i="31" s="1"/>
  <c r="F25" i="31"/>
  <c r="K25" i="31" s="1"/>
  <c r="M25" i="31" s="1"/>
  <c r="F54" i="31"/>
  <c r="K54" i="31" s="1"/>
  <c r="M54" i="31" s="1"/>
  <c r="F50" i="31"/>
  <c r="K50" i="31" s="1"/>
  <c r="M50" i="31" s="1"/>
  <c r="R65" i="17"/>
  <c r="R34" i="17"/>
  <c r="F20" i="31"/>
  <c r="K20" i="31" s="1"/>
  <c r="M20" i="31" s="1"/>
  <c r="F22" i="31"/>
  <c r="K22" i="31" s="1"/>
  <c r="M22" i="31" s="1"/>
  <c r="R60" i="17"/>
  <c r="R107" i="17"/>
  <c r="R81" i="17"/>
  <c r="R29" i="17"/>
  <c r="R84" i="17"/>
  <c r="R72" i="17"/>
  <c r="F30" i="31"/>
  <c r="K30" i="31" s="1"/>
  <c r="M30" i="31" s="1"/>
  <c r="R49" i="17"/>
  <c r="R108" i="17"/>
  <c r="F43" i="31"/>
  <c r="K43" i="31" s="1"/>
  <c r="M43" i="31" s="1"/>
  <c r="R39" i="17"/>
  <c r="R99" i="17"/>
  <c r="R35" i="17"/>
  <c r="F109" i="31"/>
  <c r="K109" i="31" s="1"/>
  <c r="M109" i="31" s="1"/>
  <c r="F32" i="31"/>
  <c r="K32" i="31" s="1"/>
  <c r="M32" i="31" s="1"/>
  <c r="F27" i="31"/>
  <c r="K27" i="31" s="1"/>
  <c r="M27" i="31" s="1"/>
  <c r="R17" i="17"/>
  <c r="F53" i="31"/>
  <c r="K53" i="31" s="1"/>
  <c r="M53" i="31" s="1"/>
  <c r="R97" i="17"/>
  <c r="R50" i="17"/>
  <c r="R104" i="17"/>
  <c r="F19" i="31"/>
  <c r="K19" i="31" s="1"/>
  <c r="M19" i="31" s="1"/>
  <c r="F104" i="31"/>
  <c r="K104" i="31" s="1"/>
  <c r="M104" i="31" s="1"/>
  <c r="F58" i="31"/>
  <c r="K58" i="31" s="1"/>
  <c r="M58" i="31" s="1"/>
  <c r="F100" i="31"/>
  <c r="K100" i="31" s="1"/>
  <c r="M100" i="31" s="1"/>
  <c r="F18" i="31"/>
  <c r="K18" i="31" s="1"/>
  <c r="M18" i="31" s="1"/>
  <c r="R13" i="17"/>
  <c r="R96" i="17"/>
  <c r="F89" i="31"/>
  <c r="K89" i="31" s="1"/>
  <c r="M89" i="31" s="1"/>
  <c r="R62" i="17"/>
  <c r="F84" i="31"/>
  <c r="K84" i="31" s="1"/>
  <c r="M84" i="31" s="1"/>
  <c r="R53" i="17"/>
  <c r="F78" i="31"/>
  <c r="K78" i="31" s="1"/>
  <c r="M78" i="31" s="1"/>
  <c r="F60" i="31"/>
  <c r="K60" i="31" s="1"/>
  <c r="M60" i="31" s="1"/>
  <c r="F31" i="31"/>
  <c r="K31" i="31" s="1"/>
  <c r="M31" i="31" s="1"/>
  <c r="F92" i="31"/>
  <c r="K92" i="31" s="1"/>
  <c r="M92" i="31" s="1"/>
  <c r="F15" i="31"/>
  <c r="K15" i="31" s="1"/>
  <c r="M15" i="31" s="1"/>
  <c r="F105" i="31"/>
  <c r="K105" i="31" s="1"/>
  <c r="M105" i="31" s="1"/>
  <c r="F93" i="31"/>
  <c r="K93" i="31" s="1"/>
  <c r="M93" i="31" s="1"/>
  <c r="F75" i="31"/>
  <c r="K75" i="31" s="1"/>
  <c r="M75" i="31" s="1"/>
  <c r="R95" i="17"/>
  <c r="R36" i="17"/>
  <c r="R98" i="17"/>
  <c r="F47" i="31"/>
  <c r="K47" i="31" s="1"/>
  <c r="M47" i="31" s="1"/>
  <c r="R43" i="17"/>
  <c r="F56" i="31"/>
  <c r="K56" i="31" s="1"/>
  <c r="M56" i="31" s="1"/>
  <c r="F17" i="31"/>
  <c r="K17" i="31" s="1"/>
  <c r="M17" i="31" s="1"/>
  <c r="R18" i="17"/>
  <c r="R87" i="17"/>
  <c r="F86" i="31"/>
  <c r="K86" i="31" s="1"/>
  <c r="M86" i="31" s="1"/>
  <c r="R45" i="17"/>
  <c r="F44" i="31"/>
  <c r="K44" i="31" s="1"/>
  <c r="M44" i="31" s="1"/>
  <c r="R73" i="17"/>
  <c r="F72" i="31"/>
  <c r="K72" i="31" s="1"/>
  <c r="M72" i="31" s="1"/>
  <c r="R83" i="17"/>
  <c r="F82" i="31"/>
  <c r="K82" i="31" s="1"/>
  <c r="M82" i="31" s="1"/>
  <c r="R88" i="17"/>
  <c r="F87" i="31"/>
  <c r="K87" i="31" s="1"/>
  <c r="M87" i="31" s="1"/>
  <c r="F65" i="31"/>
  <c r="K65" i="31" s="1"/>
  <c r="M65" i="31" s="1"/>
  <c r="R66" i="17"/>
  <c r="R109" i="17"/>
  <c r="F108" i="31"/>
  <c r="K108" i="31" s="1"/>
  <c r="M108" i="31" s="1"/>
  <c r="R63" i="17"/>
  <c r="F62" i="31"/>
  <c r="K62" i="31" s="1"/>
  <c r="M62" i="31" s="1"/>
  <c r="R37" i="17"/>
  <c r="F36" i="31"/>
  <c r="K36" i="31" s="1"/>
  <c r="M36" i="31" s="1"/>
  <c r="F66" i="31"/>
  <c r="K66" i="31" s="1"/>
  <c r="M66" i="31" s="1"/>
  <c r="R67" i="17"/>
  <c r="G11" i="17"/>
  <c r="G8" i="17" s="1"/>
  <c r="R40" i="17"/>
  <c r="F39" i="31"/>
  <c r="K39" i="31" s="1"/>
  <c r="M39" i="31" s="1"/>
  <c r="F69" i="31"/>
  <c r="K69" i="31" s="1"/>
  <c r="M69" i="31" s="1"/>
  <c r="R70" i="17"/>
  <c r="R74" i="17"/>
  <c r="F73" i="31"/>
  <c r="K73" i="31" s="1"/>
  <c r="M73" i="31" s="1"/>
  <c r="R77" i="17"/>
  <c r="F76" i="31"/>
  <c r="K76" i="31" s="1"/>
  <c r="M76" i="31" s="1"/>
  <c r="R42" i="17"/>
  <c r="F41" i="31"/>
  <c r="K41" i="31" s="1"/>
  <c r="M41" i="31" s="1"/>
  <c r="F74" i="31"/>
  <c r="K74" i="31" s="1"/>
  <c r="M74" i="31" s="1"/>
  <c r="R75" i="17"/>
  <c r="R15" i="17"/>
  <c r="F14" i="31"/>
  <c r="K14" i="31" s="1"/>
  <c r="M14" i="31" s="1"/>
  <c r="F21" i="31"/>
  <c r="K21" i="31" s="1"/>
  <c r="M21" i="31" s="1"/>
  <c r="R22" i="17"/>
  <c r="F90" i="31"/>
  <c r="K90" i="31" s="1"/>
  <c r="M90" i="31" s="1"/>
  <c r="R91" i="17"/>
  <c r="F63" i="31"/>
  <c r="K63" i="31" s="1"/>
  <c r="M63" i="31" s="1"/>
  <c r="R64" i="17"/>
  <c r="F85" i="31"/>
  <c r="K85" i="31" s="1"/>
  <c r="M85" i="31" s="1"/>
  <c r="R86" i="17"/>
  <c r="R102" i="17"/>
  <c r="F101" i="31"/>
  <c r="K101" i="31" s="1"/>
  <c r="M101" i="31" s="1"/>
  <c r="F55" i="31"/>
  <c r="K55" i="31" s="1"/>
  <c r="M55" i="31" s="1"/>
  <c r="R56" i="17"/>
  <c r="F11" i="17"/>
  <c r="F8" i="17" s="1"/>
  <c r="F11" i="31"/>
  <c r="R12" i="17"/>
  <c r="R82" i="17"/>
  <c r="F81" i="31"/>
  <c r="K81" i="31" s="1"/>
  <c r="M81" i="31" s="1"/>
  <c r="R80" i="17"/>
  <c r="F79" i="31"/>
  <c r="K79" i="31" s="1"/>
  <c r="M79" i="31" s="1"/>
  <c r="R38" i="17"/>
  <c r="F37" i="31"/>
  <c r="K37" i="31" s="1"/>
  <c r="M37" i="31" s="1"/>
  <c r="R78" i="17"/>
  <c r="F77" i="31"/>
  <c r="K77" i="31" s="1"/>
  <c r="M77" i="31" s="1"/>
  <c r="R27" i="17"/>
  <c r="F26" i="31"/>
  <c r="K26" i="31" s="1"/>
  <c r="M26" i="31" s="1"/>
  <c r="R25" i="17"/>
  <c r="F24" i="31"/>
  <c r="K24" i="31" s="1"/>
  <c r="M24" i="31" s="1"/>
  <c r="F102" i="31"/>
  <c r="K102" i="31" s="1"/>
  <c r="M102" i="31" s="1"/>
  <c r="R103" i="17"/>
  <c r="F46" i="31"/>
  <c r="K46" i="31" s="1"/>
  <c r="M46" i="31" s="1"/>
  <c r="R47" i="17"/>
  <c r="F57" i="31"/>
  <c r="K57" i="31" s="1"/>
  <c r="M57" i="31" s="1"/>
  <c r="R58" i="17"/>
  <c r="R24" i="17"/>
  <c r="F23" i="31"/>
  <c r="K23" i="31" s="1"/>
  <c r="M23" i="31" s="1"/>
  <c r="F70" i="31"/>
  <c r="K70" i="31" s="1"/>
  <c r="M70" i="31" s="1"/>
  <c r="R71" i="17"/>
  <c r="R41" i="17"/>
  <c r="F40" i="31"/>
  <c r="K40" i="31" s="1"/>
  <c r="M40" i="31" s="1"/>
  <c r="R68" i="17"/>
  <c r="F67" i="31"/>
  <c r="K67" i="31" s="1"/>
  <c r="M67" i="31" s="1"/>
  <c r="R92" i="17"/>
  <c r="F91" i="31"/>
  <c r="K91" i="31" s="1"/>
  <c r="M91" i="31" s="1"/>
  <c r="F13" i="31"/>
  <c r="K13" i="31" s="1"/>
  <c r="M13" i="31" s="1"/>
  <c r="R14" i="17"/>
  <c r="R11" i="17" l="1"/>
  <c r="R8" i="17" s="1"/>
  <c r="F10" i="31"/>
  <c r="K11" i="31"/>
  <c r="F7" i="31" l="1"/>
  <c r="K10" i="31"/>
  <c r="M11" i="31"/>
  <c r="K7" i="31" l="1"/>
  <c r="M10" i="31"/>
  <c r="M7" i="31" l="1"/>
</calcChain>
</file>

<file path=xl/sharedStrings.xml><?xml version="1.0" encoding="utf-8"?>
<sst xmlns="http://schemas.openxmlformats.org/spreadsheetml/2006/main" count="4116" uniqueCount="417">
  <si>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</si>
  <si>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</si>
  <si>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</si>
  <si>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</si>
  <si>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</si>
  <si>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</si>
  <si>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</si>
  <si>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</si>
  <si>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</si>
  <si>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</si>
  <si>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</si>
  <si>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</si>
  <si>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</si>
  <si>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</si>
  <si>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</si>
  <si>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</si>
  <si>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</si>
  <si>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</si>
  <si>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</si>
  <si>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</si>
  <si>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</si>
  <si>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</si>
  <si>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</si>
  <si>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</si>
  <si>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</si>
  <si>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</si>
  <si>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</si>
  <si>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</si>
  <si>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</si>
  <si>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</si>
  <si>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</si>
  <si>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</si>
  <si>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</si>
  <si>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</si>
  <si>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</si>
  <si>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</si>
  <si>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</si>
  <si>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</si>
  <si>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</si>
  <si>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</si>
  <si>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</si>
  <si>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</si>
  <si>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</si>
  <si>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</si>
  <si>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</si>
  <si>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</si>
  <si>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</si>
  <si>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</si>
  <si>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</si>
  <si>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</si>
  <si>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</si>
  <si>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</si>
  <si>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</si>
  <si>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</si>
  <si>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</si>
  <si>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</si>
  <si>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</si>
  <si>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</si>
  <si>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</si>
  <si>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</si>
  <si>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</si>
  <si>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</si>
  <si>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</si>
  <si>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</si>
  <si>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</si>
  <si>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</si>
  <si>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</si>
  <si>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</si>
  <si>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</si>
  <si>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</si>
  <si>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</si>
  <si>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</si>
  <si>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</si>
  <si>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</si>
  <si>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</si>
  <si>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</si>
  <si>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</si>
  <si>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</si>
  <si>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</si>
  <si>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</si>
  <si>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</si>
  <si>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</si>
  <si>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</si>
  <si>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</si>
  <si>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</si>
  <si>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</si>
  <si>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</si>
  <si>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</si>
  <si>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</si>
  <si>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</si>
  <si>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</si>
  <si>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</si>
  <si>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</si>
  <si>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</si>
  <si>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</si>
  <si>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</si>
  <si>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</si>
  <si>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</si>
  <si>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</si>
  <si>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</si>
  <si>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</si>
  <si>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</si>
  <si>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</si>
  <si>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</si>
  <si>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</si>
  <si>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</si>
  <si>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</si>
  <si>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</si>
  <si>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</si>
  <si>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</si>
  <si>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</si>
  <si>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</si>
  <si>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</si>
  <si>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</si>
  <si>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</si>
  <si>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</si>
  <si>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</si>
  <si>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</si>
  <si>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</si>
  <si>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</si>
  <si>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</si>
  <si>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</si>
  <si>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</si>
  <si>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</si>
  <si>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</si>
  <si>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</si>
  <si>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</si>
  <si>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</si>
  <si>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</si>
  <si>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</si>
  <si>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</si>
  <si>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</si>
  <si>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</si>
  <si>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</si>
  <si>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</si>
  <si>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</si>
  <si>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</si>
  <si>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</si>
  <si>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</si>
  <si>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</si>
  <si>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</si>
  <si>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</si>
  <si>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</si>
  <si>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</si>
  <si>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</si>
  <si>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</si>
  <si>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</si>
  <si>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</si>
  <si>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</si>
  <si>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</si>
  <si>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</si>
  <si>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</si>
  <si>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</si>
  <si>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</si>
  <si>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</si>
  <si>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</si>
  <si>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</si>
  <si>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</si>
  <si>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</si>
  <si>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</si>
  <si>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</si>
  <si>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</si>
  <si>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</si>
  <si>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</si>
  <si>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</si>
  <si>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</si>
  <si>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</si>
  <si>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</si>
  <si>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</si>
  <si>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</si>
  <si>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</si>
  <si>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</si>
  <si>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</si>
  <si>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</si>
  <si>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</si>
  <si>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</si>
  <si>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</si>
  <si>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</si>
  <si>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</si>
  <si>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</si>
  <si>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</si>
  <si>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</si>
  <si>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</si>
  <si>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</si>
  <si>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</si>
  <si>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</si>
  <si>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</si>
  <si>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</si>
  <si>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</si>
  <si>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</si>
  <si>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</si>
  <si>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</si>
  <si>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</si>
  <si>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</si>
  <si>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</si>
  <si>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</si>
  <si>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</si>
  <si>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</si>
  <si>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</si>
  <si>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</si>
  <si>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</si>
  <si>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</si>
  <si>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</si>
  <si>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</si>
  <si>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</si>
  <si>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</si>
  <si>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</si>
  <si>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</si>
  <si>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</si>
  <si>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</si>
  <si>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</si>
  <si>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</si>
  <si>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</si>
  <si>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</si>
  <si>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</si>
  <si>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</si>
  <si>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</si>
  <si>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</si>
  <si>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</si>
  <si>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</si>
  <si>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</si>
  <si>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</si>
  <si>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</si>
  <si>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</si>
  <si>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</si>
  <si>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</si>
  <si>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</si>
  <si>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</si>
  <si>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</si>
  <si>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</si>
  <si>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</si>
  <si>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</si>
  <si>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</si>
  <si>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</si>
  <si>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</si>
  <si>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</si>
  <si>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</si>
  <si>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</si>
  <si>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</si>
  <si>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</si>
  <si>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</si>
  <si>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</si>
  <si>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</si>
  <si>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</si>
  <si>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</si>
  <si>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</si>
  <si>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</si>
  <si>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</si>
  <si>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</si>
  <si>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</si>
  <si>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</si>
  <si>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</si>
  <si>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</si>
  <si>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</si>
  <si>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</si>
  <si>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</si>
  <si>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</si>
  <si>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</si>
  <si>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</si>
  <si>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</si>
  <si>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</si>
  <si>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</si>
  <si>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</si>
  <si>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</si>
  <si>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</si>
  <si>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</si>
  <si>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</si>
  <si>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</si>
  <si>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</si>
  <si>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</si>
  <si>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</si>
  <si>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</si>
  <si>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</si>
  <si>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</si>
  <si>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</si>
  <si>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</si>
  <si>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</si>
  <si>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</si>
  <si>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</si>
  <si>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</si>
  <si>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</si>
  <si>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</si>
  <si>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</si>
  <si>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</si>
  <si>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</si>
  <si>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</si>
  <si>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</si>
  <si>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</si>
  <si>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</si>
  <si>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</si>
  <si>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</si>
  <si>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</si>
  <si>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</si>
  <si>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</si>
  <si>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</si>
  <si>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Исследования в рамках 1 этапа диспансеризации взрослого населения</t>
  </si>
  <si>
    <t>исследование кала на скрытую кровь иммунохимическим методом (количественный метод)</t>
  </si>
  <si>
    <t>Объем средств с учетом показателей результативности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</si>
  <si>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</si>
  <si>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</si>
  <si>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</si>
  <si>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</si>
  <si>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</si>
  <si>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</si>
  <si>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</si>
  <si>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</si>
  <si>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</si>
  <si>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</si>
  <si>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</si>
  <si>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</si>
  <si>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</si>
  <si>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</si>
  <si>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</si>
  <si>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</si>
  <si>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</si>
  <si>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</si>
  <si>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</si>
  <si>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</si>
  <si>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</si>
  <si>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</si>
  <si>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</si>
  <si>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</si>
  <si>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</si>
  <si>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</si>
  <si>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</si>
  <si>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</si>
  <si>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t xml:space="preserve">Обращения МО, имеющие прикрепленное население </t>
  </si>
  <si>
    <t>по реестрам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</si>
  <si>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</si>
  <si>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</si>
  <si>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</si>
  <si>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</si>
  <si>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</si>
  <si>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</si>
  <si>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</si>
  <si>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</si>
  <si>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</si>
  <si>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</si>
  <si>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</si>
  <si>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</si>
  <si>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</si>
  <si>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</si>
  <si>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</si>
  <si>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</si>
  <si>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</si>
  <si>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</si>
  <si>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</si>
  <si>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</si>
  <si>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</si>
  <si>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</si>
  <si>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</si>
  <si>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</si>
  <si>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</si>
  <si>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</si>
  <si>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</si>
  <si>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</si>
  <si>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</si>
  <si>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АНМО "Уфимский хоспис"</t>
  </si>
  <si>
    <t>020051</t>
  </si>
  <si>
    <t>Исследование уровня хлоридов в поте</t>
  </si>
  <si>
    <t xml:space="preserve">Плановые объемы финансового обеспечения Территориальной программы ОМС на 2024 год. </t>
  </si>
  <si>
    <t xml:space="preserve">Плановые объемы финансового обеспечения Базовой программы ОМС на 2024 год. </t>
  </si>
  <si>
    <t xml:space="preserve">Плановые объемы финансового обеспечения скорой медицинской помощи по Базовой программе ОМС на 2024 год </t>
  </si>
  <si>
    <t xml:space="preserve">Плановые объемы финансового обеспечения по  базовой программе ОМС на 2024 год в условиях дневного стационара. </t>
  </si>
  <si>
    <t>Плановые объемы финансового обеспечения по программе ОМС на 2024 год в стационарных условиях</t>
  </si>
  <si>
    <t xml:space="preserve">Плановые объемы финансового обеспечения по базовой программе ОМС на 2024 год в амбулаторных условиях (посещения с профилактическими и иными целями). </t>
  </si>
  <si>
    <t xml:space="preserve">Плановые объемы финансового обеспечения по Базовой программе ОМС на 2024 год в амбулаторных условиях  (посещения в неотложной форме). </t>
  </si>
  <si>
    <t>Плановые объемы финансового обеспечения по Базовой программе ОМС на 2024 год в амбулаторных условиях (обращения по поводу заболевания)</t>
  </si>
  <si>
    <t>Плановые объемы финансового обеспечения фельдшерских, фельдшерско - акушерских пунктов на 2024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</si>
  <si>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2024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</si>
  <si>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2024 год </t>
  </si>
  <si>
    <t>итого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</si>
  <si>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</si>
  <si>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</si>
  <si>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</si>
  <si>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</si>
  <si>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по профилю "стоматология"</t>
  </si>
  <si>
    <t>кроме профиля "стоматология"</t>
  </si>
  <si>
    <t>по подушевому нормативу финансирования на прикрепившихся лиц</t>
  </si>
  <si>
    <t>ГБУЗ РЦПБ СО СПИДОМ И ИЗ</t>
  </si>
  <si>
    <t>Обращения МО, не имеющих прикрепленное население, ММОЦ, ЦАОП, травмпункты, обращения для целей учета процедур гемодиализа</t>
  </si>
  <si>
    <t xml:space="preserve">АО "Санаторий "Зеленая роща" </t>
  </si>
  <si>
    <t>ГБУЗ РЦПБ со СПИДом и ИЗ</t>
  </si>
  <si>
    <t>ds12.016-ds12.019 (вирусные гепатиты)</t>
  </si>
  <si>
    <t>ds36.012-ds36.013 (иммунизация недоношенных)</t>
  </si>
  <si>
    <t>020052</t>
  </si>
  <si>
    <t xml:space="preserve">Плановые объемы финансового обеспечения отдельных диагностических (лабораторных) исследований, для которых установлены отдельные нормативы ПГГ в части Базовой программы ОМС  на 2024 год              </t>
  </si>
  <si>
    <t xml:space="preserve">Плановые объемы финансового обеспечения лечебно-диагностических услуг на 2024 год </t>
  </si>
  <si>
    <t>По КСГ (без мед.реабил., гемодиализа, ВМП)</t>
  </si>
  <si>
    <t>Всего по БП (без мед.раб., гемодиализа)</t>
  </si>
  <si>
    <t>ООО "Клиника Фомина Уфа"</t>
  </si>
  <si>
    <t>Обращения для проведения диспансеризации определенных групп взрослого населения 
(2 этап)</t>
  </si>
  <si>
    <t xml:space="preserve"> Обращения для проведения 2 этапа углубленной диспансеризации (врач-терапевт)</t>
  </si>
  <si>
    <t>Обращения для проведения 2 этапа диспансеризации взрослого населения по оценке репродуктивного здоровья</t>
  </si>
  <si>
    <t>Обращения для проведения диспансерного наблюдения детского населения  
(приказ Минздрава России от 16.05.2019 № 302н), финансируемые по реестрам</t>
  </si>
  <si>
    <t>Диспансеризация определенных групп взрослого населения и детей сирот (1 этап)</t>
  </si>
  <si>
    <t xml:space="preserve"> Диспансеризация  взрослого населения репродуктивного возраста по оценке репродуктивного здоровья  (1 этап)</t>
  </si>
  <si>
    <t xml:space="preserve">Исследования и медицинские вмешательства в рамках 1 этапа углубленной диспансеризации </t>
  </si>
  <si>
    <t>Диспансерное наблюдение отдельных категорий граждан из числа взрослого населения и детей, проживающих в организациях социального обслуживания (детских домах-интернатах), предоставляющих социальные услуги в стационарной форме (за единицу объема медицинской помощи)</t>
  </si>
  <si>
    <t>ООО "ДОКТОР ВЕН"</t>
  </si>
  <si>
    <t>020058</t>
  </si>
  <si>
    <t>ГБУЗ РБ Детская поликлиника №6 г.Уфа</t>
  </si>
  <si>
    <t>КС</t>
  </si>
  <si>
    <t>ДС</t>
  </si>
  <si>
    <t>АПУ</t>
  </si>
  <si>
    <t>020066</t>
  </si>
  <si>
    <t>Профилактический медосмотр взрослых</t>
  </si>
  <si>
    <t xml:space="preserve">Профилактический медосмотр несовершеннолетних </t>
  </si>
  <si>
    <t xml:space="preserve">Плановые объемы финансового обеспечения диспансерного наблюдения в амбулаторных условиях по базовой программе ОМС на 2024 год. </t>
  </si>
  <si>
    <t>взрослые</t>
  </si>
  <si>
    <t>дети</t>
  </si>
  <si>
    <t>Реестро-вый номер</t>
  </si>
  <si>
    <t>ГБУЗ РБ Городская детская поликлиника №6 г.Уфа</t>
  </si>
  <si>
    <t xml:space="preserve">ООО "Санаторий "Зеленая роща" </t>
  </si>
  <si>
    <t>029110</t>
  </si>
  <si>
    <t>Итого Территориальная программа ОМС (Протокол № 7-24)</t>
  </si>
  <si>
    <t>Всего Базовая программа ОМС по Протоколу          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</si>
</sst>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10" fillId="0" borderId="0"/>
    <xf numFmtId="0" fontId="11" fillId="0" borderId="0"/>
    <xf numFmtId="0" fontId="12" fillId="0" borderId="0"/>
    <xf numFmtId="166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3" applyNumberFormat="0" applyAlignment="0" applyProtection="0"/>
    <xf numFmtId="0" fontId="19" fillId="23" borderId="4" applyNumberFormat="0" applyAlignment="0" applyProtection="0"/>
    <xf numFmtId="0" fontId="20" fillId="0" borderId="0"/>
    <xf numFmtId="166" fontId="13" fillId="0" borderId="0" applyBorder="0" applyProtection="0"/>
    <xf numFmtId="166" fontId="13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Border="0" applyProtection="0">
      <alignment horizontal="center"/>
    </xf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Border="0" applyProtection="0">
      <alignment horizontal="center" textRotation="90"/>
    </xf>
    <xf numFmtId="0" fontId="28" fillId="9" borderId="3" applyNumberFormat="0" applyAlignment="0" applyProtection="0"/>
    <xf numFmtId="0" fontId="29" fillId="0" borderId="8" applyNumberFormat="0" applyFill="0" applyAlignment="0" applyProtection="0"/>
    <xf numFmtId="0" fontId="30" fillId="24" borderId="0" applyNumberFormat="0" applyBorder="0" applyAlignment="0" applyProtection="0"/>
    <xf numFmtId="0" fontId="9" fillId="25" borderId="9" applyNumberFormat="0" applyFont="0" applyAlignment="0" applyProtection="0"/>
    <xf numFmtId="0" fontId="31" fillId="22" borderId="10" applyNumberFormat="0" applyAlignment="0" applyProtection="0"/>
    <xf numFmtId="0" fontId="32" fillId="0" borderId="0" applyNumberFormat="0" applyBorder="0" applyProtection="0"/>
    <xf numFmtId="167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8" fillId="9" borderId="3" applyNumberFormat="0" applyAlignment="0" applyProtection="0"/>
    <xf numFmtId="0" fontId="31" fillId="22" borderId="10" applyNumberFormat="0" applyAlignment="0" applyProtection="0"/>
    <xf numFmtId="0" fontId="18" fillId="22" borderId="3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9" fillId="23" borderId="4" applyNumberFormat="0" applyAlignment="0" applyProtection="0"/>
    <xf numFmtId="0" fontId="33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6" fillId="0" borderId="0"/>
    <xf numFmtId="0" fontId="20" fillId="0" borderId="0"/>
    <xf numFmtId="0" fontId="37" fillId="0" borderId="0"/>
    <xf numFmtId="0" fontId="37" fillId="0" borderId="0"/>
    <xf numFmtId="0" fontId="38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1" fillId="0" borderId="0"/>
    <xf numFmtId="0" fontId="4" fillId="0" borderId="0"/>
    <xf numFmtId="0" fontId="14" fillId="0" borderId="0"/>
    <xf numFmtId="0" fontId="36" fillId="0" borderId="0"/>
    <xf numFmtId="0" fontId="36" fillId="0" borderId="0"/>
    <xf numFmtId="0" fontId="17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5" borderId="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0" fillId="0" borderId="0" applyFill="0" applyBorder="0" applyAlignment="0" applyProtection="0"/>
    <xf numFmtId="164" fontId="36" fillId="0" borderId="0" applyFont="0" applyFill="0" applyBorder="0" applyAlignment="0" applyProtection="0"/>
    <xf numFmtId="0" fontId="23" fillId="6" borderId="0" applyNumberFormat="0" applyBorder="0" applyAlignment="0" applyProtection="0"/>
    <xf numFmtId="9" fontId="41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36" fillId="0" borderId="0"/>
    <xf numFmtId="0" fontId="11" fillId="0" borderId="0"/>
    <xf numFmtId="0" fontId="3" fillId="0" borderId="0"/>
    <xf numFmtId="0" fontId="3" fillId="0" borderId="0"/>
    <xf numFmtId="0" fontId="55" fillId="0" borderId="0"/>
    <xf numFmtId="0" fontId="2" fillId="0" borderId="0"/>
    <xf numFmtId="0" fontId="1" fillId="0" borderId="0"/>
    <xf numFmtId="0" fontId="9" fillId="0" borderId="0"/>
    <xf numFmtId="0" fontId="11" fillId="0" borderId="0"/>
  </cellStyleXfs>
  <cellXfs count="367">
    <xf numFmtId="0" fontId="0" fillId="0" borderId="0" xfId="0"/>
    <xf numFmtId="0" fontId="43" fillId="3" borderId="0" xfId="0" applyFont="1" applyFill="1" applyAlignment="1">
      <alignment horizontal="right" vertical="center"/>
    </xf>
    <xf numFmtId="0" fontId="44" fillId="2" borderId="0" xfId="0" applyFont="1" applyFill="1" applyAlignment="1">
      <alignment horizontal="right" vertical="center"/>
    </xf>
    <xf numFmtId="0" fontId="44" fillId="3" borderId="0" xfId="0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0" fontId="44" fillId="0" borderId="1" xfId="0" applyFont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righ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43" fillId="3" borderId="1" xfId="2" applyFont="1" applyFill="1" applyBorder="1" applyAlignment="1">
      <alignment horizontal="left" vertical="center" wrapText="1"/>
    </xf>
    <xf numFmtId="4" fontId="44" fillId="3" borderId="1" xfId="0" applyNumberFormat="1" applyFont="1" applyFill="1" applyBorder="1" applyAlignment="1">
      <alignment vertical="center" wrapText="1"/>
    </xf>
    <xf numFmtId="49" fontId="43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center" vertical="center" wrapText="1"/>
    </xf>
    <xf numFmtId="49" fontId="43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4" fillId="3" borderId="1" xfId="2" applyFont="1" applyFill="1" applyBorder="1" applyAlignment="1">
      <alignment horizontal="left" vertical="center" wrapText="1"/>
    </xf>
    <xf numFmtId="49" fontId="43" fillId="3" borderId="1" xfId="0" applyNumberFormat="1" applyFont="1" applyFill="1" applyBorder="1" applyAlignment="1">
      <alignment horizontal="center" vertical="center"/>
    </xf>
    <xf numFmtId="49" fontId="43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right" vertical="center"/>
    </xf>
    <xf numFmtId="49" fontId="43" fillId="0" borderId="1" xfId="2" applyNumberFormat="1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49" fontId="43" fillId="3" borderId="1" xfId="2" applyNumberFormat="1" applyFont="1" applyFill="1" applyBorder="1" applyAlignment="1">
      <alignment horizontal="center" vertical="center"/>
    </xf>
    <xf numFmtId="49" fontId="43" fillId="0" borderId="1" xfId="2" applyNumberFormat="1" applyFont="1" applyFill="1" applyBorder="1" applyAlignment="1">
      <alignment horizontal="center" vertical="center"/>
    </xf>
    <xf numFmtId="0" fontId="43" fillId="3" borderId="18" xfId="195" applyFont="1" applyFill="1" applyBorder="1" applyAlignment="1">
      <alignment horizontal="left" vertical="center" wrapText="1"/>
    </xf>
    <xf numFmtId="0" fontId="43" fillId="3" borderId="0" xfId="45" applyFont="1" applyFill="1" applyAlignment="1">
      <alignment horizontal="right" vertical="center"/>
    </xf>
    <xf numFmtId="0" fontId="43" fillId="3" borderId="0" xfId="45" applyFont="1" applyFill="1" applyAlignment="1">
      <alignment horizontal="center" vertical="center"/>
    </xf>
    <xf numFmtId="0" fontId="43" fillId="3" borderId="0" xfId="45" applyNumberFormat="1" applyFont="1" applyFill="1" applyBorder="1" applyAlignment="1">
      <alignment horizontal="center" vertical="center" wrapText="1"/>
    </xf>
    <xf numFmtId="3" fontId="43" fillId="3" borderId="0" xfId="45" applyNumberFormat="1" applyFont="1" applyFill="1" applyAlignment="1">
      <alignment horizontal="right" vertical="center"/>
    </xf>
    <xf numFmtId="0" fontId="44" fillId="3" borderId="0" xfId="45" applyFont="1" applyFill="1" applyAlignment="1">
      <alignment horizontal="right" vertical="center"/>
    </xf>
    <xf numFmtId="3" fontId="53" fillId="3" borderId="14" xfId="234" applyNumberFormat="1" applyFont="1" applyFill="1" applyBorder="1" applyAlignment="1">
      <alignment horizontal="center" vertical="center" wrapText="1"/>
    </xf>
    <xf numFmtId="0" fontId="43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 vertical="center"/>
    </xf>
    <xf numFmtId="3" fontId="43" fillId="3" borderId="18" xfId="2" applyNumberFormat="1" applyFont="1" applyFill="1" applyBorder="1" applyAlignment="1">
      <alignment horizontal="left" vertical="center" wrapText="1"/>
    </xf>
    <xf numFmtId="3" fontId="43" fillId="3" borderId="18" xfId="0" applyNumberFormat="1" applyFont="1" applyFill="1" applyBorder="1" applyAlignment="1">
      <alignment horizontal="right" vertical="center"/>
    </xf>
    <xf numFmtId="3" fontId="44" fillId="26" borderId="18" xfId="0" applyNumberFormat="1" applyFont="1" applyFill="1" applyBorder="1" applyAlignment="1">
      <alignment horizontal="right" vertical="center"/>
    </xf>
    <xf numFmtId="3" fontId="44" fillId="3" borderId="18" xfId="0" applyNumberFormat="1" applyFont="1" applyFill="1" applyBorder="1" applyAlignment="1">
      <alignment horizontal="right" vertical="center"/>
    </xf>
    <xf numFmtId="3" fontId="43" fillId="0" borderId="18" xfId="0" applyNumberFormat="1" applyFont="1" applyFill="1" applyBorder="1" applyAlignment="1">
      <alignment horizontal="right" vertical="center"/>
    </xf>
    <xf numFmtId="3" fontId="43" fillId="2" borderId="18" xfId="0" applyNumberFormat="1" applyFont="1" applyFill="1" applyBorder="1" applyAlignment="1">
      <alignment horizontal="right" vertical="center"/>
    </xf>
    <xf numFmtId="3" fontId="44" fillId="3" borderId="0" xfId="0" applyNumberFormat="1" applyFont="1" applyFill="1" applyAlignment="1">
      <alignment horizontal="right" vertical="center"/>
    </xf>
    <xf numFmtId="4" fontId="43" fillId="2" borderId="0" xfId="0" applyNumberFormat="1" applyFont="1" applyFill="1" applyAlignment="1">
      <alignment horizontal="right" vertical="center"/>
    </xf>
    <xf numFmtId="3" fontId="43" fillId="3" borderId="1" xfId="67" applyNumberFormat="1" applyFont="1" applyFill="1" applyBorder="1" applyAlignment="1">
      <alignment horizontal="center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center" vertical="center"/>
    </xf>
    <xf numFmtId="3" fontId="44" fillId="3" borderId="1" xfId="0" applyNumberFormat="1" applyFont="1" applyFill="1" applyBorder="1" applyAlignment="1">
      <alignment vertical="center" wrapText="1"/>
    </xf>
    <xf numFmtId="3" fontId="44" fillId="3" borderId="1" xfId="0" applyNumberFormat="1" applyFont="1" applyFill="1" applyBorder="1" applyAlignment="1">
      <alignment horizontal="right" vertical="center"/>
    </xf>
    <xf numFmtId="3" fontId="43" fillId="3" borderId="1" xfId="2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3" fillId="0" borderId="1" xfId="2" applyNumberFormat="1" applyFont="1" applyFill="1" applyBorder="1" applyAlignment="1">
      <alignment horizontal="center" vertical="center"/>
    </xf>
    <xf numFmtId="3" fontId="43" fillId="0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Fill="1" applyBorder="1" applyAlignment="1">
      <alignment horizontal="right" vertical="center"/>
    </xf>
    <xf numFmtId="3" fontId="43" fillId="2" borderId="1" xfId="0" applyNumberFormat="1" applyFont="1" applyFill="1" applyBorder="1" applyAlignment="1">
      <alignment horizontal="right" vertical="center"/>
    </xf>
    <xf numFmtId="3" fontId="43" fillId="0" borderId="1" xfId="2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left" vertical="center" wrapText="1"/>
    </xf>
    <xf numFmtId="3" fontId="44" fillId="3" borderId="1" xfId="2" applyNumberFormat="1" applyFont="1" applyFill="1" applyBorder="1" applyAlignment="1">
      <alignment horizontal="left" vertical="center" wrapText="1"/>
    </xf>
    <xf numFmtId="3" fontId="43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3" fillId="3" borderId="1" xfId="0" applyNumberFormat="1" applyFont="1" applyFill="1" applyBorder="1" applyAlignment="1">
      <alignment horizontal="left" vertical="center"/>
    </xf>
    <xf numFmtId="0" fontId="43" fillId="3" borderId="1" xfId="0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3" fillId="3" borderId="20" xfId="67" applyNumberFormat="1" applyFont="1" applyFill="1" applyBorder="1" applyAlignment="1">
      <alignment horizontal="center" vertical="center" wrapText="1"/>
    </xf>
    <xf numFmtId="3" fontId="44" fillId="2" borderId="0" xfId="0" applyNumberFormat="1" applyFont="1" applyFill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53" fillId="3" borderId="1" xfId="234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/>
    </xf>
    <xf numFmtId="0" fontId="43" fillId="3" borderId="0" xfId="0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43" fillId="3" borderId="1" xfId="0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3" fillId="3" borderId="1" xfId="195" applyFont="1" applyFill="1" applyBorder="1" applyAlignment="1">
      <alignment horizontal="left" vertical="center" wrapText="1"/>
    </xf>
    <xf numFmtId="3" fontId="44" fillId="26" borderId="1" xfId="0" applyNumberFormat="1" applyFont="1" applyFill="1" applyBorder="1" applyAlignment="1">
      <alignment horizontal="right" vertical="center"/>
    </xf>
    <xf numFmtId="0" fontId="43" fillId="2" borderId="1" xfId="0" applyFont="1" applyFill="1" applyBorder="1" applyAlignment="1">
      <alignment horizontal="right" vertical="center"/>
    </xf>
    <xf numFmtId="4" fontId="43" fillId="2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center" vertical="center"/>
    </xf>
    <xf numFmtId="0" fontId="43" fillId="3" borderId="1" xfId="0" quotePrefix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right" vertical="center"/>
    </xf>
    <xf numFmtId="0" fontId="43" fillId="0" borderId="1" xfId="0" quotePrefix="1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4" fontId="44" fillId="26" borderId="1" xfId="0" applyNumberFormat="1" applyFont="1" applyFill="1" applyBorder="1" applyAlignment="1">
      <alignment horizontal="right" vertical="center"/>
    </xf>
    <xf numFmtId="4" fontId="44" fillId="3" borderId="1" xfId="0" applyNumberFormat="1" applyFont="1" applyFill="1" applyBorder="1" applyAlignment="1">
      <alignment horizontal="right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0" fontId="43" fillId="3" borderId="0" xfId="0" applyFont="1" applyFill="1" applyBorder="1" applyAlignment="1">
      <alignment horizontal="right" vertical="center"/>
    </xf>
    <xf numFmtId="3" fontId="45" fillId="3" borderId="16" xfId="233" applyNumberFormat="1" applyFont="1" applyFill="1" applyBorder="1" applyAlignment="1">
      <alignment horizontal="center" vertical="center"/>
    </xf>
    <xf numFmtId="3" fontId="47" fillId="3" borderId="16" xfId="5" applyNumberFormat="1" applyFont="1" applyFill="1" applyBorder="1" applyAlignment="1">
      <alignment horizontal="left" vertical="center" wrapText="1"/>
    </xf>
    <xf numFmtId="0" fontId="43" fillId="3" borderId="1" xfId="189" applyFont="1" applyFill="1" applyBorder="1" applyAlignment="1">
      <alignment horizontal="center" vertical="center"/>
    </xf>
    <xf numFmtId="3" fontId="43" fillId="3" borderId="1" xfId="189" applyNumberFormat="1" applyFont="1" applyFill="1" applyBorder="1" applyAlignment="1">
      <alignment horizontal="right" vertical="center"/>
    </xf>
    <xf numFmtId="3" fontId="43" fillId="0" borderId="1" xfId="189" applyNumberFormat="1" applyFont="1" applyFill="1" applyBorder="1" applyAlignment="1">
      <alignment horizontal="right" vertical="center"/>
    </xf>
    <xf numFmtId="3" fontId="43" fillId="2" borderId="1" xfId="189" applyNumberFormat="1" applyFont="1" applyFill="1" applyBorder="1" applyAlignment="1">
      <alignment horizontal="right" vertical="center"/>
    </xf>
    <xf numFmtId="49" fontId="43" fillId="3" borderId="1" xfId="189" applyNumberFormat="1" applyFont="1" applyFill="1" applyBorder="1" applyAlignment="1">
      <alignment horizontal="center" vertical="center" wrapText="1"/>
    </xf>
    <xf numFmtId="0" fontId="43" fillId="3" borderId="1" xfId="189" applyFont="1" applyFill="1" applyBorder="1" applyAlignment="1">
      <alignment horizontal="left" vertical="center" wrapText="1"/>
    </xf>
    <xf numFmtId="49" fontId="43" fillId="3" borderId="1" xfId="189" applyNumberFormat="1" applyFont="1" applyFill="1" applyBorder="1" applyAlignment="1">
      <alignment horizontal="center" vertical="center"/>
    </xf>
    <xf numFmtId="3" fontId="47" fillId="3" borderId="1" xfId="189" applyNumberFormat="1" applyFont="1" applyFill="1" applyBorder="1" applyAlignment="1">
      <alignment horizontal="left" vertical="center" wrapText="1"/>
    </xf>
    <xf numFmtId="3" fontId="45" fillId="3" borderId="1" xfId="189" applyNumberFormat="1" applyFont="1" applyFill="1" applyBorder="1" applyAlignment="1">
      <alignment horizontal="left" vertical="center" wrapText="1"/>
    </xf>
    <xf numFmtId="3" fontId="47" fillId="3" borderId="16" xfId="189" applyNumberFormat="1" applyFont="1" applyFill="1" applyBorder="1" applyAlignment="1">
      <alignment horizontal="left" vertical="center" wrapText="1"/>
    </xf>
    <xf numFmtId="0" fontId="43" fillId="3" borderId="1" xfId="189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44" fillId="3" borderId="1" xfId="0" applyFont="1" applyFill="1" applyBorder="1" applyAlignment="1">
      <alignment horizontal="right" vertical="center"/>
    </xf>
    <xf numFmtId="0" fontId="43" fillId="2" borderId="1" xfId="0" applyFont="1" applyFill="1" applyBorder="1" applyAlignment="1">
      <alignment horizontal="center" vertical="center" wrapText="1"/>
    </xf>
    <xf numFmtId="3" fontId="44" fillId="26" borderId="18" xfId="0" applyNumberFormat="1" applyFont="1" applyFill="1" applyBorder="1" applyAlignment="1">
      <alignment horizontal="center" vertical="center"/>
    </xf>
    <xf numFmtId="3" fontId="43" fillId="3" borderId="1" xfId="81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52" fillId="26" borderId="1" xfId="234" applyNumberFormat="1" applyFont="1" applyFill="1" applyBorder="1" applyAlignment="1">
      <alignment horizontal="center" vertical="center" wrapText="1"/>
    </xf>
    <xf numFmtId="49" fontId="42" fillId="3" borderId="1" xfId="94" applyNumberFormat="1" applyFont="1" applyFill="1" applyBorder="1" applyAlignment="1">
      <alignment horizontal="center" vertical="center" wrapText="1"/>
    </xf>
    <xf numFmtId="0" fontId="48" fillId="3" borderId="1" xfId="94" applyFont="1" applyFill="1" applyBorder="1" applyAlignment="1">
      <alignment horizontal="left" vertical="center" wrapText="1"/>
    </xf>
    <xf numFmtId="0" fontId="42" fillId="3" borderId="1" xfId="94" applyFont="1" applyFill="1" applyBorder="1" applyAlignment="1">
      <alignment horizontal="center" vertical="center" wrapText="1"/>
    </xf>
    <xf numFmtId="49" fontId="42" fillId="3" borderId="1" xfId="94" applyNumberFormat="1" applyFont="1" applyFill="1" applyBorder="1" applyAlignment="1">
      <alignment horizontal="center" vertical="center"/>
    </xf>
    <xf numFmtId="0" fontId="42" fillId="3" borderId="1" xfId="94" applyFont="1" applyFill="1" applyBorder="1" applyAlignment="1">
      <alignment horizontal="left" vertical="center" wrapText="1"/>
    </xf>
    <xf numFmtId="49" fontId="43" fillId="3" borderId="1" xfId="94" applyNumberFormat="1" applyFont="1" applyFill="1" applyBorder="1" applyAlignment="1">
      <alignment horizontal="center" vertical="center" wrapText="1"/>
    </xf>
    <xf numFmtId="0" fontId="43" fillId="3" borderId="1" xfId="94" applyFont="1" applyFill="1" applyBorder="1" applyAlignment="1">
      <alignment horizontal="left" vertical="center" wrapText="1"/>
    </xf>
    <xf numFmtId="49" fontId="42" fillId="3" borderId="1" xfId="45" applyNumberFormat="1" applyFont="1" applyFill="1" applyBorder="1" applyAlignment="1">
      <alignment horizontal="center" vertical="center" wrapText="1"/>
    </xf>
    <xf numFmtId="0" fontId="48" fillId="3" borderId="1" xfId="45" applyFont="1" applyFill="1" applyBorder="1" applyAlignment="1">
      <alignment horizontal="left" vertical="center" wrapText="1"/>
    </xf>
    <xf numFmtId="49" fontId="43" fillId="3" borderId="1" xfId="94" applyNumberFormat="1" applyFont="1" applyFill="1" applyBorder="1" applyAlignment="1">
      <alignment horizontal="center" vertical="center"/>
    </xf>
    <xf numFmtId="0" fontId="43" fillId="3" borderId="1" xfId="233" applyFont="1" applyFill="1" applyBorder="1" applyAlignment="1">
      <alignment horizontal="left" vertical="center" wrapText="1"/>
    </xf>
    <xf numFmtId="49" fontId="42" fillId="3" borderId="1" xfId="45" applyNumberFormat="1" applyFont="1" applyFill="1" applyBorder="1" applyAlignment="1">
      <alignment horizontal="center" vertical="center"/>
    </xf>
    <xf numFmtId="0" fontId="42" fillId="3" borderId="1" xfId="45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left" vertical="center" wrapText="1"/>
    </xf>
    <xf numFmtId="49" fontId="54" fillId="3" borderId="1" xfId="94" applyNumberFormat="1" applyFont="1" applyFill="1" applyBorder="1" applyAlignment="1">
      <alignment horizontal="center" vertical="center"/>
    </xf>
    <xf numFmtId="0" fontId="54" fillId="3" borderId="1" xfId="94" applyFont="1" applyFill="1" applyBorder="1" applyAlignment="1">
      <alignment horizontal="left" vertical="center" wrapText="1"/>
    </xf>
    <xf numFmtId="3" fontId="45" fillId="3" borderId="1" xfId="233" applyNumberFormat="1" applyFont="1" applyFill="1" applyBorder="1" applyAlignment="1">
      <alignment horizontal="center" vertical="center"/>
    </xf>
    <xf numFmtId="3" fontId="47" fillId="3" borderId="1" xfId="5" applyNumberFormat="1" applyFont="1" applyFill="1" applyBorder="1" applyAlignment="1">
      <alignment horizontal="left" vertical="center" wrapText="1"/>
    </xf>
    <xf numFmtId="169" fontId="45" fillId="3" borderId="1" xfId="233" applyNumberFormat="1" applyFont="1" applyFill="1" applyBorder="1" applyAlignment="1">
      <alignment horizontal="center" vertical="center"/>
    </xf>
    <xf numFmtId="3" fontId="45" fillId="3" borderId="1" xfId="5" applyNumberFormat="1" applyFont="1" applyFill="1" applyBorder="1" applyAlignment="1">
      <alignment horizontal="left" vertical="center" wrapText="1"/>
    </xf>
    <xf numFmtId="0" fontId="43" fillId="3" borderId="1" xfId="5" applyFont="1" applyFill="1" applyBorder="1" applyAlignment="1">
      <alignment horizontal="center" vertical="center"/>
    </xf>
    <xf numFmtId="0" fontId="43" fillId="3" borderId="1" xfId="5" applyFont="1" applyFill="1" applyBorder="1" applyAlignment="1">
      <alignment horizontal="left" vertical="center"/>
    </xf>
    <xf numFmtId="3" fontId="42" fillId="3" borderId="1" xfId="94" applyNumberFormat="1" applyFont="1" applyFill="1" applyBorder="1" applyAlignment="1">
      <alignment horizontal="left" vertical="center" wrapText="1"/>
    </xf>
    <xf numFmtId="0" fontId="43" fillId="2" borderId="0" xfId="0" applyFont="1" applyFill="1" applyAlignment="1">
      <alignment vertical="center"/>
    </xf>
    <xf numFmtId="3" fontId="44" fillId="3" borderId="1" xfId="0" applyNumberFormat="1" applyFont="1" applyFill="1" applyBorder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3" fontId="43" fillId="2" borderId="1" xfId="0" applyNumberFormat="1" applyFont="1" applyFill="1" applyBorder="1" applyAlignment="1">
      <alignment vertical="center"/>
    </xf>
    <xf numFmtId="3" fontId="43" fillId="3" borderId="1" xfId="45" applyNumberFormat="1" applyFont="1" applyFill="1" applyBorder="1" applyAlignment="1">
      <alignment vertical="center"/>
    </xf>
    <xf numFmtId="3" fontId="42" fillId="3" borderId="1" xfId="94" applyNumberFormat="1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center"/>
    </xf>
    <xf numFmtId="3" fontId="43" fillId="2" borderId="0" xfId="0" applyNumberFormat="1" applyFont="1" applyFill="1" applyAlignment="1">
      <alignment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3" fontId="43" fillId="3" borderId="0" xfId="0" applyNumberFormat="1" applyFont="1" applyFill="1" applyBorder="1" applyAlignment="1">
      <alignment horizontal="right" vertical="center"/>
    </xf>
    <xf numFmtId="3" fontId="49" fillId="3" borderId="1" xfId="0" applyNumberFormat="1" applyFont="1" applyFill="1" applyBorder="1" applyAlignment="1">
      <alignment horizontal="center" vertical="center" wrapText="1"/>
    </xf>
    <xf numFmtId="3" fontId="44" fillId="3" borderId="0" xfId="0" applyNumberFormat="1" applyFont="1" applyFill="1" applyBorder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43" fillId="3" borderId="1" xfId="2" applyNumberFormat="1" applyFont="1" applyFill="1" applyBorder="1" applyAlignment="1">
      <alignment horizontal="center" vertical="center"/>
    </xf>
    <xf numFmtId="3" fontId="43" fillId="3" borderId="1" xfId="45" applyNumberFormat="1" applyFont="1" applyFill="1" applyBorder="1" applyAlignment="1">
      <alignment horizontal="center" vertical="center"/>
    </xf>
    <xf numFmtId="3" fontId="42" fillId="3" borderId="1" xfId="94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3" fontId="46" fillId="3" borderId="0" xfId="0" applyNumberFormat="1" applyFont="1" applyFill="1" applyBorder="1" applyAlignment="1">
      <alignment horizontal="center" vertical="center" wrapText="1"/>
    </xf>
    <xf numFmtId="3" fontId="43" fillId="3" borderId="18" xfId="0" applyNumberFormat="1" applyFont="1" applyFill="1" applyBorder="1" applyAlignment="1">
      <alignment horizontal="center" vertical="center" wrapText="1"/>
    </xf>
    <xf numFmtId="3" fontId="56" fillId="3" borderId="1" xfId="0" applyNumberFormat="1" applyFont="1" applyFill="1" applyBorder="1" applyAlignment="1">
      <alignment horizontal="center" vertical="center"/>
    </xf>
    <xf numFmtId="3" fontId="57" fillId="3" borderId="0" xfId="45" applyNumberFormat="1" applyFont="1" applyFill="1" applyAlignment="1">
      <alignment horizontal="right" vertical="center"/>
    </xf>
    <xf numFmtId="0" fontId="43" fillId="0" borderId="0" xfId="45" applyFont="1" applyFill="1" applyAlignment="1">
      <alignment horizontal="right" vertical="center"/>
    </xf>
    <xf numFmtId="0" fontId="43" fillId="0" borderId="0" xfId="45" applyFont="1" applyFill="1" applyAlignment="1">
      <alignment horizontal="center" vertical="center"/>
    </xf>
    <xf numFmtId="0" fontId="43" fillId="0" borderId="0" xfId="45" applyNumberFormat="1" applyFont="1" applyFill="1" applyBorder="1" applyAlignment="1">
      <alignment horizontal="center" vertical="center" wrapText="1"/>
    </xf>
    <xf numFmtId="3" fontId="43" fillId="0" borderId="0" xfId="45" applyNumberFormat="1" applyFont="1" applyFill="1" applyAlignment="1">
      <alignment horizontal="right" vertical="center"/>
    </xf>
    <xf numFmtId="0" fontId="44" fillId="0" borderId="0" xfId="45" applyFont="1" applyFill="1" applyAlignment="1">
      <alignment horizontal="right" vertical="center"/>
    </xf>
    <xf numFmtId="3" fontId="45" fillId="0" borderId="1" xfId="233" applyNumberFormat="1" applyFont="1" applyFill="1" applyBorder="1" applyAlignment="1">
      <alignment horizontal="center" vertical="center"/>
    </xf>
    <xf numFmtId="3" fontId="45" fillId="0" borderId="16" xfId="233" applyNumberFormat="1" applyFont="1" applyFill="1" applyBorder="1" applyAlignment="1">
      <alignment horizontal="center" vertical="center"/>
    </xf>
    <xf numFmtId="3" fontId="43" fillId="0" borderId="1" xfId="45" applyNumberFormat="1" applyFont="1" applyFill="1" applyBorder="1" applyAlignment="1">
      <alignment horizontal="center" vertical="center"/>
    </xf>
    <xf numFmtId="0" fontId="43" fillId="0" borderId="0" xfId="45" applyFont="1" applyFill="1" applyAlignment="1">
      <alignment horizontal="left" vertical="center"/>
    </xf>
    <xf numFmtId="4" fontId="43" fillId="0" borderId="0" xfId="45" applyNumberFormat="1" applyFont="1" applyFill="1" applyAlignment="1">
      <alignment horizontal="right" vertical="center"/>
    </xf>
    <xf numFmtId="0" fontId="59" fillId="2" borderId="0" xfId="0" applyFont="1" applyFill="1" applyAlignment="1">
      <alignment horizontal="right" vertical="center"/>
    </xf>
    <xf numFmtId="4" fontId="59" fillId="2" borderId="0" xfId="0" applyNumberFormat="1" applyFont="1" applyFill="1" applyAlignment="1">
      <alignment horizontal="right" vertical="center"/>
    </xf>
    <xf numFmtId="0" fontId="59" fillId="0" borderId="0" xfId="0" applyFont="1" applyFill="1" applyAlignment="1">
      <alignment horizontal="center" vertical="center"/>
    </xf>
    <xf numFmtId="0" fontId="59" fillId="2" borderId="0" xfId="0" applyNumberFormat="1" applyFont="1" applyFill="1" applyBorder="1" applyAlignment="1">
      <alignment horizontal="center" vertical="center" wrapText="1"/>
    </xf>
    <xf numFmtId="3" fontId="59" fillId="2" borderId="0" xfId="0" applyNumberFormat="1" applyFont="1" applyFill="1" applyAlignment="1">
      <alignment horizontal="right" vertical="center"/>
    </xf>
    <xf numFmtId="0" fontId="58" fillId="2" borderId="0" xfId="0" applyFont="1" applyFill="1" applyAlignment="1">
      <alignment horizontal="right" vertical="center"/>
    </xf>
    <xf numFmtId="4" fontId="58" fillId="2" borderId="0" xfId="0" applyNumberFormat="1" applyFont="1" applyFill="1" applyAlignment="1">
      <alignment horizontal="right" vertical="center"/>
    </xf>
    <xf numFmtId="3" fontId="58" fillId="26" borderId="18" xfId="0" applyNumberFormat="1" applyFont="1" applyFill="1" applyBorder="1" applyAlignment="1">
      <alignment horizontal="right" vertical="center"/>
    </xf>
    <xf numFmtId="4" fontId="58" fillId="26" borderId="18" xfId="0" applyNumberFormat="1" applyFont="1" applyFill="1" applyBorder="1" applyAlignment="1">
      <alignment horizontal="right" vertical="center"/>
    </xf>
    <xf numFmtId="4" fontId="59" fillId="3" borderId="0" xfId="0" applyNumberFormat="1" applyFont="1" applyFill="1" applyAlignment="1">
      <alignment horizontal="right" vertical="center"/>
    </xf>
    <xf numFmtId="0" fontId="58" fillId="0" borderId="1" xfId="0" applyFont="1" applyBorder="1" applyAlignment="1">
      <alignment horizontal="center" vertical="center"/>
    </xf>
    <xf numFmtId="4" fontId="58" fillId="3" borderId="1" xfId="0" applyNumberFormat="1" applyFont="1" applyFill="1" applyBorder="1" applyAlignment="1">
      <alignment vertical="center" wrapText="1"/>
    </xf>
    <xf numFmtId="3" fontId="59" fillId="3" borderId="18" xfId="0" applyNumberFormat="1" applyFont="1" applyFill="1" applyBorder="1" applyAlignment="1">
      <alignment horizontal="right" vertical="center"/>
    </xf>
    <xf numFmtId="3" fontId="58" fillId="3" borderId="18" xfId="0" applyNumberFormat="1" applyFont="1" applyFill="1" applyBorder="1" applyAlignment="1">
      <alignment horizontal="right" vertical="center"/>
    </xf>
    <xf numFmtId="4" fontId="59" fillId="0" borderId="18" xfId="0" applyNumberFormat="1" applyFont="1" applyFill="1" applyBorder="1" applyAlignment="1">
      <alignment horizontal="right" vertical="center"/>
    </xf>
    <xf numFmtId="4" fontId="59" fillId="3" borderId="18" xfId="0" applyNumberFormat="1" applyFont="1" applyFill="1" applyBorder="1" applyAlignment="1">
      <alignment horizontal="right" vertical="center"/>
    </xf>
    <xf numFmtId="0" fontId="58" fillId="3" borderId="0" xfId="0" applyFont="1" applyFill="1" applyAlignment="1">
      <alignment horizontal="right" vertical="center"/>
    </xf>
    <xf numFmtId="0" fontId="59" fillId="3" borderId="1" xfId="0" applyFont="1" applyFill="1" applyBorder="1" applyAlignment="1">
      <alignment horizontal="center" vertical="center"/>
    </xf>
    <xf numFmtId="49" fontId="59" fillId="3" borderId="1" xfId="2" applyNumberFormat="1" applyFont="1" applyFill="1" applyBorder="1" applyAlignment="1">
      <alignment horizontal="center" vertical="center" wrapText="1"/>
    </xf>
    <xf numFmtId="0" fontId="59" fillId="3" borderId="1" xfId="2" applyFont="1" applyFill="1" applyBorder="1" applyAlignment="1">
      <alignment horizontal="left" vertical="center" wrapText="1"/>
    </xf>
    <xf numFmtId="0" fontId="59" fillId="3" borderId="0" xfId="0" applyFont="1" applyFill="1" applyAlignment="1">
      <alignment horizontal="right" vertical="center"/>
    </xf>
    <xf numFmtId="0" fontId="59" fillId="3" borderId="1" xfId="2" applyFont="1" applyFill="1" applyBorder="1" applyAlignment="1">
      <alignment horizontal="center" vertical="center" wrapText="1"/>
    </xf>
    <xf numFmtId="49" fontId="59" fillId="3" borderId="1" xfId="2" applyNumberFormat="1" applyFont="1" applyFill="1" applyBorder="1" applyAlignment="1">
      <alignment horizontal="center" vertical="center"/>
    </xf>
    <xf numFmtId="3" fontId="59" fillId="3" borderId="18" xfId="2" applyNumberFormat="1" applyFont="1" applyFill="1" applyBorder="1" applyAlignment="1">
      <alignment horizontal="left" vertical="center" wrapText="1"/>
    </xf>
    <xf numFmtId="49" fontId="59" fillId="3" borderId="1" xfId="0" applyNumberFormat="1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58" fillId="3" borderId="1" xfId="2" applyFont="1" applyFill="1" applyBorder="1" applyAlignment="1">
      <alignment horizontal="left" vertical="center" wrapText="1"/>
    </xf>
    <xf numFmtId="0" fontId="59" fillId="3" borderId="18" xfId="195" applyFont="1" applyFill="1" applyBorder="1" applyAlignment="1">
      <alignment horizontal="left" vertical="center" wrapText="1"/>
    </xf>
    <xf numFmtId="49" fontId="59" fillId="3" borderId="1" xfId="0" applyNumberFormat="1" applyFont="1" applyFill="1" applyBorder="1" applyAlignment="1">
      <alignment horizontal="center" vertical="center"/>
    </xf>
    <xf numFmtId="49" fontId="59" fillId="3" borderId="1" xfId="2" applyNumberFormat="1" applyFont="1" applyFill="1" applyBorder="1" applyAlignment="1">
      <alignment horizontal="left" vertical="center" wrapText="1"/>
    </xf>
    <xf numFmtId="3" fontId="59" fillId="3" borderId="1" xfId="2" applyNumberFormat="1" applyFont="1" applyFill="1" applyBorder="1" applyAlignment="1">
      <alignment horizontal="left" vertical="center" wrapText="1"/>
    </xf>
    <xf numFmtId="3" fontId="59" fillId="3" borderId="1" xfId="2" applyNumberFormat="1" applyFont="1" applyFill="1" applyBorder="1" applyAlignment="1">
      <alignment horizontal="center" vertical="center"/>
    </xf>
    <xf numFmtId="3" fontId="60" fillId="3" borderId="1" xfId="0" applyNumberFormat="1" applyFont="1" applyFill="1" applyBorder="1" applyAlignment="1">
      <alignment horizontal="left" vertical="center" wrapText="1"/>
    </xf>
    <xf numFmtId="169" fontId="59" fillId="3" borderId="1" xfId="2" applyNumberFormat="1" applyFont="1" applyFill="1" applyBorder="1" applyAlignment="1">
      <alignment horizontal="center" vertical="center"/>
    </xf>
    <xf numFmtId="3" fontId="59" fillId="3" borderId="1" xfId="0" applyNumberFormat="1" applyFont="1" applyFill="1" applyBorder="1" applyAlignment="1">
      <alignment horizontal="left" vertical="center" wrapText="1"/>
    </xf>
    <xf numFmtId="3" fontId="59" fillId="3" borderId="12" xfId="2" applyNumberFormat="1" applyFont="1" applyFill="1" applyBorder="1" applyAlignment="1">
      <alignment horizontal="center" vertical="center"/>
    </xf>
    <xf numFmtId="3" fontId="60" fillId="3" borderId="12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/>
    </xf>
    <xf numFmtId="0" fontId="59" fillId="3" borderId="1" xfId="0" quotePrefix="1" applyFont="1" applyFill="1" applyBorder="1" applyAlignment="1">
      <alignment horizontal="center" vertical="center"/>
    </xf>
    <xf numFmtId="3" fontId="59" fillId="3" borderId="1" xfId="0" applyNumberFormat="1" applyFont="1" applyFill="1" applyBorder="1" applyAlignment="1">
      <alignment horizontal="right" vertical="center"/>
    </xf>
    <xf numFmtId="4" fontId="59" fillId="3" borderId="1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center" vertical="center"/>
    </xf>
    <xf numFmtId="0" fontId="59" fillId="3" borderId="0" xfId="0" applyFont="1" applyFill="1" applyAlignment="1">
      <alignment horizontal="left" vertical="center"/>
    </xf>
    <xf numFmtId="3" fontId="45" fillId="0" borderId="19" xfId="240" applyNumberFormat="1" applyFont="1" applyFill="1" applyBorder="1" applyAlignment="1">
      <alignment horizontal="left" vertical="center" wrapText="1"/>
    </xf>
    <xf numFmtId="3" fontId="45" fillId="0" borderId="19" xfId="45" applyNumberFormat="1" applyFont="1" applyFill="1" applyBorder="1" applyAlignment="1">
      <alignment horizontal="left" vertical="center" wrapText="1"/>
    </xf>
    <xf numFmtId="3" fontId="45" fillId="0" borderId="19" xfId="233" applyNumberFormat="1" applyFont="1" applyFill="1" applyBorder="1" applyAlignment="1">
      <alignment horizontal="left" vertical="center" wrapText="1"/>
    </xf>
    <xf numFmtId="3" fontId="61" fillId="0" borderId="19" xfId="240" applyNumberFormat="1" applyFont="1" applyFill="1" applyBorder="1" applyAlignment="1">
      <alignment horizontal="left" vertical="center" wrapText="1"/>
    </xf>
    <xf numFmtId="3" fontId="45" fillId="0" borderId="19" xfId="195" applyNumberFormat="1" applyFont="1" applyFill="1" applyBorder="1" applyAlignment="1">
      <alignment horizontal="left" vertical="center" wrapText="1"/>
    </xf>
    <xf numFmtId="3" fontId="45" fillId="0" borderId="19" xfId="5" applyNumberFormat="1" applyFont="1" applyFill="1" applyBorder="1" applyAlignment="1">
      <alignment horizontal="left" vertical="center" wrapText="1"/>
    </xf>
    <xf numFmtId="3" fontId="45" fillId="0" borderId="20" xfId="5" applyNumberFormat="1" applyFont="1" applyFill="1" applyBorder="1" applyAlignment="1">
      <alignment horizontal="left" vertical="center" wrapText="1"/>
    </xf>
    <xf numFmtId="3" fontId="45" fillId="0" borderId="19" xfId="5" applyNumberFormat="1" applyFont="1" applyFill="1" applyBorder="1" applyAlignment="1">
      <alignment horizontal="left" vertical="center"/>
    </xf>
    <xf numFmtId="3" fontId="45" fillId="0" borderId="19" xfId="239" applyNumberFormat="1" applyFont="1" applyFill="1" applyBorder="1" applyAlignment="1">
      <alignment horizontal="left" vertical="center"/>
    </xf>
    <xf numFmtId="3" fontId="45" fillId="0" borderId="1" xfId="0" applyNumberFormat="1" applyFont="1" applyFill="1" applyBorder="1" applyAlignment="1">
      <alignment horizontal="left" vertical="center"/>
    </xf>
    <xf numFmtId="3" fontId="43" fillId="3" borderId="14" xfId="0" applyNumberFormat="1" applyFont="1" applyFill="1" applyBorder="1" applyAlignment="1">
      <alignment horizontal="left" vertical="center"/>
    </xf>
    <xf numFmtId="3" fontId="45" fillId="0" borderId="27" xfId="239" applyNumberFormat="1" applyFont="1" applyFill="1" applyBorder="1" applyAlignment="1">
      <alignment horizontal="center" vertical="center"/>
    </xf>
    <xf numFmtId="3" fontId="45" fillId="0" borderId="1" xfId="240" applyNumberFormat="1" applyFont="1" applyFill="1" applyBorder="1" applyAlignment="1">
      <alignment horizontal="center" vertical="center" wrapText="1"/>
    </xf>
    <xf numFmtId="3" fontId="45" fillId="0" borderId="1" xfId="240" applyNumberFormat="1" applyFont="1" applyFill="1" applyBorder="1" applyAlignment="1">
      <alignment horizontal="center" vertical="center"/>
    </xf>
    <xf numFmtId="3" fontId="45" fillId="0" borderId="1" xfId="45" applyNumberFormat="1" applyFont="1" applyFill="1" applyBorder="1" applyAlignment="1">
      <alignment horizontal="center" vertical="center" wrapText="1"/>
    </xf>
    <xf numFmtId="3" fontId="45" fillId="0" borderId="1" xfId="45" applyNumberFormat="1" applyFont="1" applyFill="1" applyBorder="1" applyAlignment="1">
      <alignment horizontal="center" vertical="center"/>
    </xf>
    <xf numFmtId="3" fontId="45" fillId="0" borderId="1" xfId="5" applyNumberFormat="1" applyFont="1" applyFill="1" applyBorder="1" applyAlignment="1">
      <alignment horizontal="center" vertical="center"/>
    </xf>
    <xf numFmtId="3" fontId="45" fillId="0" borderId="1" xfId="239" quotePrefix="1" applyNumberFormat="1" applyFont="1" applyFill="1" applyBorder="1" applyAlignment="1">
      <alignment horizontal="center" vertical="center"/>
    </xf>
    <xf numFmtId="3" fontId="45" fillId="0" borderId="1" xfId="0" quotePrefix="1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3" fontId="43" fillId="3" borderId="14" xfId="0" quotePrefix="1" applyNumberFormat="1" applyFont="1" applyFill="1" applyBorder="1" applyAlignment="1">
      <alignment horizontal="center" vertical="center"/>
    </xf>
    <xf numFmtId="3" fontId="45" fillId="0" borderId="1" xfId="239" applyNumberFormat="1" applyFont="1" applyFill="1" applyBorder="1" applyAlignment="1">
      <alignment horizontal="center" vertical="center"/>
    </xf>
    <xf numFmtId="3" fontId="45" fillId="0" borderId="14" xfId="238" applyNumberFormat="1" applyFont="1" applyFill="1" applyBorder="1" applyAlignment="1">
      <alignment horizontal="center" vertical="center" wrapText="1"/>
    </xf>
    <xf numFmtId="3" fontId="43" fillId="0" borderId="14" xfId="238" applyNumberFormat="1" applyFont="1" applyFill="1" applyBorder="1" applyAlignment="1">
      <alignment horizontal="center" vertical="center" wrapText="1"/>
    </xf>
    <xf numFmtId="3" fontId="43" fillId="0" borderId="1" xfId="238" applyNumberFormat="1" applyFont="1" applyFill="1" applyBorder="1" applyAlignment="1">
      <alignment horizontal="center" vertical="center" wrapText="1"/>
    </xf>
    <xf numFmtId="3" fontId="43" fillId="3" borderId="0" xfId="45" applyNumberFormat="1" applyFont="1" applyFill="1" applyAlignment="1">
      <alignment horizontal="right" vertical="center"/>
    </xf>
    <xf numFmtId="0" fontId="59" fillId="3" borderId="12" xfId="0" applyFont="1" applyFill="1" applyBorder="1" applyAlignment="1">
      <alignment horizontal="center" vertical="center"/>
    </xf>
    <xf numFmtId="0" fontId="59" fillId="3" borderId="13" xfId="0" applyFont="1" applyFill="1" applyBorder="1" applyAlignment="1">
      <alignment horizontal="center" vertical="center"/>
    </xf>
    <xf numFmtId="0" fontId="59" fillId="3" borderId="14" xfId="0" applyFont="1" applyFill="1" applyBorder="1" applyAlignment="1">
      <alignment horizontal="center" vertical="center"/>
    </xf>
    <xf numFmtId="49" fontId="59" fillId="3" borderId="12" xfId="2" applyNumberFormat="1" applyFont="1" applyFill="1" applyBorder="1" applyAlignment="1">
      <alignment horizontal="center" vertical="center"/>
    </xf>
    <xf numFmtId="49" fontId="59" fillId="3" borderId="13" xfId="2" applyNumberFormat="1" applyFont="1" applyFill="1" applyBorder="1" applyAlignment="1">
      <alignment horizontal="center" vertical="center"/>
    </xf>
    <xf numFmtId="49" fontId="59" fillId="3" borderId="14" xfId="2" applyNumberFormat="1" applyFont="1" applyFill="1" applyBorder="1" applyAlignment="1">
      <alignment horizontal="center" vertical="center"/>
    </xf>
    <xf numFmtId="3" fontId="59" fillId="3" borderId="20" xfId="0" applyNumberFormat="1" applyFont="1" applyFill="1" applyBorder="1" applyAlignment="1">
      <alignment horizontal="center" vertical="center" wrapText="1"/>
    </xf>
    <xf numFmtId="3" fontId="59" fillId="3" borderId="21" xfId="0" applyNumberFormat="1" applyFont="1" applyFill="1" applyBorder="1" applyAlignment="1">
      <alignment horizontal="center" vertical="center" wrapText="1"/>
    </xf>
    <xf numFmtId="3" fontId="59" fillId="3" borderId="22" xfId="0" applyNumberFormat="1" applyFont="1" applyFill="1" applyBorder="1" applyAlignment="1">
      <alignment horizontal="center" vertical="center" wrapText="1"/>
    </xf>
    <xf numFmtId="3" fontId="59" fillId="3" borderId="23" xfId="0" applyNumberFormat="1" applyFont="1" applyFill="1" applyBorder="1" applyAlignment="1">
      <alignment horizontal="center" vertical="center" wrapText="1"/>
    </xf>
    <xf numFmtId="3" fontId="59" fillId="3" borderId="24" xfId="0" applyNumberFormat="1" applyFont="1" applyFill="1" applyBorder="1" applyAlignment="1">
      <alignment horizontal="center" vertical="center" wrapText="1"/>
    </xf>
    <xf numFmtId="3" fontId="59" fillId="3" borderId="25" xfId="0" applyNumberFormat="1" applyFont="1" applyFill="1" applyBorder="1" applyAlignment="1">
      <alignment horizontal="center" vertical="center" wrapText="1"/>
    </xf>
    <xf numFmtId="0" fontId="58" fillId="26" borderId="1" xfId="0" applyFont="1" applyFill="1" applyBorder="1" applyAlignment="1">
      <alignment horizontal="center" vertical="center"/>
    </xf>
    <xf numFmtId="0" fontId="58" fillId="3" borderId="0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3" fontId="59" fillId="3" borderId="18" xfId="0" applyNumberFormat="1" applyFont="1" applyFill="1" applyBorder="1" applyAlignment="1">
      <alignment horizontal="center" vertical="center" wrapText="1"/>
    </xf>
    <xf numFmtId="0" fontId="59" fillId="2" borderId="16" xfId="0" applyFont="1" applyFill="1" applyBorder="1" applyAlignment="1">
      <alignment horizontal="center" vertical="center" wrapText="1"/>
    </xf>
    <xf numFmtId="0" fontId="59" fillId="2" borderId="13" xfId="0" applyFont="1" applyFill="1" applyBorder="1" applyAlignment="1">
      <alignment horizontal="center" vertical="center" wrapText="1"/>
    </xf>
    <xf numFmtId="0" fontId="59" fillId="2" borderId="14" xfId="0" applyFont="1" applyFill="1" applyBorder="1" applyAlignment="1">
      <alignment horizontal="center" vertical="center" wrapText="1"/>
    </xf>
    <xf numFmtId="3" fontId="59" fillId="3" borderId="16" xfId="0" applyNumberFormat="1" applyFont="1" applyFill="1" applyBorder="1" applyAlignment="1">
      <alignment horizontal="center" vertical="center" wrapText="1"/>
    </xf>
    <xf numFmtId="3" fontId="59" fillId="3" borderId="13" xfId="0" applyNumberFormat="1" applyFont="1" applyFill="1" applyBorder="1" applyAlignment="1">
      <alignment horizontal="center" vertical="center" wrapText="1"/>
    </xf>
    <xf numFmtId="3" fontId="59" fillId="3" borderId="14" xfId="0" applyNumberFormat="1" applyFont="1" applyFill="1" applyBorder="1" applyAlignment="1">
      <alignment horizontal="center" vertical="center" wrapText="1"/>
    </xf>
    <xf numFmtId="4" fontId="59" fillId="2" borderId="16" xfId="0" applyNumberFormat="1" applyFont="1" applyFill="1" applyBorder="1" applyAlignment="1">
      <alignment horizontal="center" vertical="center" wrapText="1"/>
    </xf>
    <xf numFmtId="4" fontId="59" fillId="2" borderId="13" xfId="0" applyNumberFormat="1" applyFont="1" applyFill="1" applyBorder="1" applyAlignment="1">
      <alignment horizontal="center" vertical="center" wrapText="1"/>
    </xf>
    <xf numFmtId="4" fontId="59" fillId="2" borderId="14" xfId="0" applyNumberFormat="1" applyFont="1" applyFill="1" applyBorder="1" applyAlignment="1">
      <alignment horizontal="center" vertical="center" wrapText="1"/>
    </xf>
    <xf numFmtId="0" fontId="46" fillId="3" borderId="0" xfId="0" applyNumberFormat="1" applyFont="1" applyFill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49" fontId="43" fillId="3" borderId="12" xfId="2" applyNumberFormat="1" applyFont="1" applyFill="1" applyBorder="1" applyAlignment="1">
      <alignment horizontal="center" vertical="center"/>
    </xf>
    <xf numFmtId="49" fontId="43" fillId="3" borderId="13" xfId="2" applyNumberFormat="1" applyFont="1" applyFill="1" applyBorder="1" applyAlignment="1">
      <alignment horizontal="center" vertical="center"/>
    </xf>
    <xf numFmtId="49" fontId="43" fillId="3" borderId="14" xfId="2" applyNumberFormat="1" applyFont="1" applyFill="1" applyBorder="1" applyAlignment="1">
      <alignment horizontal="center" vertical="center"/>
    </xf>
    <xf numFmtId="0" fontId="44" fillId="26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9" fontId="43" fillId="3" borderId="16" xfId="2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3" fontId="44" fillId="26" borderId="1" xfId="0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 wrapText="1"/>
    </xf>
    <xf numFmtId="3" fontId="43" fillId="3" borderId="16" xfId="45" applyNumberFormat="1" applyFont="1" applyFill="1" applyBorder="1" applyAlignment="1">
      <alignment horizontal="center" vertical="center" wrapText="1"/>
    </xf>
    <xf numFmtId="3" fontId="43" fillId="3" borderId="14" xfId="45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2" fillId="3" borderId="16" xfId="0" applyNumberFormat="1" applyFont="1" applyFill="1" applyBorder="1" applyAlignment="1">
      <alignment horizontal="center" vertical="center" wrapText="1"/>
    </xf>
    <xf numFmtId="4" fontId="42" fillId="3" borderId="13" xfId="0" applyNumberFormat="1" applyFont="1" applyFill="1" applyBorder="1" applyAlignment="1">
      <alignment horizontal="center" vertical="center" wrapText="1"/>
    </xf>
    <xf numFmtId="4" fontId="42" fillId="3" borderId="14" xfId="0" applyNumberFormat="1" applyFont="1" applyFill="1" applyBorder="1" applyAlignment="1">
      <alignment horizontal="center" vertical="center" wrapText="1"/>
    </xf>
    <xf numFmtId="4" fontId="42" fillId="3" borderId="18" xfId="0" applyNumberFormat="1" applyFont="1" applyFill="1" applyBorder="1" applyAlignment="1">
      <alignment horizontal="center" vertical="center" wrapText="1"/>
    </xf>
    <xf numFmtId="49" fontId="42" fillId="3" borderId="16" xfId="94" applyNumberFormat="1" applyFont="1" applyFill="1" applyBorder="1" applyAlignment="1">
      <alignment horizontal="center" vertical="center"/>
    </xf>
    <xf numFmtId="49" fontId="42" fillId="3" borderId="13" xfId="94" applyNumberFormat="1" applyFont="1" applyFill="1" applyBorder="1" applyAlignment="1">
      <alignment horizontal="center" vertical="center"/>
    </xf>
    <xf numFmtId="49" fontId="42" fillId="3" borderId="14" xfId="94" applyNumberFormat="1" applyFont="1" applyFill="1" applyBorder="1" applyAlignment="1">
      <alignment horizontal="center" vertical="center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9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26" xfId="234" applyNumberFormat="1" applyFont="1" applyFill="1" applyBorder="1" applyAlignment="1">
      <alignment horizontal="center" vertical="center" wrapText="1"/>
    </xf>
    <xf numFmtId="0" fontId="44" fillId="26" borderId="1" xfId="45" applyFont="1" applyFill="1" applyBorder="1" applyAlignment="1">
      <alignment horizontal="center" vertical="center"/>
    </xf>
    <xf numFmtId="4" fontId="44" fillId="3" borderId="19" xfId="45" applyNumberFormat="1" applyFont="1" applyFill="1" applyBorder="1" applyAlignment="1">
      <alignment horizontal="center" vertical="center" wrapText="1"/>
    </xf>
    <xf numFmtId="4" fontId="44" fillId="3" borderId="17" xfId="45" applyNumberFormat="1" applyFont="1" applyFill="1" applyBorder="1" applyAlignment="1">
      <alignment horizontal="center" vertical="center" wrapText="1"/>
    </xf>
    <xf numFmtId="4" fontId="44" fillId="3" borderId="26" xfId="45" applyNumberFormat="1" applyFont="1" applyFill="1" applyBorder="1" applyAlignment="1">
      <alignment horizontal="center" vertical="center" wrapText="1"/>
    </xf>
    <xf numFmtId="4" fontId="44" fillId="26" borderId="19" xfId="45" applyNumberFormat="1" applyFont="1" applyFill="1" applyBorder="1" applyAlignment="1">
      <alignment horizontal="center" vertical="center" wrapText="1"/>
    </xf>
    <xf numFmtId="4" fontId="44" fillId="26" borderId="17" xfId="45" applyNumberFormat="1" applyFont="1" applyFill="1" applyBorder="1" applyAlignment="1">
      <alignment horizontal="center" vertical="center" wrapText="1"/>
    </xf>
    <xf numFmtId="4" fontId="44" fillId="26" borderId="26" xfId="45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43" fillId="3" borderId="19" xfId="81" applyNumberFormat="1" applyFont="1" applyFill="1" applyBorder="1" applyAlignment="1">
      <alignment horizontal="center" vertical="center" wrapText="1"/>
    </xf>
    <xf numFmtId="3" fontId="43" fillId="3" borderId="26" xfId="81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43" fillId="0" borderId="0" xfId="45" applyNumberFormat="1" applyFont="1" applyFill="1" applyAlignment="1">
      <alignment horizontal="right" vertical="center"/>
    </xf>
    <xf numFmtId="3" fontId="43" fillId="0" borderId="0" xfId="45" applyNumberFormat="1" applyFont="1" applyFill="1" applyAlignment="1">
      <alignment horizontal="center" vertical="center"/>
    </xf>
    <xf numFmtId="0" fontId="50" fillId="3" borderId="0" xfId="45" applyNumberFormat="1" applyFont="1" applyFill="1" applyBorder="1" applyAlignment="1">
      <alignment horizontal="center" vertical="center" wrapText="1"/>
    </xf>
    <xf numFmtId="0" fontId="43" fillId="3" borderId="1" xfId="45" applyFont="1" applyFill="1" applyBorder="1" applyAlignment="1">
      <alignment horizontal="center" vertical="center" wrapText="1"/>
    </xf>
    <xf numFmtId="3" fontId="51" fillId="3" borderId="25" xfId="234" applyNumberFormat="1" applyFont="1" applyFill="1" applyBorder="1" applyAlignment="1">
      <alignment horizontal="center" vertical="center" wrapText="1"/>
    </xf>
    <xf numFmtId="3" fontId="45" fillId="0" borderId="16" xfId="238" applyNumberFormat="1" applyFont="1" applyFill="1" applyBorder="1" applyAlignment="1">
      <alignment horizontal="center" vertical="center" wrapText="1"/>
    </xf>
    <xf numFmtId="3" fontId="45" fillId="0" borderId="14" xfId="238" applyNumberFormat="1" applyFont="1" applyFill="1" applyBorder="1" applyAlignment="1">
      <alignment horizontal="center" vertical="center" wrapText="1"/>
    </xf>
    <xf numFmtId="3" fontId="45" fillId="0" borderId="1" xfId="238" applyNumberFormat="1" applyFont="1" applyFill="1" applyBorder="1" applyAlignment="1">
      <alignment horizontal="center" vertical="center" wrapText="1"/>
    </xf>
    <xf numFmtId="0" fontId="50" fillId="0" borderId="0" xfId="45" applyNumberFormat="1" applyFont="1" applyFill="1" applyBorder="1" applyAlignment="1">
      <alignment horizontal="center" vertical="center" wrapText="1"/>
    </xf>
    <xf numFmtId="3" fontId="45" fillId="0" borderId="28" xfId="239" applyNumberFormat="1" applyFont="1" applyFill="1" applyBorder="1" applyAlignment="1">
      <alignment horizontal="center" vertical="center"/>
    </xf>
    <xf numFmtId="3" fontId="45" fillId="0" borderId="29" xfId="239" applyNumberFormat="1" applyFont="1" applyFill="1" applyBorder="1" applyAlignment="1">
      <alignment horizontal="center" vertical="center"/>
    </xf>
    <xf numFmtId="3" fontId="45" fillId="0" borderId="30" xfId="239" applyNumberFormat="1" applyFont="1" applyFill="1" applyBorder="1" applyAlignment="1">
      <alignment horizontal="center" vertical="center"/>
    </xf>
    <xf numFmtId="3" fontId="45" fillId="0" borderId="16" xfId="240" applyNumberFormat="1" applyFont="1" applyFill="1" applyBorder="1" applyAlignment="1">
      <alignment horizontal="center" vertical="center"/>
    </xf>
    <xf numFmtId="3" fontId="45" fillId="0" borderId="13" xfId="240" applyNumberFormat="1" applyFont="1" applyFill="1" applyBorder="1" applyAlignment="1">
      <alignment horizontal="center" vertical="center"/>
    </xf>
    <xf numFmtId="3" fontId="45" fillId="0" borderId="14" xfId="240" applyNumberFormat="1" applyFont="1" applyFill="1" applyBorder="1" applyAlignment="1">
      <alignment horizontal="center" vertical="center"/>
    </xf>
    <xf numFmtId="0" fontId="43" fillId="0" borderId="1" xfId="45" applyFont="1" applyFill="1" applyBorder="1" applyAlignment="1">
      <alignment horizontal="center" vertical="center" wrapText="1"/>
    </xf>
    <xf numFmtId="4" fontId="44" fillId="0" borderId="19" xfId="45" applyNumberFormat="1" applyFont="1" applyFill="1" applyBorder="1" applyAlignment="1">
      <alignment horizontal="center" vertical="center" wrapText="1"/>
    </xf>
    <xf numFmtId="4" fontId="44" fillId="0" borderId="17" xfId="45" applyNumberFormat="1" applyFont="1" applyFill="1" applyBorder="1" applyAlignment="1">
      <alignment horizontal="center" vertical="center" wrapText="1"/>
    </xf>
    <xf numFmtId="4" fontId="44" fillId="0" borderId="26" xfId="45" applyNumberFormat="1" applyFont="1" applyFill="1" applyBorder="1" applyAlignment="1">
      <alignment horizontal="center" vertical="center" wrapText="1"/>
    </xf>
    <xf numFmtId="3" fontId="45" fillId="0" borderId="13" xfId="238" applyNumberFormat="1" applyFont="1" applyFill="1" applyBorder="1" applyAlignment="1">
      <alignment horizontal="center" vertical="center" wrapText="1"/>
    </xf>
    <xf numFmtId="3" fontId="43" fillId="3" borderId="16" xfId="0" applyNumberFormat="1" applyFont="1" applyFill="1" applyBorder="1" applyAlignment="1">
      <alignment horizontal="center" vertical="center" wrapText="1"/>
    </xf>
    <xf numFmtId="3" fontId="43" fillId="3" borderId="13" xfId="0" applyNumberFormat="1" applyFont="1" applyFill="1" applyBorder="1" applyAlignment="1">
      <alignment horizontal="center" vertical="center" wrapText="1"/>
    </xf>
    <xf numFmtId="3" fontId="43" fillId="3" borderId="14" xfId="0" applyNumberFormat="1" applyFont="1" applyFill="1" applyBorder="1" applyAlignment="1">
      <alignment horizontal="center" vertical="center" wrapText="1"/>
    </xf>
    <xf numFmtId="0" fontId="49" fillId="3" borderId="16" xfId="81" applyFont="1" applyFill="1" applyBorder="1" applyAlignment="1">
      <alignment horizontal="center" vertical="center" wrapText="1"/>
    </xf>
    <xf numFmtId="0" fontId="49" fillId="3" borderId="13" xfId="81" applyFont="1" applyFill="1" applyBorder="1" applyAlignment="1">
      <alignment horizontal="center" vertical="center" wrapText="1"/>
    </xf>
    <xf numFmtId="0" fontId="49" fillId="3" borderId="14" xfId="81" applyFont="1" applyFill="1" applyBorder="1" applyAlignment="1">
      <alignment horizontal="center" vertical="center" wrapText="1"/>
    </xf>
    <xf numFmtId="3" fontId="43" fillId="3" borderId="18" xfId="0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3" fontId="43" fillId="0" borderId="18" xfId="0" applyNumberFormat="1" applyFont="1" applyFill="1" applyBorder="1" applyAlignment="1">
      <alignment horizontal="center" vertical="center" wrapText="1"/>
    </xf>
    <xf numFmtId="3" fontId="43" fillId="0" borderId="16" xfId="0" applyNumberFormat="1" applyFont="1" applyFill="1" applyBorder="1" applyAlignment="1">
      <alignment horizontal="center" vertical="center"/>
    </xf>
    <xf numFmtId="3" fontId="43" fillId="0" borderId="13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3" fontId="43" fillId="3" borderId="16" xfId="0" applyNumberFormat="1" applyFont="1" applyFill="1" applyBorder="1" applyAlignment="1">
      <alignment horizontal="center" vertical="center"/>
    </xf>
    <xf numFmtId="3" fontId="43" fillId="3" borderId="13" xfId="0" applyNumberFormat="1" applyFont="1" applyFill="1" applyBorder="1" applyAlignment="1">
      <alignment horizontal="center" vertical="center"/>
    </xf>
    <xf numFmtId="3" fontId="43" fillId="3" borderId="14" xfId="0" applyNumberFormat="1" applyFont="1" applyFill="1" applyBorder="1" applyAlignment="1">
      <alignment horizontal="center" vertical="center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4" fillId="26" borderId="1" xfId="238" applyNumberFormat="1" applyFont="1" applyFill="1" applyBorder="1" applyAlignment="1">
      <alignment horizontal="center" vertical="center" wrapText="1"/>
    </xf>
  </cellXfs>
  <cellStyles count="241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5 2 4 4" xfId="239" xr:uid="{00000000-0005-0000-0000-000086000000}"/>
    <cellStyle name="Обычный 16" xfId="190" xr:uid="{00000000-0005-0000-0000-000087000000}"/>
    <cellStyle name="Обычный 17" xfId="191" xr:uid="{00000000-0005-0000-0000-000088000000}"/>
    <cellStyle name="Обычный 18" xfId="192" xr:uid="{00000000-0005-0000-0000-000089000000}"/>
    <cellStyle name="Обычный 2" xfId="2" xr:uid="{00000000-0005-0000-0000-00008A000000}"/>
    <cellStyle name="Обычный 2 10" xfId="45" xr:uid="{00000000-0005-0000-0000-00008B000000}"/>
    <cellStyle name="Обычный 2 11" xfId="46" xr:uid="{00000000-0005-0000-0000-00008C000000}"/>
    <cellStyle name="Обычный 2 12" xfId="47" xr:uid="{00000000-0005-0000-0000-00008D000000}"/>
    <cellStyle name="Обычный 2 13" xfId="48" xr:uid="{00000000-0005-0000-0000-00008E000000}"/>
    <cellStyle name="Обычный 2 136" xfId="235" xr:uid="{00000000-0005-0000-0000-00008F000000}"/>
    <cellStyle name="Обычный 2 137" xfId="233" xr:uid="{00000000-0005-0000-0000-000090000000}"/>
    <cellStyle name="Обычный 2 139" xfId="236" xr:uid="{00000000-0005-0000-0000-000091000000}"/>
    <cellStyle name="Обычный 2 14" xfId="49" xr:uid="{00000000-0005-0000-0000-000092000000}"/>
    <cellStyle name="Обычный 2 15" xfId="50" xr:uid="{00000000-0005-0000-0000-000093000000}"/>
    <cellStyle name="Обычный 2 16" xfId="51" xr:uid="{00000000-0005-0000-0000-000094000000}"/>
    <cellStyle name="Обычный 2 17" xfId="52" xr:uid="{00000000-0005-0000-0000-000095000000}"/>
    <cellStyle name="Обычный 2 18" xfId="53" xr:uid="{00000000-0005-0000-0000-000096000000}"/>
    <cellStyle name="Обычный 2 19" xfId="54" xr:uid="{00000000-0005-0000-0000-000097000000}"/>
    <cellStyle name="Обычный 2 2" xfId="55" xr:uid="{00000000-0005-0000-0000-000098000000}"/>
    <cellStyle name="Обычный 2 2 2" xfId="94" xr:uid="{00000000-0005-0000-0000-000099000000}"/>
    <cellStyle name="Обычный 2 2 2 2" xfId="95" xr:uid="{00000000-0005-0000-0000-00009A000000}"/>
    <cellStyle name="Обычный 2 2 2 2 2" xfId="229" xr:uid="{00000000-0005-0000-0000-00009B000000}"/>
    <cellStyle name="Обычный 2 2 2 3" xfId="193" xr:uid="{00000000-0005-0000-0000-00009C000000}"/>
    <cellStyle name="Обычный 2 2 2 4" xfId="240" xr:uid="{00000000-0005-0000-0000-00009D000000}"/>
    <cellStyle name="Обычный 2 20" xfId="56" xr:uid="{00000000-0005-0000-0000-00009E000000}"/>
    <cellStyle name="Обычный 2 21" xfId="57" xr:uid="{00000000-0005-0000-0000-00009F000000}"/>
    <cellStyle name="Обычный 2 22" xfId="93" xr:uid="{00000000-0005-0000-0000-0000A0000000}"/>
    <cellStyle name="Обычный 2 3" xfId="58" xr:uid="{00000000-0005-0000-0000-0000A1000000}"/>
    <cellStyle name="Обычный 2 3 2" xfId="195" xr:uid="{00000000-0005-0000-0000-0000A2000000}"/>
    <cellStyle name="Обычный 2 3 3" xfId="194" xr:uid="{00000000-0005-0000-0000-0000A3000000}"/>
    <cellStyle name="Обычный 2 4" xfId="59" xr:uid="{00000000-0005-0000-0000-0000A4000000}"/>
    <cellStyle name="Обычный 2 5" xfId="60" xr:uid="{00000000-0005-0000-0000-0000A5000000}"/>
    <cellStyle name="Обычный 2 5 2" xfId="196" xr:uid="{00000000-0005-0000-0000-0000A6000000}"/>
    <cellStyle name="Обычный 2 6" xfId="61" xr:uid="{00000000-0005-0000-0000-0000A7000000}"/>
    <cellStyle name="Обычный 2 6 3" xfId="232" xr:uid="{00000000-0005-0000-0000-0000A8000000}"/>
    <cellStyle name="Обычный 2 7" xfId="62" xr:uid="{00000000-0005-0000-0000-0000A9000000}"/>
    <cellStyle name="Обычный 2 8" xfId="63" xr:uid="{00000000-0005-0000-0000-0000AA000000}"/>
    <cellStyle name="Обычный 2 9" xfId="64" xr:uid="{00000000-0005-0000-0000-0000AB000000}"/>
    <cellStyle name="Обычный 2_npa12EB" xfId="197" xr:uid="{00000000-0005-0000-0000-0000AC000000}"/>
    <cellStyle name="Обычный 20" xfId="198" xr:uid="{00000000-0005-0000-0000-0000AD000000}"/>
    <cellStyle name="Обычный 20 2" xfId="199" xr:uid="{00000000-0005-0000-0000-0000AE000000}"/>
    <cellStyle name="Обычный 22" xfId="230" xr:uid="{00000000-0005-0000-0000-0000AF000000}"/>
    <cellStyle name="Обычный 3" xfId="65" xr:uid="{00000000-0005-0000-0000-0000B0000000}"/>
    <cellStyle name="Обычный 3 2" xfId="200" xr:uid="{00000000-0005-0000-0000-0000B1000000}"/>
    <cellStyle name="Обычный 3 3" xfId="231" xr:uid="{00000000-0005-0000-0000-0000B2000000}"/>
    <cellStyle name="Обычный 4" xfId="66" xr:uid="{00000000-0005-0000-0000-0000B3000000}"/>
    <cellStyle name="Обычный 4 10" xfId="67" xr:uid="{00000000-0005-0000-0000-0000B4000000}"/>
    <cellStyle name="Обычный 4 11" xfId="68" xr:uid="{00000000-0005-0000-0000-0000B5000000}"/>
    <cellStyle name="Обычный 4 12" xfId="69" xr:uid="{00000000-0005-0000-0000-0000B6000000}"/>
    <cellStyle name="Обычный 4 13" xfId="70" xr:uid="{00000000-0005-0000-0000-0000B7000000}"/>
    <cellStyle name="Обычный 4 14" xfId="71" xr:uid="{00000000-0005-0000-0000-0000B8000000}"/>
    <cellStyle name="Обычный 4 15" xfId="72" xr:uid="{00000000-0005-0000-0000-0000B9000000}"/>
    <cellStyle name="Обычный 4 16" xfId="96" xr:uid="{00000000-0005-0000-0000-0000BA000000}"/>
    <cellStyle name="Обычный 4 16 2" xfId="201" xr:uid="{00000000-0005-0000-0000-0000BB000000}"/>
    <cellStyle name="Обычный 4 17" xfId="202" xr:uid="{00000000-0005-0000-0000-0000BC000000}"/>
    <cellStyle name="Обычный 4 2" xfId="73" xr:uid="{00000000-0005-0000-0000-0000BD000000}"/>
    <cellStyle name="Обычный 4 3" xfId="74" xr:uid="{00000000-0005-0000-0000-0000BE000000}"/>
    <cellStyle name="Обычный 4 4" xfId="75" xr:uid="{00000000-0005-0000-0000-0000BF000000}"/>
    <cellStyle name="Обычный 4 5" xfId="76" xr:uid="{00000000-0005-0000-0000-0000C0000000}"/>
    <cellStyle name="Обычный 4 6" xfId="77" xr:uid="{00000000-0005-0000-0000-0000C1000000}"/>
    <cellStyle name="Обычный 4 7" xfId="78" xr:uid="{00000000-0005-0000-0000-0000C2000000}"/>
    <cellStyle name="Обычный 4 8" xfId="79" xr:uid="{00000000-0005-0000-0000-0000C3000000}"/>
    <cellStyle name="Обычный 4 9" xfId="80" xr:uid="{00000000-0005-0000-0000-0000C4000000}"/>
    <cellStyle name="Обычный 5" xfId="81" xr:uid="{00000000-0005-0000-0000-0000C5000000}"/>
    <cellStyle name="Обычный 5 2" xfId="204" xr:uid="{00000000-0005-0000-0000-0000C6000000}"/>
    <cellStyle name="Обычный 5 3" xfId="203" xr:uid="{00000000-0005-0000-0000-0000C7000000}"/>
    <cellStyle name="Обычный 6" xfId="205" xr:uid="{00000000-0005-0000-0000-0000C8000000}"/>
    <cellStyle name="Обычный 6 4" xfId="91" xr:uid="{00000000-0005-0000-0000-0000C9000000}"/>
    <cellStyle name="Обычный 69" xfId="92" xr:uid="{00000000-0005-0000-0000-0000CA000000}"/>
    <cellStyle name="Обычный 69 2" xfId="97" xr:uid="{00000000-0005-0000-0000-0000CB000000}"/>
    <cellStyle name="Обычный 7" xfId="206" xr:uid="{00000000-0005-0000-0000-0000CC000000}"/>
    <cellStyle name="Обычный 7 2" xfId="207" xr:uid="{00000000-0005-0000-0000-0000CD000000}"/>
    <cellStyle name="Обычный 70" xfId="98" xr:uid="{00000000-0005-0000-0000-0000CE000000}"/>
    <cellStyle name="Обычный 8" xfId="208" xr:uid="{00000000-0005-0000-0000-0000CF000000}"/>
    <cellStyle name="Обычный 83" xfId="234" xr:uid="{00000000-0005-0000-0000-0000D0000000}"/>
    <cellStyle name="Обычный 83 2" xfId="237" xr:uid="{00000000-0005-0000-0000-0000D1000000}"/>
    <cellStyle name="Обычный 83 3" xfId="238" xr:uid="{00000000-0005-0000-0000-0000D2000000}"/>
    <cellStyle name="Обычный 9" xfId="209" xr:uid="{00000000-0005-0000-0000-0000D3000000}"/>
    <cellStyle name="Обычный 91" xfId="82" xr:uid="{00000000-0005-0000-0000-0000D4000000}"/>
    <cellStyle name="Обычный 92" xfId="83" xr:uid="{00000000-0005-0000-0000-0000D5000000}"/>
    <cellStyle name="Обычный 93" xfId="84" xr:uid="{00000000-0005-0000-0000-0000D6000000}"/>
    <cellStyle name="Обычный 94" xfId="85" xr:uid="{00000000-0005-0000-0000-0000D7000000}"/>
    <cellStyle name="Обычный 95" xfId="86" xr:uid="{00000000-0005-0000-0000-0000D8000000}"/>
    <cellStyle name="Обычный 96" xfId="87" xr:uid="{00000000-0005-0000-0000-0000D9000000}"/>
    <cellStyle name="Обычный 97" xfId="88" xr:uid="{00000000-0005-0000-0000-0000DA000000}"/>
    <cellStyle name="Обычный 98" xfId="89" xr:uid="{00000000-0005-0000-0000-0000DB000000}"/>
    <cellStyle name="Обычный 99" xfId="90" xr:uid="{00000000-0005-0000-0000-0000DC000000}"/>
    <cellStyle name="Плохой 2" xfId="210" xr:uid="{00000000-0005-0000-0000-0000DD000000}"/>
    <cellStyle name="Пояснение 2" xfId="211" xr:uid="{00000000-0005-0000-0000-0000DE000000}"/>
    <cellStyle name="Примечание 2" xfId="212" xr:uid="{00000000-0005-0000-0000-0000DF000000}"/>
    <cellStyle name="Процентный 2" xfId="213" xr:uid="{00000000-0005-0000-0000-0000E0000000}"/>
    <cellStyle name="Процентный 2 2" xfId="214" xr:uid="{00000000-0005-0000-0000-0000E1000000}"/>
    <cellStyle name="Процентный 3" xfId="215" xr:uid="{00000000-0005-0000-0000-0000E2000000}"/>
    <cellStyle name="Процентный 4" xfId="216" xr:uid="{00000000-0005-0000-0000-0000E3000000}"/>
    <cellStyle name="Процентный 5" xfId="217" xr:uid="{00000000-0005-0000-0000-0000E4000000}"/>
    <cellStyle name="Процентный 6" xfId="228" xr:uid="{00000000-0005-0000-0000-0000E5000000}"/>
    <cellStyle name="Связанная ячейка 2" xfId="218" xr:uid="{00000000-0005-0000-0000-0000E6000000}"/>
    <cellStyle name="Стиль 1" xfId="3" xr:uid="{00000000-0005-0000-0000-0000E7000000}"/>
    <cellStyle name="Текст предупреждения 2" xfId="219" xr:uid="{00000000-0005-0000-0000-0000E8000000}"/>
    <cellStyle name="Финансовый 2" xfId="220" xr:uid="{00000000-0005-0000-0000-0000E9000000}"/>
    <cellStyle name="Финансовый 2 2" xfId="221" xr:uid="{00000000-0005-0000-0000-0000EA000000}"/>
    <cellStyle name="Финансовый 3" xfId="222" xr:uid="{00000000-0005-0000-0000-0000EB000000}"/>
    <cellStyle name="Финансовый 4" xfId="223" xr:uid="{00000000-0005-0000-0000-0000EC000000}"/>
    <cellStyle name="Финансовый 5" xfId="224" xr:uid="{00000000-0005-0000-0000-0000ED000000}"/>
    <cellStyle name="Финансовый 6" xfId="225" xr:uid="{00000000-0005-0000-0000-0000EE000000}"/>
    <cellStyle name="Финансовый 7" xfId="226" xr:uid="{00000000-0005-0000-0000-0000EF000000}"/>
    <cellStyle name="Хороший 2" xfId="227" xr:uid="{00000000-0005-0000-0000-0000F0000000}"/>
  </cellStyles>
  <dxfs count="0"/>
  <tableStyles count="0" defaultTableStyle="TableStyleMedium9" defaultPivotStyle="PivotStyleLight16"/>
  <colors>
    <mruColors>
      <color rgb="FFC4D79B"/>
      <color rgb="FFFF6699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uit-fs\minzdrav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9"/>
  <sheetViews>
    <sheetView tabSelected="1" zoomScale="110" zoomScaleNormal="110" workbookViewId="0">
      <pane xSplit="3" ySplit="10" topLeftCell="D141" activePane="bottomRight" state="frozen"/>
      <selection pane="topRight" activeCell="D1" sqref="D1"/>
      <selection pane="bottomLeft" activeCell="A14" sqref="A14"/>
      <selection pane="bottomRight" activeCell="L158" sqref="L158"/>
    </sheetView>
  </sheetViews>
  <sheetFormatPr defaultRowHeight="10.5" x14ac:dyDescent="0.2"/>
  <cols>
    <col min="1" max="1" width="4.28515625" style="181" customWidth="1"/>
    <col min="2" max="2" width="7.42578125" style="181" customWidth="1"/>
    <col min="3" max="3" width="28.42578125" style="221" customWidth="1"/>
    <col min="4" max="4" width="11.42578125" style="183" customWidth="1"/>
    <col min="5" max="5" width="11.140625" style="179" customWidth="1"/>
    <col min="6" max="6" width="11.28515625" style="179" customWidth="1"/>
    <col min="7" max="7" width="13.5703125" style="179" hidden="1" customWidth="1"/>
    <col min="8" max="8" width="9.85546875" style="179" customWidth="1"/>
    <col min="9" max="9" width="11.140625" style="179" customWidth="1"/>
    <col min="10" max="10" width="11.140625" style="183" customWidth="1"/>
    <col min="11" max="11" width="11.42578125" style="179" customWidth="1"/>
    <col min="12" max="12" width="13.7109375" style="180" customWidth="1"/>
    <col min="13" max="13" width="12.85546875" style="179" customWidth="1"/>
    <col min="14" max="14" width="9.140625" style="179"/>
    <col min="15" max="15" width="13.42578125" style="180" customWidth="1"/>
    <col min="16" max="16" width="9.140625" style="180"/>
    <col min="17" max="16384" width="9.140625" style="179"/>
  </cols>
  <sheetData>
    <row r="1" spans="1:16" x14ac:dyDescent="0.2">
      <c r="A1" s="261" t="s">
        <v>360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6" x14ac:dyDescent="0.2">
      <c r="C2" s="182"/>
      <c r="M2" s="179" t="s">
        <v>289</v>
      </c>
    </row>
    <row r="3" spans="1:16" s="184" customFormat="1" ht="20.25" customHeight="1" x14ac:dyDescent="0.2">
      <c r="A3" s="262" t="s">
        <v>46</v>
      </c>
      <c r="B3" s="262" t="s">
        <v>411</v>
      </c>
      <c r="C3" s="263" t="s">
        <v>47</v>
      </c>
      <c r="D3" s="264" t="s">
        <v>274</v>
      </c>
      <c r="E3" s="264"/>
      <c r="F3" s="264"/>
      <c r="G3" s="264"/>
      <c r="H3" s="264"/>
      <c r="I3" s="264"/>
      <c r="J3" s="264"/>
      <c r="K3" s="264"/>
      <c r="L3" s="271" t="s">
        <v>345</v>
      </c>
      <c r="M3" s="265" t="s">
        <v>415</v>
      </c>
      <c r="O3" s="185"/>
      <c r="P3" s="185"/>
    </row>
    <row r="4" spans="1:16" ht="15" customHeight="1" x14ac:dyDescent="0.2">
      <c r="A4" s="262"/>
      <c r="B4" s="262"/>
      <c r="C4" s="263"/>
      <c r="D4" s="264" t="s">
        <v>275</v>
      </c>
      <c r="E4" s="264" t="s">
        <v>276</v>
      </c>
      <c r="F4" s="254" t="s">
        <v>277</v>
      </c>
      <c r="G4" s="255"/>
      <c r="H4" s="264" t="s">
        <v>282</v>
      </c>
      <c r="I4" s="264" t="s">
        <v>283</v>
      </c>
      <c r="J4" s="268" t="s">
        <v>323</v>
      </c>
      <c r="K4" s="264" t="s">
        <v>342</v>
      </c>
      <c r="L4" s="272"/>
      <c r="M4" s="266"/>
    </row>
    <row r="5" spans="1:16" ht="14.25" customHeight="1" x14ac:dyDescent="0.2">
      <c r="A5" s="262"/>
      <c r="B5" s="262"/>
      <c r="C5" s="263"/>
      <c r="D5" s="264"/>
      <c r="E5" s="264"/>
      <c r="F5" s="256"/>
      <c r="G5" s="257"/>
      <c r="H5" s="264"/>
      <c r="I5" s="264"/>
      <c r="J5" s="269"/>
      <c r="K5" s="264"/>
      <c r="L5" s="272"/>
      <c r="M5" s="266"/>
    </row>
    <row r="6" spans="1:16" ht="44.25" customHeight="1" x14ac:dyDescent="0.2">
      <c r="A6" s="262"/>
      <c r="B6" s="262"/>
      <c r="C6" s="263"/>
      <c r="D6" s="264"/>
      <c r="E6" s="264"/>
      <c r="F6" s="258"/>
      <c r="G6" s="259"/>
      <c r="H6" s="264"/>
      <c r="I6" s="264"/>
      <c r="J6" s="270"/>
      <c r="K6" s="264"/>
      <c r="L6" s="273"/>
      <c r="M6" s="267"/>
    </row>
    <row r="7" spans="1:16" s="184" customFormat="1" x14ac:dyDescent="0.2">
      <c r="A7" s="260" t="s">
        <v>233</v>
      </c>
      <c r="B7" s="260"/>
      <c r="C7" s="260"/>
      <c r="D7" s="186">
        <f>D10+D9+D8</f>
        <v>31682770426</v>
      </c>
      <c r="E7" s="186">
        <f t="shared" ref="E7:M7" si="0">E10+E9+E8</f>
        <v>8123431900</v>
      </c>
      <c r="F7" s="186">
        <f t="shared" si="0"/>
        <v>28688050957.66</v>
      </c>
      <c r="G7" s="186">
        <f t="shared" si="0"/>
        <v>0</v>
      </c>
      <c r="H7" s="186">
        <f t="shared" si="0"/>
        <v>4578813830</v>
      </c>
      <c r="I7" s="186">
        <f t="shared" si="0"/>
        <v>1410990893</v>
      </c>
      <c r="J7" s="186">
        <f t="shared" si="0"/>
        <v>1720501578</v>
      </c>
      <c r="K7" s="186">
        <f t="shared" si="0"/>
        <v>76204559584.660004</v>
      </c>
      <c r="L7" s="186">
        <f t="shared" si="0"/>
        <v>5001806370.6299992</v>
      </c>
      <c r="M7" s="186">
        <f t="shared" si="0"/>
        <v>81206365955.290009</v>
      </c>
      <c r="O7" s="180"/>
      <c r="P7" s="188"/>
    </row>
    <row r="8" spans="1:16" s="195" customFormat="1" ht="11.25" customHeight="1" x14ac:dyDescent="0.2">
      <c r="A8" s="189"/>
      <c r="B8" s="189"/>
      <c r="C8" s="190" t="s">
        <v>56</v>
      </c>
      <c r="D8" s="191">
        <f>КС!D9</f>
        <v>3604675852</v>
      </c>
      <c r="E8" s="191">
        <f>'Свод 2024 БП'!E9</f>
        <v>794473432</v>
      </c>
      <c r="F8" s="191">
        <f>'Свод 2024 БП'!F9</f>
        <v>416781351</v>
      </c>
      <c r="G8" s="192"/>
      <c r="H8" s="191">
        <f>' СМП '!D9</f>
        <v>85663000</v>
      </c>
      <c r="I8" s="191">
        <f>'Гемодиализ (пр.07-24) '!D9</f>
        <v>2815641</v>
      </c>
      <c r="J8" s="191">
        <f>'Мед.реаб.(АПУ,ДС,КС) '!D9</f>
        <v>10729513</v>
      </c>
      <c r="K8" s="191">
        <f>D8+E8+F8+H8+I8+J8</f>
        <v>4915138789</v>
      </c>
      <c r="L8" s="193">
        <v>13232.080000001268</v>
      </c>
      <c r="M8" s="194">
        <f t="shared" ref="M8:M68" si="1">K8+L8</f>
        <v>4915152021.0799999</v>
      </c>
      <c r="O8" s="188"/>
      <c r="P8" s="188"/>
    </row>
    <row r="9" spans="1:16" s="195" customFormat="1" ht="20.25" customHeight="1" x14ac:dyDescent="0.2">
      <c r="A9" s="189"/>
      <c r="B9" s="189"/>
      <c r="C9" s="190" t="s">
        <v>297</v>
      </c>
      <c r="D9" s="191">
        <f>КС!D10</f>
        <v>0</v>
      </c>
      <c r="E9" s="191">
        <f>'Свод 2024 БП'!E10</f>
        <v>0</v>
      </c>
      <c r="F9" s="191">
        <f>'Свод 2024 БП'!F10</f>
        <v>51680200</v>
      </c>
      <c r="G9" s="192"/>
      <c r="H9" s="191">
        <f>' СМП '!D10</f>
        <v>0</v>
      </c>
      <c r="I9" s="191">
        <f>'Гемодиализ (пр.07-24) '!D10</f>
        <v>0</v>
      </c>
      <c r="J9" s="191">
        <f>'Мед.реаб.(АПУ,ДС,КС) '!D10</f>
        <v>0</v>
      </c>
      <c r="K9" s="191">
        <f>D9+E9+F9+H9+I9+J9</f>
        <v>51680200</v>
      </c>
      <c r="L9" s="193"/>
      <c r="M9" s="194">
        <f t="shared" si="1"/>
        <v>51680200</v>
      </c>
      <c r="O9" s="188"/>
      <c r="P9" s="188"/>
    </row>
    <row r="10" spans="1:16" s="184" customFormat="1" x14ac:dyDescent="0.2">
      <c r="A10" s="260" t="s">
        <v>232</v>
      </c>
      <c r="B10" s="260"/>
      <c r="C10" s="260"/>
      <c r="D10" s="186">
        <f>SUM(D11:D149)-D89</f>
        <v>28078094574</v>
      </c>
      <c r="E10" s="186">
        <f t="shared" ref="E10:M10" si="2">SUM(E11:E149)-E89</f>
        <v>7328958468</v>
      </c>
      <c r="F10" s="186">
        <f t="shared" si="2"/>
        <v>28219589406.66</v>
      </c>
      <c r="G10" s="186">
        <f t="shared" si="2"/>
        <v>0</v>
      </c>
      <c r="H10" s="186">
        <f t="shared" si="2"/>
        <v>4493150830</v>
      </c>
      <c r="I10" s="186">
        <f t="shared" si="2"/>
        <v>1408175252</v>
      </c>
      <c r="J10" s="186">
        <f t="shared" si="2"/>
        <v>1709772065</v>
      </c>
      <c r="K10" s="186">
        <f t="shared" si="2"/>
        <v>71237740595.660004</v>
      </c>
      <c r="L10" s="187">
        <f t="shared" si="2"/>
        <v>5001793138.5499992</v>
      </c>
      <c r="M10" s="186">
        <f t="shared" si="2"/>
        <v>76239533734.210007</v>
      </c>
      <c r="O10" s="188"/>
      <c r="P10" s="188"/>
    </row>
    <row r="11" spans="1:16" s="199" customFormat="1" ht="12" customHeight="1" x14ac:dyDescent="0.2">
      <c r="A11" s="196">
        <v>1</v>
      </c>
      <c r="B11" s="197" t="s">
        <v>59</v>
      </c>
      <c r="C11" s="198" t="s">
        <v>44</v>
      </c>
      <c r="D11" s="191">
        <f>КС!D12</f>
        <v>57760412</v>
      </c>
      <c r="E11" s="191">
        <f>'Свод 2024 БП'!E12</f>
        <v>12314339</v>
      </c>
      <c r="F11" s="191">
        <f>'Свод 2024 БП'!F12</f>
        <v>150116765</v>
      </c>
      <c r="G11" s="191"/>
      <c r="H11" s="191">
        <f>' СМП '!D12</f>
        <v>0</v>
      </c>
      <c r="I11" s="191">
        <f>'Гемодиализ (пр.07-24) '!D12</f>
        <v>0</v>
      </c>
      <c r="J11" s="191">
        <f>'Мед.реаб.(АПУ,ДС,КС) '!D12</f>
        <v>0</v>
      </c>
      <c r="K11" s="191">
        <f t="shared" ref="K11:K39" si="3">D11+E11+F11+H11+I11+J11</f>
        <v>220191516</v>
      </c>
      <c r="L11" s="194">
        <v>13553996.189999999</v>
      </c>
      <c r="M11" s="194">
        <f t="shared" si="1"/>
        <v>233745512.19</v>
      </c>
      <c r="O11" s="188"/>
      <c r="P11" s="188"/>
    </row>
    <row r="12" spans="1:16" s="199" customFormat="1" x14ac:dyDescent="0.2">
      <c r="A12" s="196">
        <v>2</v>
      </c>
      <c r="B12" s="200" t="s">
        <v>60</v>
      </c>
      <c r="C12" s="198" t="s">
        <v>217</v>
      </c>
      <c r="D12" s="191">
        <f>КС!D13</f>
        <v>44626513</v>
      </c>
      <c r="E12" s="191">
        <f>'Свод 2024 БП'!E13</f>
        <v>13058648</v>
      </c>
      <c r="F12" s="191">
        <f>'Свод 2024 БП'!F13</f>
        <v>144491647</v>
      </c>
      <c r="G12" s="191"/>
      <c r="H12" s="191">
        <f>' СМП '!D13</f>
        <v>0</v>
      </c>
      <c r="I12" s="191">
        <f>'Гемодиализ (пр.07-24) '!D13</f>
        <v>0</v>
      </c>
      <c r="J12" s="191">
        <f>'Мед.реаб.(АПУ,ДС,КС) '!D13</f>
        <v>0</v>
      </c>
      <c r="K12" s="191">
        <f t="shared" si="3"/>
        <v>202176808</v>
      </c>
      <c r="L12" s="194">
        <v>16869291.27</v>
      </c>
      <c r="M12" s="194">
        <f t="shared" si="1"/>
        <v>219046099.27000001</v>
      </c>
      <c r="O12" s="188"/>
      <c r="P12" s="188"/>
    </row>
    <row r="13" spans="1:16" s="199" customFormat="1" x14ac:dyDescent="0.2">
      <c r="A13" s="196">
        <v>3</v>
      </c>
      <c r="B13" s="201" t="s">
        <v>61</v>
      </c>
      <c r="C13" s="198" t="s">
        <v>5</v>
      </c>
      <c r="D13" s="191">
        <f>КС!D14</f>
        <v>266541532</v>
      </c>
      <c r="E13" s="191">
        <f>'Свод 2024 БП'!E14</f>
        <v>38399121</v>
      </c>
      <c r="F13" s="191">
        <f>'Свод 2024 БП'!F14</f>
        <v>382843251.07999998</v>
      </c>
      <c r="G13" s="191"/>
      <c r="H13" s="191">
        <f>' СМП '!D14</f>
        <v>169084474</v>
      </c>
      <c r="I13" s="191">
        <f>'Гемодиализ (пр.07-24) '!D14</f>
        <v>0</v>
      </c>
      <c r="J13" s="191">
        <f>'Мед.реаб.(АПУ,ДС,КС) '!D14</f>
        <v>12741379</v>
      </c>
      <c r="K13" s="191">
        <f t="shared" si="3"/>
        <v>869609757.07999992</v>
      </c>
      <c r="L13" s="194">
        <v>38101747.719999999</v>
      </c>
      <c r="M13" s="194">
        <f t="shared" si="1"/>
        <v>907711504.79999995</v>
      </c>
      <c r="O13" s="188"/>
      <c r="P13" s="188"/>
    </row>
    <row r="14" spans="1:16" s="199" customFormat="1" ht="14.25" customHeight="1" x14ac:dyDescent="0.2">
      <c r="A14" s="196">
        <v>4</v>
      </c>
      <c r="B14" s="197" t="s">
        <v>62</v>
      </c>
      <c r="C14" s="198" t="s">
        <v>218</v>
      </c>
      <c r="D14" s="191">
        <f>КС!D15</f>
        <v>49257155</v>
      </c>
      <c r="E14" s="191">
        <f>'Свод 2024 БП'!E15</f>
        <v>13507178</v>
      </c>
      <c r="F14" s="191">
        <f>'Свод 2024 БП'!F15</f>
        <v>163125815</v>
      </c>
      <c r="G14" s="191"/>
      <c r="H14" s="191">
        <f>' СМП '!D15</f>
        <v>0</v>
      </c>
      <c r="I14" s="191">
        <f>'Гемодиализ (пр.07-24) '!D15</f>
        <v>0</v>
      </c>
      <c r="J14" s="191">
        <f>'Мед.реаб.(АПУ,ДС,КС) '!D15</f>
        <v>0</v>
      </c>
      <c r="K14" s="191">
        <f t="shared" si="3"/>
        <v>225890148</v>
      </c>
      <c r="L14" s="194">
        <v>13869502.66</v>
      </c>
      <c r="M14" s="194">
        <f t="shared" si="1"/>
        <v>239759650.66</v>
      </c>
      <c r="O14" s="188"/>
      <c r="P14" s="188"/>
    </row>
    <row r="15" spans="1:16" s="199" customFormat="1" x14ac:dyDescent="0.2">
      <c r="A15" s="196">
        <v>5</v>
      </c>
      <c r="B15" s="197" t="s">
        <v>63</v>
      </c>
      <c r="C15" s="198" t="s">
        <v>8</v>
      </c>
      <c r="D15" s="191">
        <f>КС!D16</f>
        <v>59193795</v>
      </c>
      <c r="E15" s="191">
        <f>'Свод 2024 БП'!E16</f>
        <v>15263691</v>
      </c>
      <c r="F15" s="191">
        <f>'Свод 2024 БП'!F16</f>
        <v>164558629</v>
      </c>
      <c r="G15" s="191"/>
      <c r="H15" s="191">
        <f>' СМП '!D16</f>
        <v>0</v>
      </c>
      <c r="I15" s="191">
        <f>'Гемодиализ (пр.07-24) '!D16</f>
        <v>0</v>
      </c>
      <c r="J15" s="191">
        <f>'Мед.реаб.(АПУ,ДС,КС) '!D16</f>
        <v>0</v>
      </c>
      <c r="K15" s="191">
        <f t="shared" si="3"/>
        <v>239016115</v>
      </c>
      <c r="L15" s="194">
        <v>14025655.560000001</v>
      </c>
      <c r="M15" s="194">
        <f t="shared" si="1"/>
        <v>253041770.56</v>
      </c>
      <c r="O15" s="188"/>
      <c r="P15" s="188"/>
    </row>
    <row r="16" spans="1:16" s="199" customFormat="1" x14ac:dyDescent="0.2">
      <c r="A16" s="196">
        <v>6</v>
      </c>
      <c r="B16" s="201" t="s">
        <v>64</v>
      </c>
      <c r="C16" s="198" t="s">
        <v>65</v>
      </c>
      <c r="D16" s="191">
        <f>КС!D17</f>
        <v>658936112</v>
      </c>
      <c r="E16" s="191">
        <f>'Свод 2024 БП'!E17</f>
        <v>94058891</v>
      </c>
      <c r="F16" s="191">
        <f>'Свод 2024 БП'!F17</f>
        <v>962683987.60000002</v>
      </c>
      <c r="G16" s="191"/>
      <c r="H16" s="191">
        <f>' СМП '!D17</f>
        <v>357466636</v>
      </c>
      <c r="I16" s="191">
        <f>'Гемодиализ (пр.07-24) '!D17</f>
        <v>567405</v>
      </c>
      <c r="J16" s="191">
        <f>'Мед.реаб.(АПУ,ДС,КС) '!D17</f>
        <v>36007828</v>
      </c>
      <c r="K16" s="191">
        <f t="shared" si="3"/>
        <v>2109720859.5999999</v>
      </c>
      <c r="L16" s="194">
        <v>65757756.25999999</v>
      </c>
      <c r="M16" s="194">
        <f t="shared" si="1"/>
        <v>2175478615.8599997</v>
      </c>
      <c r="O16" s="188"/>
      <c r="P16" s="188"/>
    </row>
    <row r="17" spans="1:16" s="199" customFormat="1" x14ac:dyDescent="0.2">
      <c r="A17" s="196">
        <v>7</v>
      </c>
      <c r="B17" s="197" t="s">
        <v>66</v>
      </c>
      <c r="C17" s="198" t="s">
        <v>219</v>
      </c>
      <c r="D17" s="191">
        <f>КС!D18</f>
        <v>210457648</v>
      </c>
      <c r="E17" s="191">
        <f>'Свод 2024 БП'!E18</f>
        <v>35857135</v>
      </c>
      <c r="F17" s="191">
        <f>'Свод 2024 БП'!F18</f>
        <v>379473975.27999997</v>
      </c>
      <c r="G17" s="191"/>
      <c r="H17" s="191">
        <f>' СМП '!D18</f>
        <v>0</v>
      </c>
      <c r="I17" s="191">
        <f>'Гемодиализ (пр.07-24) '!D18</f>
        <v>0</v>
      </c>
      <c r="J17" s="191">
        <f>'Мед.реаб.(АПУ,ДС,КС) '!D18</f>
        <v>19289136</v>
      </c>
      <c r="K17" s="191">
        <f t="shared" si="3"/>
        <v>645077894.27999997</v>
      </c>
      <c r="L17" s="194">
        <v>21068265.649999999</v>
      </c>
      <c r="M17" s="194">
        <f t="shared" si="1"/>
        <v>666146159.92999995</v>
      </c>
      <c r="O17" s="188"/>
      <c r="P17" s="188"/>
    </row>
    <row r="18" spans="1:16" s="199" customFormat="1" x14ac:dyDescent="0.2">
      <c r="A18" s="196">
        <v>8</v>
      </c>
      <c r="B18" s="201" t="s">
        <v>67</v>
      </c>
      <c r="C18" s="198" t="s">
        <v>17</v>
      </c>
      <c r="D18" s="191">
        <f>КС!D19</f>
        <v>43170175</v>
      </c>
      <c r="E18" s="191">
        <f>'Свод 2024 БП'!E19</f>
        <v>16573971</v>
      </c>
      <c r="F18" s="191">
        <f>'Свод 2024 БП'!F19</f>
        <v>162063299</v>
      </c>
      <c r="G18" s="191"/>
      <c r="H18" s="191">
        <f>' СМП '!D19</f>
        <v>0</v>
      </c>
      <c r="I18" s="191">
        <f>'Гемодиализ (пр.07-24) '!D19</f>
        <v>0</v>
      </c>
      <c r="J18" s="191">
        <f>'Мед.реаб.(АПУ,ДС,КС) '!D19</f>
        <v>0</v>
      </c>
      <c r="K18" s="191">
        <f t="shared" si="3"/>
        <v>221807445</v>
      </c>
      <c r="L18" s="194">
        <v>14211001.689999999</v>
      </c>
      <c r="M18" s="194">
        <f t="shared" si="1"/>
        <v>236018446.69</v>
      </c>
      <c r="O18" s="188"/>
      <c r="P18" s="188"/>
    </row>
    <row r="19" spans="1:16" s="199" customFormat="1" x14ac:dyDescent="0.2">
      <c r="A19" s="196">
        <v>9</v>
      </c>
      <c r="B19" s="201" t="s">
        <v>68</v>
      </c>
      <c r="C19" s="198" t="s">
        <v>6</v>
      </c>
      <c r="D19" s="191">
        <f>КС!D20</f>
        <v>68442070</v>
      </c>
      <c r="E19" s="191">
        <f>'Свод 2024 БП'!E20</f>
        <v>13581184</v>
      </c>
      <c r="F19" s="191">
        <f>'Свод 2024 БП'!F20</f>
        <v>173274364</v>
      </c>
      <c r="G19" s="191"/>
      <c r="H19" s="191">
        <f>' СМП '!D20</f>
        <v>0</v>
      </c>
      <c r="I19" s="191">
        <f>'Гемодиализ (пр.07-24) '!D20</f>
        <v>0</v>
      </c>
      <c r="J19" s="191">
        <f>'Мед.реаб.(АПУ,ДС,КС) '!D20</f>
        <v>0</v>
      </c>
      <c r="K19" s="191">
        <f t="shared" si="3"/>
        <v>255297618</v>
      </c>
      <c r="L19" s="194">
        <v>15624125.57</v>
      </c>
      <c r="M19" s="194">
        <f t="shared" si="1"/>
        <v>270921743.56999999</v>
      </c>
      <c r="O19" s="188"/>
      <c r="P19" s="188"/>
    </row>
    <row r="20" spans="1:16" s="199" customFormat="1" x14ac:dyDescent="0.2">
      <c r="A20" s="196">
        <v>10</v>
      </c>
      <c r="B20" s="201" t="s">
        <v>69</v>
      </c>
      <c r="C20" s="198" t="s">
        <v>18</v>
      </c>
      <c r="D20" s="191">
        <f>КС!D21</f>
        <v>53711100</v>
      </c>
      <c r="E20" s="191">
        <f>'Свод 2024 БП'!E21</f>
        <v>17890194</v>
      </c>
      <c r="F20" s="191">
        <f>'Свод 2024 БП'!F21</f>
        <v>186704920</v>
      </c>
      <c r="G20" s="191"/>
      <c r="H20" s="191">
        <f>' СМП '!D21</f>
        <v>0</v>
      </c>
      <c r="I20" s="191">
        <f>'Гемодиализ (пр.07-24) '!D21</f>
        <v>0</v>
      </c>
      <c r="J20" s="191">
        <f>'Мед.реаб.(АПУ,ДС,КС) '!D21</f>
        <v>0</v>
      </c>
      <c r="K20" s="191">
        <f t="shared" si="3"/>
        <v>258306214</v>
      </c>
      <c r="L20" s="194">
        <v>27269758.350000001</v>
      </c>
      <c r="M20" s="194">
        <f t="shared" si="1"/>
        <v>285575972.35000002</v>
      </c>
      <c r="O20" s="188"/>
      <c r="P20" s="188"/>
    </row>
    <row r="21" spans="1:16" s="199" customFormat="1" x14ac:dyDescent="0.2">
      <c r="A21" s="196">
        <v>11</v>
      </c>
      <c r="B21" s="201" t="s">
        <v>70</v>
      </c>
      <c r="C21" s="198" t="s">
        <v>7</v>
      </c>
      <c r="D21" s="191">
        <f>КС!D22</f>
        <v>58295969</v>
      </c>
      <c r="E21" s="191">
        <f>'Свод 2024 БП'!E22</f>
        <v>13614550</v>
      </c>
      <c r="F21" s="191">
        <f>'Свод 2024 БП'!F22</f>
        <v>157177360</v>
      </c>
      <c r="G21" s="191"/>
      <c r="H21" s="191">
        <f>' СМП '!D22</f>
        <v>0</v>
      </c>
      <c r="I21" s="191">
        <f>'Гемодиализ (пр.07-24) '!D22</f>
        <v>0</v>
      </c>
      <c r="J21" s="191">
        <f>'Мед.реаб.(АПУ,ДС,КС) '!D22</f>
        <v>0</v>
      </c>
      <c r="K21" s="191">
        <f t="shared" si="3"/>
        <v>229087879</v>
      </c>
      <c r="L21" s="194">
        <v>14231004.09</v>
      </c>
      <c r="M21" s="194">
        <f t="shared" si="1"/>
        <v>243318883.09</v>
      </c>
      <c r="O21" s="188"/>
      <c r="P21" s="188"/>
    </row>
    <row r="22" spans="1:16" s="199" customFormat="1" x14ac:dyDescent="0.2">
      <c r="A22" s="196">
        <v>12</v>
      </c>
      <c r="B22" s="201" t="s">
        <v>71</v>
      </c>
      <c r="C22" s="198" t="s">
        <v>19</v>
      </c>
      <c r="D22" s="191">
        <f>КС!D23</f>
        <v>134104454</v>
      </c>
      <c r="E22" s="191">
        <f>'Свод 2024 БП'!E23</f>
        <v>28807591</v>
      </c>
      <c r="F22" s="191">
        <f>'Свод 2024 БП'!F23</f>
        <v>285420763</v>
      </c>
      <c r="G22" s="191"/>
      <c r="H22" s="191">
        <f>' СМП '!D23</f>
        <v>0</v>
      </c>
      <c r="I22" s="191">
        <f>'Гемодиализ (пр.07-24) '!D23</f>
        <v>0</v>
      </c>
      <c r="J22" s="191">
        <f>'Мед.реаб.(АПУ,ДС,КС) '!D23</f>
        <v>0</v>
      </c>
      <c r="K22" s="191">
        <f t="shared" si="3"/>
        <v>448332808</v>
      </c>
      <c r="L22" s="194">
        <v>18921408.829999998</v>
      </c>
      <c r="M22" s="194">
        <f t="shared" si="1"/>
        <v>467254216.82999998</v>
      </c>
      <c r="O22" s="188"/>
      <c r="P22" s="188"/>
    </row>
    <row r="23" spans="1:16" s="199" customFormat="1" x14ac:dyDescent="0.2">
      <c r="A23" s="196">
        <v>13</v>
      </c>
      <c r="B23" s="201" t="s">
        <v>239</v>
      </c>
      <c r="C23" s="198" t="s">
        <v>240</v>
      </c>
      <c r="D23" s="191">
        <f>КС!D24</f>
        <v>0</v>
      </c>
      <c r="E23" s="191">
        <f>'Свод 2024 БП'!E24</f>
        <v>0</v>
      </c>
      <c r="F23" s="191">
        <f>'Свод 2024 БП'!F24</f>
        <v>5672544</v>
      </c>
      <c r="G23" s="191"/>
      <c r="H23" s="191">
        <f>' СМП '!D24</f>
        <v>0</v>
      </c>
      <c r="I23" s="191">
        <f>'Гемодиализ (пр.07-24) '!D24</f>
        <v>0</v>
      </c>
      <c r="J23" s="191">
        <f>'Мед.реаб.(АПУ,ДС,КС) '!D24</f>
        <v>0</v>
      </c>
      <c r="K23" s="191">
        <f t="shared" si="3"/>
        <v>5672544</v>
      </c>
      <c r="L23" s="194">
        <v>0</v>
      </c>
      <c r="M23" s="194">
        <f t="shared" si="1"/>
        <v>5672544</v>
      </c>
      <c r="O23" s="188"/>
      <c r="P23" s="188"/>
    </row>
    <row r="24" spans="1:16" s="199" customFormat="1" x14ac:dyDescent="0.2">
      <c r="A24" s="196">
        <v>14</v>
      </c>
      <c r="B24" s="201" t="s">
        <v>72</v>
      </c>
      <c r="C24" s="198" t="s">
        <v>22</v>
      </c>
      <c r="D24" s="191">
        <f>КС!D25</f>
        <v>63119699</v>
      </c>
      <c r="E24" s="191">
        <f>'Свод 2024 БП'!E25</f>
        <v>18370530</v>
      </c>
      <c r="F24" s="191">
        <f>'Свод 2024 БП'!F25</f>
        <v>188325443</v>
      </c>
      <c r="G24" s="191"/>
      <c r="H24" s="191">
        <f>' СМП '!D25</f>
        <v>0</v>
      </c>
      <c r="I24" s="191">
        <f>'Гемодиализ (пр.07-24) '!D25</f>
        <v>0</v>
      </c>
      <c r="J24" s="191">
        <f>'Мед.реаб.(АПУ,ДС,КС) '!D25</f>
        <v>0</v>
      </c>
      <c r="K24" s="191">
        <f t="shared" si="3"/>
        <v>269815672</v>
      </c>
      <c r="L24" s="194">
        <v>15585998.220000001</v>
      </c>
      <c r="M24" s="194">
        <f t="shared" si="1"/>
        <v>285401670.22000003</v>
      </c>
      <c r="O24" s="188"/>
      <c r="P24" s="188"/>
    </row>
    <row r="25" spans="1:16" s="199" customFormat="1" x14ac:dyDescent="0.2">
      <c r="A25" s="196">
        <v>15</v>
      </c>
      <c r="B25" s="201" t="s">
        <v>73</v>
      </c>
      <c r="C25" s="198" t="s">
        <v>10</v>
      </c>
      <c r="D25" s="191">
        <f>КС!D26</f>
        <v>83708094</v>
      </c>
      <c r="E25" s="191">
        <f>'Свод 2024 БП'!E26</f>
        <v>24528607</v>
      </c>
      <c r="F25" s="191">
        <f>'Свод 2024 БП'!F26</f>
        <v>286930190</v>
      </c>
      <c r="G25" s="191"/>
      <c r="H25" s="191">
        <f>' СМП '!D26</f>
        <v>0</v>
      </c>
      <c r="I25" s="191">
        <f>'Гемодиализ (пр.07-24) '!D26</f>
        <v>0</v>
      </c>
      <c r="J25" s="191">
        <f>'Мед.реаб.(АПУ,ДС,КС) '!D26</f>
        <v>0</v>
      </c>
      <c r="K25" s="191">
        <f t="shared" si="3"/>
        <v>395166891</v>
      </c>
      <c r="L25" s="194">
        <v>27853074.18</v>
      </c>
      <c r="M25" s="194">
        <f t="shared" si="1"/>
        <v>423019965.18000001</v>
      </c>
      <c r="O25" s="188"/>
      <c r="P25" s="188"/>
    </row>
    <row r="26" spans="1:16" s="199" customFormat="1" x14ac:dyDescent="0.2">
      <c r="A26" s="196">
        <v>16</v>
      </c>
      <c r="B26" s="201" t="s">
        <v>74</v>
      </c>
      <c r="C26" s="198" t="s">
        <v>220</v>
      </c>
      <c r="D26" s="191">
        <f>КС!D27</f>
        <v>141678334</v>
      </c>
      <c r="E26" s="191">
        <f>'Свод 2024 БП'!E27</f>
        <v>33790186</v>
      </c>
      <c r="F26" s="191">
        <f>'Свод 2024 БП'!F27</f>
        <v>354832944</v>
      </c>
      <c r="G26" s="191"/>
      <c r="H26" s="191">
        <f>' СМП '!D27</f>
        <v>0</v>
      </c>
      <c r="I26" s="191">
        <f>'Гемодиализ (пр.07-24) '!D27</f>
        <v>0</v>
      </c>
      <c r="J26" s="191">
        <f>'Мед.реаб.(АПУ,ДС,КС) '!D27</f>
        <v>0</v>
      </c>
      <c r="K26" s="191">
        <f t="shared" si="3"/>
        <v>530301464</v>
      </c>
      <c r="L26" s="194">
        <v>25640677.890000001</v>
      </c>
      <c r="M26" s="194">
        <f t="shared" si="1"/>
        <v>555942141.88999999</v>
      </c>
      <c r="O26" s="188"/>
      <c r="P26" s="188"/>
    </row>
    <row r="27" spans="1:16" s="199" customFormat="1" x14ac:dyDescent="0.2">
      <c r="A27" s="196">
        <v>17</v>
      </c>
      <c r="B27" s="201" t="s">
        <v>75</v>
      </c>
      <c r="C27" s="198" t="s">
        <v>9</v>
      </c>
      <c r="D27" s="191">
        <f>КС!D28</f>
        <v>674430612</v>
      </c>
      <c r="E27" s="191">
        <f>'Свод 2024 БП'!E28</f>
        <v>89533757</v>
      </c>
      <c r="F27" s="191">
        <f>'Свод 2024 БП'!F28</f>
        <v>667625173.74000001</v>
      </c>
      <c r="G27" s="191"/>
      <c r="H27" s="191">
        <f>' СМП '!D28</f>
        <v>244705078</v>
      </c>
      <c r="I27" s="191">
        <f>'Гемодиализ (пр.07-24) '!D28</f>
        <v>0</v>
      </c>
      <c r="J27" s="191">
        <f>'Мед.реаб.(АПУ,ДС,КС) '!D28</f>
        <v>44129562</v>
      </c>
      <c r="K27" s="191">
        <f t="shared" si="3"/>
        <v>1720424182.74</v>
      </c>
      <c r="L27" s="194">
        <v>50481688.640000001</v>
      </c>
      <c r="M27" s="194">
        <f t="shared" si="1"/>
        <v>1770905871.3800001</v>
      </c>
      <c r="O27" s="188"/>
      <c r="P27" s="188"/>
    </row>
    <row r="28" spans="1:16" s="199" customFormat="1" x14ac:dyDescent="0.2">
      <c r="A28" s="196">
        <v>18</v>
      </c>
      <c r="B28" s="197" t="s">
        <v>76</v>
      </c>
      <c r="C28" s="198" t="s">
        <v>11</v>
      </c>
      <c r="D28" s="191">
        <f>КС!D29</f>
        <v>33102379</v>
      </c>
      <c r="E28" s="191">
        <f>'Свод 2024 БП'!E29</f>
        <v>11279534</v>
      </c>
      <c r="F28" s="191">
        <f>'Свод 2024 БП'!F29</f>
        <v>122118585</v>
      </c>
      <c r="G28" s="191"/>
      <c r="H28" s="191">
        <f>' СМП '!D29</f>
        <v>0</v>
      </c>
      <c r="I28" s="191">
        <f>'Гемодиализ (пр.07-24) '!D29</f>
        <v>0</v>
      </c>
      <c r="J28" s="191">
        <f>'Мед.реаб.(АПУ,ДС,КС) '!D29</f>
        <v>0</v>
      </c>
      <c r="K28" s="191">
        <f t="shared" si="3"/>
        <v>166500498</v>
      </c>
      <c r="L28" s="194">
        <v>9100358.379999999</v>
      </c>
      <c r="M28" s="194">
        <f t="shared" si="1"/>
        <v>175600856.38</v>
      </c>
      <c r="O28" s="188"/>
      <c r="P28" s="188"/>
    </row>
    <row r="29" spans="1:16" s="199" customFormat="1" x14ac:dyDescent="0.2">
      <c r="A29" s="196">
        <v>19</v>
      </c>
      <c r="B29" s="197" t="s">
        <v>77</v>
      </c>
      <c r="C29" s="198" t="s">
        <v>221</v>
      </c>
      <c r="D29" s="191">
        <f>КС!D30</f>
        <v>31876107</v>
      </c>
      <c r="E29" s="191">
        <f>'Свод 2024 БП'!E30</f>
        <v>8319041</v>
      </c>
      <c r="F29" s="191">
        <f>'Свод 2024 БП'!F30</f>
        <v>101172536</v>
      </c>
      <c r="G29" s="191"/>
      <c r="H29" s="191">
        <f>' СМП '!D30</f>
        <v>0</v>
      </c>
      <c r="I29" s="191">
        <f>'Гемодиализ (пр.07-24) '!D30</f>
        <v>0</v>
      </c>
      <c r="J29" s="191">
        <f>'Мед.реаб.(АПУ,ДС,КС) '!D30</f>
        <v>0</v>
      </c>
      <c r="K29" s="191">
        <f t="shared" si="3"/>
        <v>141367684</v>
      </c>
      <c r="L29" s="194">
        <v>14506695.68</v>
      </c>
      <c r="M29" s="194">
        <f t="shared" si="1"/>
        <v>155874379.68000001</v>
      </c>
      <c r="O29" s="188"/>
      <c r="P29" s="188"/>
    </row>
    <row r="30" spans="1:16" s="199" customFormat="1" x14ac:dyDescent="0.2">
      <c r="A30" s="196">
        <v>20</v>
      </c>
      <c r="B30" s="197" t="s">
        <v>78</v>
      </c>
      <c r="C30" s="198" t="s">
        <v>79</v>
      </c>
      <c r="D30" s="191">
        <f>КС!D31</f>
        <v>219652395</v>
      </c>
      <c r="E30" s="191">
        <f>'Свод 2024 БП'!E31</f>
        <v>40720446</v>
      </c>
      <c r="F30" s="191">
        <f>'Свод 2024 БП'!F31</f>
        <v>452167945.77999997</v>
      </c>
      <c r="G30" s="191"/>
      <c r="H30" s="191">
        <f>' СМП '!D31</f>
        <v>0</v>
      </c>
      <c r="I30" s="191">
        <f>'Гемодиализ (пр.07-24) '!D31</f>
        <v>0</v>
      </c>
      <c r="J30" s="191">
        <f>'Мед.реаб.(АПУ,ДС,КС) '!D31</f>
        <v>18074508</v>
      </c>
      <c r="K30" s="191">
        <f t="shared" si="3"/>
        <v>730615294.77999997</v>
      </c>
      <c r="L30" s="194">
        <v>47114771.280000001</v>
      </c>
      <c r="M30" s="194">
        <f t="shared" si="1"/>
        <v>777730066.05999994</v>
      </c>
      <c r="O30" s="188"/>
      <c r="P30" s="188"/>
    </row>
    <row r="31" spans="1:16" s="199" customFormat="1" x14ac:dyDescent="0.2">
      <c r="A31" s="196">
        <v>21</v>
      </c>
      <c r="B31" s="197" t="s">
        <v>80</v>
      </c>
      <c r="C31" s="198" t="s">
        <v>40</v>
      </c>
      <c r="D31" s="191">
        <f>КС!D32</f>
        <v>387500764</v>
      </c>
      <c r="E31" s="191">
        <f>'Свод 2024 БП'!E32</f>
        <v>44422037</v>
      </c>
      <c r="F31" s="191">
        <f>'Свод 2024 БП'!F32</f>
        <v>383310530</v>
      </c>
      <c r="G31" s="191"/>
      <c r="H31" s="191">
        <f>' СМП '!D32</f>
        <v>168057421</v>
      </c>
      <c r="I31" s="191">
        <f>'Гемодиализ (пр.07-24) '!D32</f>
        <v>0</v>
      </c>
      <c r="J31" s="191">
        <f>'Мед.реаб.(АПУ,ДС,КС) '!D32</f>
        <v>6752163</v>
      </c>
      <c r="K31" s="191">
        <f t="shared" si="3"/>
        <v>990042915</v>
      </c>
      <c r="L31" s="194">
        <v>60297661.57</v>
      </c>
      <c r="M31" s="194">
        <f t="shared" si="1"/>
        <v>1050340576.5700001</v>
      </c>
      <c r="O31" s="188"/>
      <c r="P31" s="188"/>
    </row>
    <row r="32" spans="1:16" s="199" customFormat="1" x14ac:dyDescent="0.2">
      <c r="A32" s="196">
        <v>22</v>
      </c>
      <c r="B32" s="201" t="s">
        <v>81</v>
      </c>
      <c r="C32" s="198" t="s">
        <v>82</v>
      </c>
      <c r="D32" s="191">
        <f>КС!D33</f>
        <v>0</v>
      </c>
      <c r="E32" s="191">
        <f>'Свод 2024 БП'!E33</f>
        <v>20351864</v>
      </c>
      <c r="F32" s="191">
        <f>'Свод 2024 БП'!F33</f>
        <v>140693769</v>
      </c>
      <c r="G32" s="191"/>
      <c r="H32" s="191">
        <f>' СМП '!D33</f>
        <v>26853194</v>
      </c>
      <c r="I32" s="191">
        <f>'Гемодиализ (пр.07-24) '!D33</f>
        <v>0</v>
      </c>
      <c r="J32" s="191">
        <f>'Мед.реаб.(АПУ,ДС,КС) '!D33</f>
        <v>0</v>
      </c>
      <c r="K32" s="191">
        <f t="shared" si="3"/>
        <v>187898827</v>
      </c>
      <c r="L32" s="194">
        <v>0</v>
      </c>
      <c r="M32" s="194">
        <f t="shared" si="1"/>
        <v>187898827</v>
      </c>
      <c r="O32" s="188"/>
      <c r="P32" s="188"/>
    </row>
    <row r="33" spans="1:16" s="199" customFormat="1" ht="12" customHeight="1" x14ac:dyDescent="0.2">
      <c r="A33" s="196">
        <v>23</v>
      </c>
      <c r="B33" s="201" t="s">
        <v>83</v>
      </c>
      <c r="C33" s="198" t="s">
        <v>84</v>
      </c>
      <c r="D33" s="191">
        <f>КС!D34</f>
        <v>0</v>
      </c>
      <c r="E33" s="191">
        <f>'Свод 2024 БП'!E34</f>
        <v>0</v>
      </c>
      <c r="F33" s="191">
        <f>'Свод 2024 БП'!F34</f>
        <v>6031349</v>
      </c>
      <c r="G33" s="191"/>
      <c r="H33" s="191">
        <f>' СМП '!D34</f>
        <v>0</v>
      </c>
      <c r="I33" s="191">
        <f>'Гемодиализ (пр.07-24) '!D34</f>
        <v>0</v>
      </c>
      <c r="J33" s="191">
        <f>'Мед.реаб.(АПУ,ДС,КС) '!D34</f>
        <v>0</v>
      </c>
      <c r="K33" s="191">
        <f t="shared" si="3"/>
        <v>6031349</v>
      </c>
      <c r="L33" s="194">
        <v>0</v>
      </c>
      <c r="M33" s="194">
        <f t="shared" si="1"/>
        <v>6031349</v>
      </c>
      <c r="O33" s="188"/>
      <c r="P33" s="188"/>
    </row>
    <row r="34" spans="1:16" s="199" customFormat="1" ht="21" x14ac:dyDescent="0.2">
      <c r="A34" s="196">
        <v>24</v>
      </c>
      <c r="B34" s="201" t="s">
        <v>85</v>
      </c>
      <c r="C34" s="198" t="s">
        <v>86</v>
      </c>
      <c r="D34" s="191">
        <f>КС!D35</f>
        <v>0</v>
      </c>
      <c r="E34" s="191">
        <f>'Свод 2024 БП'!E35</f>
        <v>0</v>
      </c>
      <c r="F34" s="191">
        <f>'Свод 2024 БП'!F35</f>
        <v>0</v>
      </c>
      <c r="G34" s="191"/>
      <c r="H34" s="191">
        <f>' СМП '!D35</f>
        <v>0</v>
      </c>
      <c r="I34" s="191">
        <f>'Гемодиализ (пр.07-24) '!D35</f>
        <v>0</v>
      </c>
      <c r="J34" s="191">
        <f>'Мед.реаб.(АПУ,ДС,КС) '!D35</f>
        <v>19307416</v>
      </c>
      <c r="K34" s="191">
        <f t="shared" si="3"/>
        <v>19307416</v>
      </c>
      <c r="L34" s="194">
        <v>0</v>
      </c>
      <c r="M34" s="194">
        <f t="shared" si="1"/>
        <v>19307416</v>
      </c>
      <c r="O34" s="188"/>
      <c r="P34" s="188"/>
    </row>
    <row r="35" spans="1:16" s="199" customFormat="1" x14ac:dyDescent="0.2">
      <c r="A35" s="196">
        <v>25</v>
      </c>
      <c r="B35" s="197" t="s">
        <v>87</v>
      </c>
      <c r="C35" s="198" t="s">
        <v>88</v>
      </c>
      <c r="D35" s="191">
        <f>КС!D36</f>
        <v>1579035476</v>
      </c>
      <c r="E35" s="191">
        <f>'Свод 2024 БП'!E36</f>
        <v>157965147</v>
      </c>
      <c r="F35" s="191">
        <f>'Свод 2024 БП'!F36</f>
        <v>1536928766</v>
      </c>
      <c r="G35" s="191"/>
      <c r="H35" s="191">
        <f>' СМП '!D36</f>
        <v>0</v>
      </c>
      <c r="I35" s="191">
        <f>'Гемодиализ (пр.07-24) '!D36</f>
        <v>1516279</v>
      </c>
      <c r="J35" s="191">
        <f>'Мед.реаб.(АПУ,ДС,КС) '!D36</f>
        <v>36371447</v>
      </c>
      <c r="K35" s="191">
        <f t="shared" si="3"/>
        <v>3311817115</v>
      </c>
      <c r="L35" s="194">
        <v>60753282.309999995</v>
      </c>
      <c r="M35" s="194">
        <f t="shared" si="1"/>
        <v>3372570397.3099999</v>
      </c>
      <c r="O35" s="188"/>
      <c r="P35" s="188"/>
    </row>
    <row r="36" spans="1:16" s="199" customFormat="1" ht="15.75" customHeight="1" x14ac:dyDescent="0.2">
      <c r="A36" s="196">
        <v>26</v>
      </c>
      <c r="B36" s="201" t="s">
        <v>89</v>
      </c>
      <c r="C36" s="198" t="s">
        <v>90</v>
      </c>
      <c r="D36" s="191">
        <f>КС!D37</f>
        <v>102032618</v>
      </c>
      <c r="E36" s="191">
        <f>'Свод 2024 БП'!E37</f>
        <v>38470508</v>
      </c>
      <c r="F36" s="191">
        <f>'Свод 2024 БП'!F37</f>
        <v>255027700</v>
      </c>
      <c r="G36" s="191"/>
      <c r="H36" s="191">
        <f>' СМП '!D37</f>
        <v>0</v>
      </c>
      <c r="I36" s="191">
        <f>'Гемодиализ (пр.07-24) '!D37</f>
        <v>0</v>
      </c>
      <c r="J36" s="191">
        <f>'Мед.реаб.(АПУ,ДС,КС) '!D37</f>
        <v>36199072</v>
      </c>
      <c r="K36" s="191">
        <f t="shared" si="3"/>
        <v>431729898</v>
      </c>
      <c r="L36" s="194">
        <v>2924556.76</v>
      </c>
      <c r="M36" s="194">
        <f t="shared" si="1"/>
        <v>434654454.75999999</v>
      </c>
      <c r="O36" s="188"/>
      <c r="P36" s="188"/>
    </row>
    <row r="37" spans="1:16" s="199" customFormat="1" x14ac:dyDescent="0.2">
      <c r="A37" s="196">
        <v>27</v>
      </c>
      <c r="B37" s="200" t="s">
        <v>91</v>
      </c>
      <c r="C37" s="198" t="s">
        <v>92</v>
      </c>
      <c r="D37" s="191">
        <f>КС!D38</f>
        <v>0</v>
      </c>
      <c r="E37" s="191">
        <f>'Свод 2024 БП'!E38</f>
        <v>0</v>
      </c>
      <c r="F37" s="191">
        <f>'Свод 2024 БП'!F38</f>
        <v>187056793</v>
      </c>
      <c r="G37" s="191"/>
      <c r="H37" s="191">
        <f>' СМП '!D38</f>
        <v>0</v>
      </c>
      <c r="I37" s="191">
        <f>'Гемодиализ (пр.07-24) '!D38</f>
        <v>0</v>
      </c>
      <c r="J37" s="191">
        <f>'Мед.реаб.(АПУ,ДС,КС) '!D38</f>
        <v>0</v>
      </c>
      <c r="K37" s="191">
        <f t="shared" si="3"/>
        <v>187056793</v>
      </c>
      <c r="L37" s="194">
        <v>0</v>
      </c>
      <c r="M37" s="194">
        <f t="shared" si="1"/>
        <v>187056793</v>
      </c>
      <c r="O37" s="188"/>
      <c r="P37" s="188"/>
    </row>
    <row r="38" spans="1:16" s="199" customFormat="1" x14ac:dyDescent="0.2">
      <c r="A38" s="196">
        <v>28</v>
      </c>
      <c r="B38" s="197" t="s">
        <v>93</v>
      </c>
      <c r="C38" s="202" t="s">
        <v>273</v>
      </c>
      <c r="D38" s="191">
        <f>КС!D39</f>
        <v>0</v>
      </c>
      <c r="E38" s="191">
        <f>'Свод 2024 БП'!E39</f>
        <v>0</v>
      </c>
      <c r="F38" s="191">
        <f>'Свод 2024 БП'!F39</f>
        <v>0</v>
      </c>
      <c r="G38" s="191"/>
      <c r="H38" s="191">
        <f>' СМП '!D39</f>
        <v>727682119</v>
      </c>
      <c r="I38" s="191">
        <f>'Гемодиализ (пр.07-24) '!D39</f>
        <v>0</v>
      </c>
      <c r="J38" s="191">
        <f>'Мед.реаб.(АПУ,ДС,КС) '!D39</f>
        <v>0</v>
      </c>
      <c r="K38" s="191">
        <f t="shared" si="3"/>
        <v>727682119</v>
      </c>
      <c r="L38" s="194">
        <v>0</v>
      </c>
      <c r="M38" s="194">
        <f t="shared" si="1"/>
        <v>727682119</v>
      </c>
      <c r="O38" s="188"/>
      <c r="P38" s="188"/>
    </row>
    <row r="39" spans="1:16" s="199" customFormat="1" x14ac:dyDescent="0.2">
      <c r="A39" s="196">
        <v>29</v>
      </c>
      <c r="B39" s="200" t="s">
        <v>94</v>
      </c>
      <c r="C39" s="198" t="s">
        <v>41</v>
      </c>
      <c r="D39" s="191">
        <f>КС!D40</f>
        <v>446340199</v>
      </c>
      <c r="E39" s="191">
        <f>'Свод 2024 БП'!E40</f>
        <v>57655043</v>
      </c>
      <c r="F39" s="191">
        <f>'Свод 2024 БП'!F40</f>
        <v>544246606.42000008</v>
      </c>
      <c r="G39" s="191"/>
      <c r="H39" s="191">
        <f>' СМП '!D40</f>
        <v>244788532</v>
      </c>
      <c r="I39" s="191">
        <f>'Гемодиализ (пр.07-24) '!D40</f>
        <v>0</v>
      </c>
      <c r="J39" s="191">
        <f>'Мед.реаб.(АПУ,ДС,КС) '!D40</f>
        <v>15776629</v>
      </c>
      <c r="K39" s="191">
        <f t="shared" si="3"/>
        <v>1308807009.4200001</v>
      </c>
      <c r="L39" s="194">
        <v>54173163.969999999</v>
      </c>
      <c r="M39" s="194">
        <f t="shared" si="1"/>
        <v>1362980173.3900001</v>
      </c>
      <c r="O39" s="188"/>
      <c r="P39" s="188"/>
    </row>
    <row r="40" spans="1:16" s="199" customFormat="1" x14ac:dyDescent="0.2">
      <c r="A40" s="196">
        <v>30</v>
      </c>
      <c r="B40" s="197" t="s">
        <v>95</v>
      </c>
      <c r="C40" s="198" t="s">
        <v>39</v>
      </c>
      <c r="D40" s="191">
        <f>КС!D41</f>
        <v>565042531</v>
      </c>
      <c r="E40" s="191">
        <f>'Свод 2024 БП'!E41</f>
        <v>77639760</v>
      </c>
      <c r="F40" s="191">
        <f>'Свод 2024 БП'!F41</f>
        <v>728440854.38</v>
      </c>
      <c r="G40" s="191"/>
      <c r="H40" s="191">
        <f>' СМП '!D41</f>
        <v>0</v>
      </c>
      <c r="I40" s="191">
        <f>'Гемодиализ (пр.07-24) '!D41</f>
        <v>0</v>
      </c>
      <c r="J40" s="191">
        <f>'Мед.реаб.(АПУ,ДС,КС) '!D41</f>
        <v>5882473</v>
      </c>
      <c r="K40" s="191">
        <f t="shared" ref="K40:K70" si="4">D40+E40+F40+H40+I40+J40</f>
        <v>1377005618.3800001</v>
      </c>
      <c r="L40" s="194">
        <v>63205179.670000009</v>
      </c>
      <c r="M40" s="194">
        <f t="shared" si="1"/>
        <v>1440210798.0500002</v>
      </c>
      <c r="O40" s="188"/>
      <c r="P40" s="188"/>
    </row>
    <row r="41" spans="1:16" s="199" customFormat="1" x14ac:dyDescent="0.2">
      <c r="A41" s="196">
        <v>31</v>
      </c>
      <c r="B41" s="200" t="s">
        <v>96</v>
      </c>
      <c r="C41" s="198" t="s">
        <v>16</v>
      </c>
      <c r="D41" s="191">
        <f>КС!D42</f>
        <v>54248831</v>
      </c>
      <c r="E41" s="191">
        <f>'Свод 2024 БП'!E42</f>
        <v>15616313</v>
      </c>
      <c r="F41" s="191">
        <f>'Свод 2024 БП'!F42</f>
        <v>176508433</v>
      </c>
      <c r="G41" s="191"/>
      <c r="H41" s="191">
        <f>' СМП '!D42</f>
        <v>0</v>
      </c>
      <c r="I41" s="191">
        <f>'Гемодиализ (пр.07-24) '!D42</f>
        <v>0</v>
      </c>
      <c r="J41" s="191">
        <f>'Мед.реаб.(АПУ,ДС,КС) '!D42</f>
        <v>0</v>
      </c>
      <c r="K41" s="191">
        <f t="shared" si="4"/>
        <v>246373577</v>
      </c>
      <c r="L41" s="194">
        <v>22727644.039999999</v>
      </c>
      <c r="M41" s="194">
        <f t="shared" si="1"/>
        <v>269101221.04000002</v>
      </c>
      <c r="O41" s="188"/>
      <c r="P41" s="188"/>
    </row>
    <row r="42" spans="1:16" s="199" customFormat="1" x14ac:dyDescent="0.2">
      <c r="A42" s="196">
        <v>32</v>
      </c>
      <c r="B42" s="201" t="s">
        <v>97</v>
      </c>
      <c r="C42" s="198" t="s">
        <v>21</v>
      </c>
      <c r="D42" s="191">
        <f>КС!D43</f>
        <v>392134541</v>
      </c>
      <c r="E42" s="191">
        <f>'Свод 2024 БП'!E43</f>
        <v>59381180</v>
      </c>
      <c r="F42" s="191">
        <f>'Свод 2024 БП'!F43</f>
        <v>487440083</v>
      </c>
      <c r="G42" s="191"/>
      <c r="H42" s="191">
        <f>' СМП '!D43</f>
        <v>0</v>
      </c>
      <c r="I42" s="191">
        <f>'Гемодиализ (пр.07-24) '!D43</f>
        <v>0</v>
      </c>
      <c r="J42" s="191">
        <f>'Мед.реаб.(АПУ,ДС,КС) '!D43</f>
        <v>14802469</v>
      </c>
      <c r="K42" s="191">
        <f t="shared" si="4"/>
        <v>953758273</v>
      </c>
      <c r="L42" s="194">
        <v>38458080.019999996</v>
      </c>
      <c r="M42" s="194">
        <f t="shared" si="1"/>
        <v>992216353.01999998</v>
      </c>
      <c r="O42" s="188"/>
      <c r="P42" s="188"/>
    </row>
    <row r="43" spans="1:16" s="199" customFormat="1" x14ac:dyDescent="0.2">
      <c r="A43" s="196">
        <v>33</v>
      </c>
      <c r="B43" s="200" t="s">
        <v>98</v>
      </c>
      <c r="C43" s="198" t="s">
        <v>25</v>
      </c>
      <c r="D43" s="191">
        <f>КС!D44</f>
        <v>66754765</v>
      </c>
      <c r="E43" s="191">
        <f>'Свод 2024 БП'!E44</f>
        <v>20233939</v>
      </c>
      <c r="F43" s="191">
        <f>'Свод 2024 БП'!F44</f>
        <v>214508336</v>
      </c>
      <c r="G43" s="191"/>
      <c r="H43" s="191">
        <f>' СМП '!D44</f>
        <v>0</v>
      </c>
      <c r="I43" s="191">
        <f>'Гемодиализ (пр.07-24) '!D44</f>
        <v>0</v>
      </c>
      <c r="J43" s="191">
        <f>'Мед.реаб.(АПУ,ДС,КС) '!D44</f>
        <v>0</v>
      </c>
      <c r="K43" s="191">
        <f t="shared" si="4"/>
        <v>301497040</v>
      </c>
      <c r="L43" s="194">
        <v>20530631.829999998</v>
      </c>
      <c r="M43" s="194">
        <f t="shared" si="1"/>
        <v>322027671.82999998</v>
      </c>
      <c r="O43" s="188"/>
      <c r="P43" s="188"/>
    </row>
    <row r="44" spans="1:16" s="199" customFormat="1" x14ac:dyDescent="0.2">
      <c r="A44" s="196">
        <v>34</v>
      </c>
      <c r="B44" s="197" t="s">
        <v>99</v>
      </c>
      <c r="C44" s="198" t="s">
        <v>222</v>
      </c>
      <c r="D44" s="191">
        <f>КС!D45</f>
        <v>237146745</v>
      </c>
      <c r="E44" s="191">
        <f>'Свод 2024 БП'!E45</f>
        <v>50801020</v>
      </c>
      <c r="F44" s="191">
        <f>'Свод 2024 БП'!F45</f>
        <v>508967813</v>
      </c>
      <c r="G44" s="191"/>
      <c r="H44" s="191">
        <f>' СМП '!D45</f>
        <v>0</v>
      </c>
      <c r="I44" s="191">
        <f>'Гемодиализ (пр.07-24) '!D45</f>
        <v>0</v>
      </c>
      <c r="J44" s="191">
        <f>'Мед.реаб.(АПУ,ДС,КС) '!D45</f>
        <v>3609304</v>
      </c>
      <c r="K44" s="191">
        <f t="shared" si="4"/>
        <v>800524882</v>
      </c>
      <c r="L44" s="194">
        <v>59864681.670000002</v>
      </c>
      <c r="M44" s="194">
        <f t="shared" si="1"/>
        <v>860389563.66999996</v>
      </c>
      <c r="O44" s="188"/>
      <c r="P44" s="188"/>
    </row>
    <row r="45" spans="1:16" s="199" customFormat="1" x14ac:dyDescent="0.2">
      <c r="A45" s="196">
        <v>35</v>
      </c>
      <c r="B45" s="203" t="s">
        <v>100</v>
      </c>
      <c r="C45" s="204" t="s">
        <v>223</v>
      </c>
      <c r="D45" s="191">
        <f>КС!D46</f>
        <v>67861669</v>
      </c>
      <c r="E45" s="191">
        <f>'Свод 2024 БП'!E46</f>
        <v>18338693</v>
      </c>
      <c r="F45" s="191">
        <f>'Свод 2024 БП'!F46</f>
        <v>208218444</v>
      </c>
      <c r="G45" s="191"/>
      <c r="H45" s="191">
        <f>' СМП '!D46</f>
        <v>0</v>
      </c>
      <c r="I45" s="191">
        <f>'Гемодиализ (пр.07-24) '!D46</f>
        <v>0</v>
      </c>
      <c r="J45" s="191">
        <f>'Мед.реаб.(АПУ,ДС,КС) '!D46</f>
        <v>0</v>
      </c>
      <c r="K45" s="191">
        <f t="shared" si="4"/>
        <v>294418806</v>
      </c>
      <c r="L45" s="194">
        <v>17690526.93</v>
      </c>
      <c r="M45" s="194">
        <f t="shared" si="1"/>
        <v>312109332.93000001</v>
      </c>
      <c r="O45" s="188"/>
      <c r="P45" s="188"/>
    </row>
    <row r="46" spans="1:16" s="199" customFormat="1" x14ac:dyDescent="0.2">
      <c r="A46" s="196">
        <v>36</v>
      </c>
      <c r="B46" s="197" t="s">
        <v>101</v>
      </c>
      <c r="C46" s="198" t="s">
        <v>224</v>
      </c>
      <c r="D46" s="191">
        <f>КС!D47</f>
        <v>42918563</v>
      </c>
      <c r="E46" s="191">
        <f>'Свод 2024 БП'!E47</f>
        <v>11181513</v>
      </c>
      <c r="F46" s="191">
        <f>'Свод 2024 БП'!F47</f>
        <v>138231393</v>
      </c>
      <c r="G46" s="191"/>
      <c r="H46" s="191">
        <f>' СМП '!D47</f>
        <v>0</v>
      </c>
      <c r="I46" s="191">
        <f>'Гемодиализ (пр.07-24) '!D47</f>
        <v>0</v>
      </c>
      <c r="J46" s="191">
        <f>'Мед.реаб.(АПУ,ДС,КС) '!D47</f>
        <v>0</v>
      </c>
      <c r="K46" s="191">
        <f t="shared" si="4"/>
        <v>192331469</v>
      </c>
      <c r="L46" s="194">
        <v>13673906.159999998</v>
      </c>
      <c r="M46" s="194">
        <f t="shared" si="1"/>
        <v>206005375.16</v>
      </c>
      <c r="O46" s="188"/>
      <c r="P46" s="188"/>
    </row>
    <row r="47" spans="1:16" s="199" customFormat="1" x14ac:dyDescent="0.2">
      <c r="A47" s="196">
        <v>37</v>
      </c>
      <c r="B47" s="197" t="s">
        <v>102</v>
      </c>
      <c r="C47" s="198" t="s">
        <v>24</v>
      </c>
      <c r="D47" s="191">
        <f>КС!D48</f>
        <v>61954723</v>
      </c>
      <c r="E47" s="191">
        <f>'Свод 2024 БП'!E48</f>
        <v>20247365</v>
      </c>
      <c r="F47" s="191">
        <f>'Свод 2024 БП'!F48</f>
        <v>229244436</v>
      </c>
      <c r="G47" s="191"/>
      <c r="H47" s="191">
        <f>' СМП '!D48</f>
        <v>0</v>
      </c>
      <c r="I47" s="191">
        <f>'Гемодиализ (пр.07-24) '!D48</f>
        <v>0</v>
      </c>
      <c r="J47" s="191">
        <f>'Мед.реаб.(АПУ,ДС,КС) '!D48</f>
        <v>1200282</v>
      </c>
      <c r="K47" s="191">
        <f t="shared" si="4"/>
        <v>312646806</v>
      </c>
      <c r="L47" s="194">
        <v>16210673.58</v>
      </c>
      <c r="M47" s="194">
        <f t="shared" si="1"/>
        <v>328857479.57999998</v>
      </c>
      <c r="O47" s="188"/>
      <c r="P47" s="188"/>
    </row>
    <row r="48" spans="1:16" s="199" customFormat="1" x14ac:dyDescent="0.2">
      <c r="A48" s="196">
        <v>38</v>
      </c>
      <c r="B48" s="201" t="s">
        <v>103</v>
      </c>
      <c r="C48" s="198" t="s">
        <v>20</v>
      </c>
      <c r="D48" s="191">
        <f>КС!D49</f>
        <v>32050341</v>
      </c>
      <c r="E48" s="191">
        <f>'Свод 2024 БП'!E49</f>
        <v>9025030</v>
      </c>
      <c r="F48" s="191">
        <f>'Свод 2024 БП'!F49</f>
        <v>112278296</v>
      </c>
      <c r="G48" s="191"/>
      <c r="H48" s="191">
        <f>' СМП '!D49</f>
        <v>0</v>
      </c>
      <c r="I48" s="191">
        <f>'Гемодиализ (пр.07-24) '!D49</f>
        <v>0</v>
      </c>
      <c r="J48" s="191">
        <f>'Мед.реаб.(АПУ,ДС,КС) '!D49</f>
        <v>0</v>
      </c>
      <c r="K48" s="191">
        <f t="shared" si="4"/>
        <v>153353667</v>
      </c>
      <c r="L48" s="194">
        <v>13779392.059999999</v>
      </c>
      <c r="M48" s="194">
        <f t="shared" si="1"/>
        <v>167133059.06</v>
      </c>
      <c r="O48" s="188"/>
      <c r="P48" s="188"/>
    </row>
    <row r="49" spans="1:16" s="199" customFormat="1" x14ac:dyDescent="0.2">
      <c r="A49" s="196">
        <v>39</v>
      </c>
      <c r="B49" s="200" t="s">
        <v>104</v>
      </c>
      <c r="C49" s="198" t="s">
        <v>105</v>
      </c>
      <c r="D49" s="191">
        <f>КС!D50</f>
        <v>52858833</v>
      </c>
      <c r="E49" s="191">
        <f>'Свод 2024 БП'!E50</f>
        <v>29778031</v>
      </c>
      <c r="F49" s="191">
        <f>'Свод 2024 БП'!F50</f>
        <v>76639135</v>
      </c>
      <c r="G49" s="191"/>
      <c r="H49" s="191">
        <f>' СМП '!D50</f>
        <v>0</v>
      </c>
      <c r="I49" s="191">
        <f>'Гемодиализ (пр.07-24) '!D50</f>
        <v>0</v>
      </c>
      <c r="J49" s="191">
        <f>'Мед.реаб.(АПУ,ДС,КС) '!D50</f>
        <v>0</v>
      </c>
      <c r="K49" s="191">
        <f t="shared" si="4"/>
        <v>159275999</v>
      </c>
      <c r="L49" s="194">
        <v>0</v>
      </c>
      <c r="M49" s="194">
        <f t="shared" si="1"/>
        <v>159275999</v>
      </c>
      <c r="O49" s="188"/>
      <c r="P49" s="188"/>
    </row>
    <row r="50" spans="1:16" s="199" customFormat="1" x14ac:dyDescent="0.2">
      <c r="A50" s="196">
        <v>40</v>
      </c>
      <c r="B50" s="201" t="s">
        <v>106</v>
      </c>
      <c r="C50" s="198" t="s">
        <v>107</v>
      </c>
      <c r="D50" s="191">
        <f>КС!D51</f>
        <v>487444822</v>
      </c>
      <c r="E50" s="191">
        <f>'Свод 2024 БП'!E51</f>
        <v>76872869</v>
      </c>
      <c r="F50" s="191">
        <f>'Свод 2024 БП'!F51</f>
        <v>725705577.34000003</v>
      </c>
      <c r="G50" s="191"/>
      <c r="H50" s="191">
        <f>' СМП '!D51</f>
        <v>431314741</v>
      </c>
      <c r="I50" s="191">
        <f>'Гемодиализ (пр.07-24) '!D51</f>
        <v>0</v>
      </c>
      <c r="J50" s="191">
        <f>'Мед.реаб.(АПУ,ДС,КС) '!D51</f>
        <v>32771153</v>
      </c>
      <c r="K50" s="191">
        <f t="shared" si="4"/>
        <v>1754109162.3400002</v>
      </c>
      <c r="L50" s="194">
        <v>43308991.170000002</v>
      </c>
      <c r="M50" s="194">
        <f t="shared" si="1"/>
        <v>1797418153.5100002</v>
      </c>
      <c r="O50" s="188"/>
      <c r="P50" s="188"/>
    </row>
    <row r="51" spans="1:16" s="199" customFormat="1" x14ac:dyDescent="0.2">
      <c r="A51" s="196">
        <v>41</v>
      </c>
      <c r="B51" s="197" t="s">
        <v>108</v>
      </c>
      <c r="C51" s="198" t="s">
        <v>229</v>
      </c>
      <c r="D51" s="191">
        <f>КС!D52</f>
        <v>65703745</v>
      </c>
      <c r="E51" s="191">
        <f>'Свод 2024 БП'!E52</f>
        <v>17328727</v>
      </c>
      <c r="F51" s="191">
        <f>'Свод 2024 БП'!F52</f>
        <v>186144555</v>
      </c>
      <c r="G51" s="191"/>
      <c r="H51" s="191">
        <f>' СМП '!D52</f>
        <v>0</v>
      </c>
      <c r="I51" s="191">
        <f>'Гемодиализ (пр.07-24) '!D52</f>
        <v>0</v>
      </c>
      <c r="J51" s="191">
        <f>'Мед.реаб.(АПУ,ДС,КС) '!D52</f>
        <v>1436158</v>
      </c>
      <c r="K51" s="191">
        <f t="shared" si="4"/>
        <v>270613185</v>
      </c>
      <c r="L51" s="194">
        <v>19002342.399999999</v>
      </c>
      <c r="M51" s="194">
        <f t="shared" si="1"/>
        <v>289615527.39999998</v>
      </c>
      <c r="O51" s="188"/>
      <c r="P51" s="188"/>
    </row>
    <row r="52" spans="1:16" s="199" customFormat="1" ht="10.5" customHeight="1" x14ac:dyDescent="0.2">
      <c r="A52" s="196">
        <v>42</v>
      </c>
      <c r="B52" s="197" t="s">
        <v>109</v>
      </c>
      <c r="C52" s="198" t="s">
        <v>2</v>
      </c>
      <c r="D52" s="191">
        <f>КС!D53</f>
        <v>312046900</v>
      </c>
      <c r="E52" s="191">
        <f>'Свод 2024 БП'!E53</f>
        <v>52492982</v>
      </c>
      <c r="F52" s="191">
        <f>'Свод 2024 БП'!F53</f>
        <v>481094972</v>
      </c>
      <c r="G52" s="191"/>
      <c r="H52" s="191">
        <f>' СМП '!D53</f>
        <v>0</v>
      </c>
      <c r="I52" s="191">
        <f>'Гемодиализ (пр.07-24) '!D53</f>
        <v>0</v>
      </c>
      <c r="J52" s="191">
        <f>'Мед.реаб.(АПУ,ДС,КС) '!D53</f>
        <v>0</v>
      </c>
      <c r="K52" s="191">
        <f t="shared" si="4"/>
        <v>845634854</v>
      </c>
      <c r="L52" s="194">
        <v>57590921.039999999</v>
      </c>
      <c r="M52" s="194">
        <f t="shared" si="1"/>
        <v>903225775.03999996</v>
      </c>
      <c r="O52" s="188"/>
      <c r="P52" s="188"/>
    </row>
    <row r="53" spans="1:16" s="199" customFormat="1" x14ac:dyDescent="0.2">
      <c r="A53" s="196">
        <v>43</v>
      </c>
      <c r="B53" s="201" t="s">
        <v>110</v>
      </c>
      <c r="C53" s="198" t="s">
        <v>3</v>
      </c>
      <c r="D53" s="191">
        <f>КС!D54</f>
        <v>50325628</v>
      </c>
      <c r="E53" s="191">
        <f>'Свод 2024 БП'!E54</f>
        <v>11966065</v>
      </c>
      <c r="F53" s="191">
        <f>'Свод 2024 БП'!F54</f>
        <v>146322365</v>
      </c>
      <c r="G53" s="191"/>
      <c r="H53" s="191">
        <f>' СМП '!D54</f>
        <v>0</v>
      </c>
      <c r="I53" s="191">
        <f>'Гемодиализ (пр.07-24) '!D54</f>
        <v>0</v>
      </c>
      <c r="J53" s="191">
        <f>'Мед.реаб.(АПУ,ДС,КС) '!D54</f>
        <v>0</v>
      </c>
      <c r="K53" s="191">
        <f t="shared" si="4"/>
        <v>208614058</v>
      </c>
      <c r="L53" s="194">
        <v>14497308.33</v>
      </c>
      <c r="M53" s="194">
        <f t="shared" si="1"/>
        <v>223111366.33000001</v>
      </c>
      <c r="O53" s="188"/>
      <c r="P53" s="188"/>
    </row>
    <row r="54" spans="1:16" s="199" customFormat="1" x14ac:dyDescent="0.2">
      <c r="A54" s="196">
        <v>44</v>
      </c>
      <c r="B54" s="201" t="s">
        <v>111</v>
      </c>
      <c r="C54" s="198" t="s">
        <v>225</v>
      </c>
      <c r="D54" s="191">
        <f>КС!D55</f>
        <v>76606436</v>
      </c>
      <c r="E54" s="191">
        <f>'Свод 2024 БП'!E55</f>
        <v>19698422</v>
      </c>
      <c r="F54" s="191">
        <f>'Свод 2024 БП'!F55</f>
        <v>225154260</v>
      </c>
      <c r="G54" s="191"/>
      <c r="H54" s="191">
        <f>' СМП '!D55</f>
        <v>0</v>
      </c>
      <c r="I54" s="191">
        <f>'Гемодиализ (пр.07-24) '!D55</f>
        <v>0</v>
      </c>
      <c r="J54" s="191">
        <f>'Мед.реаб.(АПУ,ДС,КС) '!D55</f>
        <v>2525298</v>
      </c>
      <c r="K54" s="191">
        <f t="shared" si="4"/>
        <v>323984416</v>
      </c>
      <c r="L54" s="194">
        <v>30249607.659999996</v>
      </c>
      <c r="M54" s="194">
        <f t="shared" si="1"/>
        <v>354234023.65999997</v>
      </c>
      <c r="O54" s="188"/>
      <c r="P54" s="188"/>
    </row>
    <row r="55" spans="1:16" s="199" customFormat="1" x14ac:dyDescent="0.2">
      <c r="A55" s="196">
        <v>45</v>
      </c>
      <c r="B55" s="200" t="s">
        <v>112</v>
      </c>
      <c r="C55" s="198" t="s">
        <v>0</v>
      </c>
      <c r="D55" s="191">
        <f>КС!D56</f>
        <v>91958775</v>
      </c>
      <c r="E55" s="191">
        <f>'Свод 2024 БП'!E56</f>
        <v>22148252</v>
      </c>
      <c r="F55" s="191">
        <f>'Свод 2024 БП'!F56</f>
        <v>249208318</v>
      </c>
      <c r="G55" s="191"/>
      <c r="H55" s="191">
        <f>' СМП '!D56</f>
        <v>0</v>
      </c>
      <c r="I55" s="191">
        <f>'Гемодиализ (пр.07-24) '!D56</f>
        <v>0</v>
      </c>
      <c r="J55" s="191">
        <f>'Мед.реаб.(АПУ,ДС,КС) '!D56</f>
        <v>0</v>
      </c>
      <c r="K55" s="191">
        <f t="shared" si="4"/>
        <v>363315345</v>
      </c>
      <c r="L55" s="194">
        <v>32030901.759999998</v>
      </c>
      <c r="M55" s="194">
        <f t="shared" si="1"/>
        <v>395346246.75999999</v>
      </c>
      <c r="O55" s="188"/>
      <c r="P55" s="188"/>
    </row>
    <row r="56" spans="1:16" s="199" customFormat="1" ht="10.5" customHeight="1" x14ac:dyDescent="0.2">
      <c r="A56" s="196">
        <v>46</v>
      </c>
      <c r="B56" s="201" t="s">
        <v>113</v>
      </c>
      <c r="C56" s="198" t="s">
        <v>4</v>
      </c>
      <c r="D56" s="191">
        <f>КС!D57</f>
        <v>33413483</v>
      </c>
      <c r="E56" s="191">
        <f>'Свод 2024 БП'!E57</f>
        <v>7705405</v>
      </c>
      <c r="F56" s="191">
        <f>'Свод 2024 БП'!F57</f>
        <v>98771431</v>
      </c>
      <c r="G56" s="191"/>
      <c r="H56" s="191">
        <f>' СМП '!D57</f>
        <v>0</v>
      </c>
      <c r="I56" s="191">
        <f>'Гемодиализ (пр.07-24) '!D57</f>
        <v>0</v>
      </c>
      <c r="J56" s="191">
        <f>'Мед.реаб.(АПУ,ДС,КС) '!D57</f>
        <v>0</v>
      </c>
      <c r="K56" s="191">
        <f t="shared" si="4"/>
        <v>139890319</v>
      </c>
      <c r="L56" s="194">
        <v>13009011.5</v>
      </c>
      <c r="M56" s="194">
        <f t="shared" si="1"/>
        <v>152899330.5</v>
      </c>
      <c r="O56" s="188"/>
      <c r="P56" s="188"/>
    </row>
    <row r="57" spans="1:16" s="199" customFormat="1" x14ac:dyDescent="0.2">
      <c r="A57" s="196">
        <v>47</v>
      </c>
      <c r="B57" s="200" t="s">
        <v>114</v>
      </c>
      <c r="C57" s="198" t="s">
        <v>1</v>
      </c>
      <c r="D57" s="191">
        <f>КС!D58</f>
        <v>62308438</v>
      </c>
      <c r="E57" s="191">
        <f>'Свод 2024 БП'!E58</f>
        <v>15602414</v>
      </c>
      <c r="F57" s="191">
        <f>'Свод 2024 БП'!F58</f>
        <v>180543382</v>
      </c>
      <c r="G57" s="191"/>
      <c r="H57" s="191">
        <f>' СМП '!D58</f>
        <v>0</v>
      </c>
      <c r="I57" s="191">
        <f>'Гемодиализ (пр.07-24) '!D58</f>
        <v>0</v>
      </c>
      <c r="J57" s="191">
        <f>'Мед.реаб.(АПУ,ДС,КС) '!D58</f>
        <v>0</v>
      </c>
      <c r="K57" s="191">
        <f t="shared" si="4"/>
        <v>258454234</v>
      </c>
      <c r="L57" s="194">
        <v>15623096.800000001</v>
      </c>
      <c r="M57" s="194">
        <f t="shared" si="1"/>
        <v>274077330.80000001</v>
      </c>
      <c r="O57" s="188"/>
      <c r="P57" s="188"/>
    </row>
    <row r="58" spans="1:16" s="199" customFormat="1" x14ac:dyDescent="0.2">
      <c r="A58" s="196">
        <v>48</v>
      </c>
      <c r="B58" s="201" t="s">
        <v>115</v>
      </c>
      <c r="C58" s="198" t="s">
        <v>226</v>
      </c>
      <c r="D58" s="191">
        <f>КС!D59</f>
        <v>88770914</v>
      </c>
      <c r="E58" s="191">
        <f>'Свод 2024 БП'!E59</f>
        <v>23838199</v>
      </c>
      <c r="F58" s="191">
        <f>'Свод 2024 БП'!F59</f>
        <v>254442556</v>
      </c>
      <c r="G58" s="191"/>
      <c r="H58" s="191">
        <f>' СМП '!D59</f>
        <v>0</v>
      </c>
      <c r="I58" s="191">
        <f>'Гемодиализ (пр.07-24) '!D59</f>
        <v>0</v>
      </c>
      <c r="J58" s="191">
        <f>'Мед.реаб.(АПУ,ДС,КС) '!D59</f>
        <v>0</v>
      </c>
      <c r="K58" s="191">
        <f t="shared" si="4"/>
        <v>367051669</v>
      </c>
      <c r="L58" s="194">
        <v>18210401.950000003</v>
      </c>
      <c r="M58" s="194">
        <f t="shared" si="1"/>
        <v>385262070.94999999</v>
      </c>
      <c r="O58" s="188"/>
      <c r="P58" s="188"/>
    </row>
    <row r="59" spans="1:16" s="199" customFormat="1" x14ac:dyDescent="0.2">
      <c r="A59" s="196">
        <v>49</v>
      </c>
      <c r="B59" s="201" t="s">
        <v>116</v>
      </c>
      <c r="C59" s="198" t="s">
        <v>26</v>
      </c>
      <c r="D59" s="191">
        <f>КС!D60</f>
        <v>570588479</v>
      </c>
      <c r="E59" s="191">
        <f>'Свод 2024 БП'!E60</f>
        <v>90870028</v>
      </c>
      <c r="F59" s="191">
        <f>'Свод 2024 БП'!F60</f>
        <v>804297104.92000008</v>
      </c>
      <c r="G59" s="191"/>
      <c r="H59" s="191">
        <f>' СМП '!D60</f>
        <v>0</v>
      </c>
      <c r="I59" s="191">
        <f>'Гемодиализ (пр.07-24) '!D60</f>
        <v>113481</v>
      </c>
      <c r="J59" s="191">
        <f>'Мед.реаб.(АПУ,ДС,КС) '!D60</f>
        <v>0</v>
      </c>
      <c r="K59" s="191">
        <f t="shared" si="4"/>
        <v>1465869092.9200001</v>
      </c>
      <c r="L59" s="194">
        <v>65411645.549999997</v>
      </c>
      <c r="M59" s="194">
        <f t="shared" si="1"/>
        <v>1531280738.47</v>
      </c>
      <c r="O59" s="188"/>
      <c r="P59" s="188"/>
    </row>
    <row r="60" spans="1:16" s="199" customFormat="1" x14ac:dyDescent="0.2">
      <c r="A60" s="196">
        <v>50</v>
      </c>
      <c r="B60" s="201" t="s">
        <v>117</v>
      </c>
      <c r="C60" s="198" t="s">
        <v>227</v>
      </c>
      <c r="D60" s="191">
        <f>КС!D61</f>
        <v>54464586</v>
      </c>
      <c r="E60" s="191">
        <f>'Свод 2024 БП'!E61</f>
        <v>13895967</v>
      </c>
      <c r="F60" s="191">
        <f>'Свод 2024 БП'!F61</f>
        <v>156418672</v>
      </c>
      <c r="G60" s="191"/>
      <c r="H60" s="191">
        <f>' СМП '!D61</f>
        <v>0</v>
      </c>
      <c r="I60" s="191">
        <f>'Гемодиализ (пр.07-24) '!D61</f>
        <v>0</v>
      </c>
      <c r="J60" s="191">
        <f>'Мед.реаб.(АПУ,ДС,КС) '!D61</f>
        <v>0</v>
      </c>
      <c r="K60" s="191">
        <f t="shared" si="4"/>
        <v>224779225</v>
      </c>
      <c r="L60" s="194">
        <v>14284635.49</v>
      </c>
      <c r="M60" s="194">
        <f t="shared" si="1"/>
        <v>239063860.49000001</v>
      </c>
      <c r="O60" s="188"/>
      <c r="P60" s="188"/>
    </row>
    <row r="61" spans="1:16" s="199" customFormat="1" x14ac:dyDescent="0.2">
      <c r="A61" s="196">
        <v>51</v>
      </c>
      <c r="B61" s="201" t="s">
        <v>231</v>
      </c>
      <c r="C61" s="198" t="s">
        <v>230</v>
      </c>
      <c r="D61" s="191">
        <f>КС!D62</f>
        <v>184594889</v>
      </c>
      <c r="E61" s="191">
        <f>'Свод 2024 БП'!E62</f>
        <v>0</v>
      </c>
      <c r="F61" s="191">
        <f>'Свод 2024 БП'!F62</f>
        <v>0</v>
      </c>
      <c r="G61" s="191"/>
      <c r="H61" s="191">
        <f>' СМП '!D62</f>
        <v>0</v>
      </c>
      <c r="I61" s="191">
        <f>'Гемодиализ (пр.07-24) '!D62</f>
        <v>0</v>
      </c>
      <c r="J61" s="191">
        <f>'Мед.реаб.(АПУ,ДС,КС) '!D62</f>
        <v>0</v>
      </c>
      <c r="K61" s="191">
        <f t="shared" si="4"/>
        <v>184594889</v>
      </c>
      <c r="L61" s="194">
        <v>0</v>
      </c>
      <c r="M61" s="194">
        <f t="shared" si="1"/>
        <v>184594889</v>
      </c>
      <c r="O61" s="188"/>
      <c r="P61" s="188"/>
    </row>
    <row r="62" spans="1:16" s="199" customFormat="1" x14ac:dyDescent="0.2">
      <c r="A62" s="196">
        <v>52</v>
      </c>
      <c r="B62" s="201" t="s">
        <v>241</v>
      </c>
      <c r="C62" s="198" t="s">
        <v>242</v>
      </c>
      <c r="D62" s="191">
        <f>КС!D63</f>
        <v>0</v>
      </c>
      <c r="E62" s="191">
        <f>'Свод 2024 БП'!E63</f>
        <v>0</v>
      </c>
      <c r="F62" s="191">
        <f>'Свод 2024 БП'!F63</f>
        <v>0</v>
      </c>
      <c r="G62" s="191"/>
      <c r="H62" s="191">
        <f>' СМП '!D63</f>
        <v>0</v>
      </c>
      <c r="I62" s="191">
        <f>'Гемодиализ (пр.07-24) '!D63</f>
        <v>0</v>
      </c>
      <c r="J62" s="191">
        <f>'Мед.реаб.(АПУ,ДС,КС) '!D63</f>
        <v>10679778</v>
      </c>
      <c r="K62" s="191">
        <f t="shared" si="4"/>
        <v>10679778</v>
      </c>
      <c r="L62" s="194">
        <v>0</v>
      </c>
      <c r="M62" s="194">
        <f t="shared" si="1"/>
        <v>10679778</v>
      </c>
      <c r="O62" s="188"/>
      <c r="P62" s="188"/>
    </row>
    <row r="63" spans="1:16" s="199" customFormat="1" x14ac:dyDescent="0.2">
      <c r="A63" s="196">
        <v>53</v>
      </c>
      <c r="B63" s="201" t="s">
        <v>118</v>
      </c>
      <c r="C63" s="198" t="s">
        <v>54</v>
      </c>
      <c r="D63" s="191">
        <f>КС!D64</f>
        <v>0</v>
      </c>
      <c r="E63" s="191">
        <f>'Свод 2024 БП'!E64</f>
        <v>24232673</v>
      </c>
      <c r="F63" s="191">
        <f>'Свод 2024 БП'!F64</f>
        <v>227692937</v>
      </c>
      <c r="G63" s="191"/>
      <c r="H63" s="191">
        <f>' СМП '!D64</f>
        <v>0</v>
      </c>
      <c r="I63" s="191">
        <f>'Гемодиализ (пр.07-24) '!D64</f>
        <v>0</v>
      </c>
      <c r="J63" s="191">
        <f>'Мед.реаб.(АПУ,ДС,КС) '!D64</f>
        <v>8102798</v>
      </c>
      <c r="K63" s="191">
        <f t="shared" si="4"/>
        <v>260028408</v>
      </c>
      <c r="L63" s="194">
        <v>0</v>
      </c>
      <c r="M63" s="194">
        <f t="shared" si="1"/>
        <v>260028408</v>
      </c>
      <c r="O63" s="188"/>
      <c r="P63" s="188"/>
    </row>
    <row r="64" spans="1:16" s="199" customFormat="1" x14ac:dyDescent="0.2">
      <c r="A64" s="196">
        <v>54</v>
      </c>
      <c r="B64" s="200" t="s">
        <v>119</v>
      </c>
      <c r="C64" s="198" t="s">
        <v>243</v>
      </c>
      <c r="D64" s="191">
        <f>КС!D65</f>
        <v>0</v>
      </c>
      <c r="E64" s="191">
        <f>'Свод 2024 БП'!E65</f>
        <v>22262564</v>
      </c>
      <c r="F64" s="191">
        <f>'Свод 2024 БП'!F65</f>
        <v>168083603</v>
      </c>
      <c r="G64" s="191"/>
      <c r="H64" s="191">
        <f>' СМП '!D65</f>
        <v>0</v>
      </c>
      <c r="I64" s="191">
        <f>'Гемодиализ (пр.07-24) '!D65</f>
        <v>0</v>
      </c>
      <c r="J64" s="191">
        <f>'Мед.реаб.(АПУ,ДС,КС) '!D65</f>
        <v>8167257</v>
      </c>
      <c r="K64" s="191">
        <f t="shared" si="4"/>
        <v>198513424</v>
      </c>
      <c r="L64" s="194">
        <v>0</v>
      </c>
      <c r="M64" s="194">
        <f t="shared" si="1"/>
        <v>198513424</v>
      </c>
      <c r="O64" s="188"/>
      <c r="P64" s="188"/>
    </row>
    <row r="65" spans="1:16" s="199" customFormat="1" x14ac:dyDescent="0.2">
      <c r="A65" s="196">
        <v>55</v>
      </c>
      <c r="B65" s="197" t="s">
        <v>120</v>
      </c>
      <c r="C65" s="198" t="s">
        <v>121</v>
      </c>
      <c r="D65" s="191">
        <f>КС!D66</f>
        <v>0</v>
      </c>
      <c r="E65" s="191">
        <f>'Свод 2024 БП'!E66</f>
        <v>27833316</v>
      </c>
      <c r="F65" s="191">
        <f>'Свод 2024 БП'!F66</f>
        <v>290699598.38</v>
      </c>
      <c r="G65" s="191"/>
      <c r="H65" s="191">
        <f>' СМП '!D66</f>
        <v>0</v>
      </c>
      <c r="I65" s="191">
        <f>'Гемодиализ (пр.07-24) '!D66</f>
        <v>0</v>
      </c>
      <c r="J65" s="191">
        <f>'Мед.реаб.(АПУ,ДС,КС) '!D66</f>
        <v>0</v>
      </c>
      <c r="K65" s="191">
        <f t="shared" si="4"/>
        <v>318532914.38</v>
      </c>
      <c r="L65" s="194">
        <v>0</v>
      </c>
      <c r="M65" s="194">
        <f t="shared" si="1"/>
        <v>318532914.38</v>
      </c>
      <c r="O65" s="188"/>
      <c r="P65" s="188"/>
    </row>
    <row r="66" spans="1:16" s="199" customFormat="1" ht="12.75" customHeight="1" x14ac:dyDescent="0.2">
      <c r="A66" s="196">
        <v>56</v>
      </c>
      <c r="B66" s="200" t="s">
        <v>122</v>
      </c>
      <c r="C66" s="198" t="s">
        <v>244</v>
      </c>
      <c r="D66" s="191">
        <f>КС!D67</f>
        <v>0</v>
      </c>
      <c r="E66" s="191">
        <f>'Свод 2024 БП'!E67</f>
        <v>39285288</v>
      </c>
      <c r="F66" s="191">
        <f>'Свод 2024 БП'!F67</f>
        <v>330761250</v>
      </c>
      <c r="G66" s="191"/>
      <c r="H66" s="191">
        <f>' СМП '!D67</f>
        <v>0</v>
      </c>
      <c r="I66" s="191">
        <f>'Гемодиализ (пр.07-24) '!D67</f>
        <v>0</v>
      </c>
      <c r="J66" s="191">
        <f>'Мед.реаб.(АПУ,ДС,КС) '!D67</f>
        <v>8358579</v>
      </c>
      <c r="K66" s="191">
        <f t="shared" si="4"/>
        <v>378405117</v>
      </c>
      <c r="L66" s="194">
        <v>1348420.86</v>
      </c>
      <c r="M66" s="194">
        <f t="shared" si="1"/>
        <v>379753537.86000001</v>
      </c>
      <c r="O66" s="188"/>
      <c r="P66" s="188"/>
    </row>
    <row r="67" spans="1:16" s="199" customFormat="1" ht="12.75" customHeight="1" x14ac:dyDescent="0.2">
      <c r="A67" s="196">
        <v>57</v>
      </c>
      <c r="B67" s="201" t="s">
        <v>123</v>
      </c>
      <c r="C67" s="198" t="s">
        <v>401</v>
      </c>
      <c r="D67" s="191">
        <f>КС!D68</f>
        <v>0</v>
      </c>
      <c r="E67" s="191">
        <f>'Свод 2024 БП'!E68</f>
        <v>25153609</v>
      </c>
      <c r="F67" s="191">
        <f>'Свод 2024 БП'!F68</f>
        <v>205830402</v>
      </c>
      <c r="G67" s="191"/>
      <c r="H67" s="191">
        <f>' СМП '!D68</f>
        <v>0</v>
      </c>
      <c r="I67" s="191">
        <f>'Гемодиализ (пр.07-24) '!D68</f>
        <v>0</v>
      </c>
      <c r="J67" s="191">
        <f>'Мед.реаб.(АПУ,ДС,КС) '!D68</f>
        <v>10914813</v>
      </c>
      <c r="K67" s="191">
        <f t="shared" si="4"/>
        <v>241898824</v>
      </c>
      <c r="L67" s="194">
        <v>0</v>
      </c>
      <c r="M67" s="194">
        <f t="shared" si="1"/>
        <v>241898824</v>
      </c>
      <c r="O67" s="188"/>
      <c r="P67" s="188"/>
    </row>
    <row r="68" spans="1:16" s="199" customFormat="1" ht="21" x14ac:dyDescent="0.2">
      <c r="A68" s="196">
        <v>58</v>
      </c>
      <c r="B68" s="197" t="s">
        <v>124</v>
      </c>
      <c r="C68" s="198" t="s">
        <v>245</v>
      </c>
      <c r="D68" s="191">
        <f>КС!D69</f>
        <v>0</v>
      </c>
      <c r="E68" s="191">
        <f>'Свод 2024 БП'!E69</f>
        <v>0</v>
      </c>
      <c r="F68" s="191">
        <f>'Свод 2024 БП'!F69</f>
        <v>91692993</v>
      </c>
      <c r="G68" s="191"/>
      <c r="H68" s="191">
        <f>' СМП '!D69</f>
        <v>0</v>
      </c>
      <c r="I68" s="191">
        <f>'Гемодиализ (пр.07-24) '!D69</f>
        <v>0</v>
      </c>
      <c r="J68" s="191">
        <f>'Мед.реаб.(АПУ,ДС,КС) '!D69</f>
        <v>0</v>
      </c>
      <c r="K68" s="191">
        <f t="shared" si="4"/>
        <v>91692993</v>
      </c>
      <c r="L68" s="194">
        <v>0</v>
      </c>
      <c r="M68" s="194">
        <f t="shared" si="1"/>
        <v>91692993</v>
      </c>
      <c r="O68" s="188"/>
      <c r="P68" s="188"/>
    </row>
    <row r="69" spans="1:16" s="199" customFormat="1" ht="21" x14ac:dyDescent="0.2">
      <c r="A69" s="196">
        <v>59</v>
      </c>
      <c r="B69" s="197" t="s">
        <v>125</v>
      </c>
      <c r="C69" s="198" t="s">
        <v>246</v>
      </c>
      <c r="D69" s="191">
        <f>КС!D70</f>
        <v>0</v>
      </c>
      <c r="E69" s="191">
        <f>'Свод 2024 БП'!E70</f>
        <v>0</v>
      </c>
      <c r="F69" s="191">
        <f>'Свод 2024 БП'!F70</f>
        <v>84708296</v>
      </c>
      <c r="G69" s="191"/>
      <c r="H69" s="191">
        <f>' СМП '!D70</f>
        <v>0</v>
      </c>
      <c r="I69" s="191">
        <f>'Гемодиализ (пр.07-24) '!D70</f>
        <v>0</v>
      </c>
      <c r="J69" s="191">
        <f>'Мед.реаб.(АПУ,ДС,КС) '!D70</f>
        <v>0</v>
      </c>
      <c r="K69" s="191">
        <f t="shared" si="4"/>
        <v>84708296</v>
      </c>
      <c r="L69" s="194">
        <v>0</v>
      </c>
      <c r="M69" s="194">
        <f t="shared" ref="M69:M129" si="5">K69+L69</f>
        <v>84708296</v>
      </c>
      <c r="O69" s="188"/>
      <c r="P69" s="188"/>
    </row>
    <row r="70" spans="1:16" s="199" customFormat="1" x14ac:dyDescent="0.2">
      <c r="A70" s="196">
        <v>60</v>
      </c>
      <c r="B70" s="200" t="s">
        <v>126</v>
      </c>
      <c r="C70" s="198" t="s">
        <v>247</v>
      </c>
      <c r="D70" s="191">
        <f>КС!D71</f>
        <v>0</v>
      </c>
      <c r="E70" s="191">
        <f>'Свод 2024 БП'!E71</f>
        <v>51881042</v>
      </c>
      <c r="F70" s="191">
        <f>'Свод 2024 БП'!F71</f>
        <v>408404681</v>
      </c>
      <c r="G70" s="191"/>
      <c r="H70" s="191">
        <f>' СМП '!D71</f>
        <v>0</v>
      </c>
      <c r="I70" s="191">
        <f>'Гемодиализ (пр.07-24) '!D71</f>
        <v>0</v>
      </c>
      <c r="J70" s="191">
        <f>'Мед.реаб.(АПУ,ДС,КС) '!D71</f>
        <v>3496324</v>
      </c>
      <c r="K70" s="191">
        <f t="shared" si="4"/>
        <v>463782047</v>
      </c>
      <c r="L70" s="194">
        <v>3737162.8600000003</v>
      </c>
      <c r="M70" s="194">
        <f t="shared" si="5"/>
        <v>467519209.86000001</v>
      </c>
      <c r="O70" s="188"/>
      <c r="P70" s="188"/>
    </row>
    <row r="71" spans="1:16" s="199" customFormat="1" x14ac:dyDescent="0.2">
      <c r="A71" s="196">
        <v>61</v>
      </c>
      <c r="B71" s="200" t="s">
        <v>127</v>
      </c>
      <c r="C71" s="198" t="s">
        <v>53</v>
      </c>
      <c r="D71" s="191">
        <f>КС!D72</f>
        <v>0</v>
      </c>
      <c r="E71" s="191">
        <f>'Свод 2024 БП'!E72</f>
        <v>29454082</v>
      </c>
      <c r="F71" s="191">
        <f>'Свод 2024 БП'!F72</f>
        <v>265337028</v>
      </c>
      <c r="G71" s="191"/>
      <c r="H71" s="191">
        <f>' СМП '!D72</f>
        <v>0</v>
      </c>
      <c r="I71" s="191">
        <f>'Гемодиализ (пр.07-24) '!D72</f>
        <v>0</v>
      </c>
      <c r="J71" s="191">
        <f>'Мед.реаб.(АПУ,ДС,КС) '!D72</f>
        <v>9779115</v>
      </c>
      <c r="K71" s="191">
        <f t="shared" ref="K71:K102" si="6">D71+E71+F71+H71+I71+J71</f>
        <v>304570225</v>
      </c>
      <c r="L71" s="194">
        <v>3305904.8</v>
      </c>
      <c r="M71" s="194">
        <f t="shared" si="5"/>
        <v>307876129.80000001</v>
      </c>
      <c r="O71" s="188"/>
      <c r="P71" s="188"/>
    </row>
    <row r="72" spans="1:16" s="199" customFormat="1" x14ac:dyDescent="0.2">
      <c r="A72" s="196">
        <v>62</v>
      </c>
      <c r="B72" s="200" t="s">
        <v>128</v>
      </c>
      <c r="C72" s="198" t="s">
        <v>248</v>
      </c>
      <c r="D72" s="191">
        <f>КС!D73</f>
        <v>0</v>
      </c>
      <c r="E72" s="191">
        <f>'Свод 2024 БП'!E73</f>
        <v>71938063</v>
      </c>
      <c r="F72" s="191">
        <f>'Свод 2024 БП'!F73</f>
        <v>564360268</v>
      </c>
      <c r="G72" s="191"/>
      <c r="H72" s="191">
        <f>' СМП '!D73</f>
        <v>0</v>
      </c>
      <c r="I72" s="191">
        <f>'Гемодиализ (пр.07-24) '!D73</f>
        <v>0</v>
      </c>
      <c r="J72" s="191">
        <f>'Мед.реаб.(АПУ,ДС,КС) '!D73</f>
        <v>5929883</v>
      </c>
      <c r="K72" s="191">
        <f t="shared" si="6"/>
        <v>642228214</v>
      </c>
      <c r="L72" s="194">
        <v>2463859.2000000002</v>
      </c>
      <c r="M72" s="194">
        <f t="shared" si="5"/>
        <v>644692073.20000005</v>
      </c>
      <c r="O72" s="188"/>
      <c r="P72" s="188"/>
    </row>
    <row r="73" spans="1:16" s="199" customFormat="1" ht="21" x14ac:dyDescent="0.2">
      <c r="A73" s="196">
        <v>63</v>
      </c>
      <c r="B73" s="200" t="s">
        <v>129</v>
      </c>
      <c r="C73" s="198" t="s">
        <v>249</v>
      </c>
      <c r="D73" s="191">
        <f>КС!D74</f>
        <v>0</v>
      </c>
      <c r="E73" s="191">
        <f>'Свод 2024 БП'!E74</f>
        <v>0</v>
      </c>
      <c r="F73" s="191">
        <f>'Свод 2024 БП'!F74</f>
        <v>50009098</v>
      </c>
      <c r="G73" s="191"/>
      <c r="H73" s="191">
        <f>' СМП '!D74</f>
        <v>0</v>
      </c>
      <c r="I73" s="191">
        <f>'Гемодиализ (пр.07-24) '!D74</f>
        <v>0</v>
      </c>
      <c r="J73" s="191">
        <f>'Мед.реаб.(АПУ,ДС,КС) '!D74</f>
        <v>0</v>
      </c>
      <c r="K73" s="191">
        <f t="shared" si="6"/>
        <v>50009098</v>
      </c>
      <c r="L73" s="194">
        <v>0</v>
      </c>
      <c r="M73" s="194">
        <f t="shared" si="5"/>
        <v>50009098</v>
      </c>
      <c r="O73" s="188"/>
      <c r="P73" s="188"/>
    </row>
    <row r="74" spans="1:16" s="199" customFormat="1" ht="21" x14ac:dyDescent="0.2">
      <c r="A74" s="196">
        <v>64</v>
      </c>
      <c r="B74" s="197" t="s">
        <v>130</v>
      </c>
      <c r="C74" s="198" t="s">
        <v>250</v>
      </c>
      <c r="D74" s="191">
        <f>КС!D75</f>
        <v>0</v>
      </c>
      <c r="E74" s="191">
        <f>'Свод 2024 БП'!E75</f>
        <v>0</v>
      </c>
      <c r="F74" s="191">
        <f>'Свод 2024 БП'!F75</f>
        <v>66813088</v>
      </c>
      <c r="G74" s="191"/>
      <c r="H74" s="191">
        <f>' СМП '!D75</f>
        <v>0</v>
      </c>
      <c r="I74" s="191">
        <f>'Гемодиализ (пр.07-24) '!D75</f>
        <v>0</v>
      </c>
      <c r="J74" s="191">
        <f>'Мед.реаб.(АПУ,ДС,КС) '!D75</f>
        <v>0</v>
      </c>
      <c r="K74" s="191">
        <f t="shared" si="6"/>
        <v>66813088</v>
      </c>
      <c r="L74" s="194">
        <v>0</v>
      </c>
      <c r="M74" s="194">
        <f t="shared" si="5"/>
        <v>66813088</v>
      </c>
      <c r="O74" s="188"/>
      <c r="P74" s="188"/>
    </row>
    <row r="75" spans="1:16" s="199" customFormat="1" ht="21" x14ac:dyDescent="0.2">
      <c r="A75" s="196">
        <v>65</v>
      </c>
      <c r="B75" s="200" t="s">
        <v>131</v>
      </c>
      <c r="C75" s="198" t="s">
        <v>251</v>
      </c>
      <c r="D75" s="191">
        <f>КС!D76</f>
        <v>0</v>
      </c>
      <c r="E75" s="191">
        <f>'Свод 2024 БП'!E76</f>
        <v>0</v>
      </c>
      <c r="F75" s="191">
        <f>'Свод 2024 БП'!F76</f>
        <v>60638774</v>
      </c>
      <c r="G75" s="191"/>
      <c r="H75" s="191">
        <f>' СМП '!D76</f>
        <v>0</v>
      </c>
      <c r="I75" s="191">
        <f>'Гемодиализ (пр.07-24) '!D76</f>
        <v>0</v>
      </c>
      <c r="J75" s="191">
        <f>'Мед.реаб.(АПУ,ДС,КС) '!D76</f>
        <v>0</v>
      </c>
      <c r="K75" s="191">
        <f t="shared" si="6"/>
        <v>60638774</v>
      </c>
      <c r="L75" s="194">
        <v>0</v>
      </c>
      <c r="M75" s="194">
        <f t="shared" si="5"/>
        <v>60638774</v>
      </c>
      <c r="O75" s="188"/>
      <c r="P75" s="188"/>
    </row>
    <row r="76" spans="1:16" s="199" customFormat="1" ht="21" x14ac:dyDescent="0.2">
      <c r="A76" s="196">
        <v>66</v>
      </c>
      <c r="B76" s="200" t="s">
        <v>132</v>
      </c>
      <c r="C76" s="198" t="s">
        <v>252</v>
      </c>
      <c r="D76" s="191">
        <f>КС!D77</f>
        <v>0</v>
      </c>
      <c r="E76" s="191">
        <f>'Свод 2024 БП'!E77</f>
        <v>0</v>
      </c>
      <c r="F76" s="191">
        <f>'Свод 2024 БП'!F77</f>
        <v>66467798</v>
      </c>
      <c r="G76" s="191"/>
      <c r="H76" s="191">
        <f>' СМП '!D77</f>
        <v>0</v>
      </c>
      <c r="I76" s="191">
        <f>'Гемодиализ (пр.07-24) '!D77</f>
        <v>0</v>
      </c>
      <c r="J76" s="191">
        <f>'Мед.реаб.(АПУ,ДС,КС) '!D77</f>
        <v>0</v>
      </c>
      <c r="K76" s="191">
        <f t="shared" si="6"/>
        <v>66467798</v>
      </c>
      <c r="L76" s="194">
        <v>0</v>
      </c>
      <c r="M76" s="194">
        <f t="shared" si="5"/>
        <v>66467798</v>
      </c>
      <c r="O76" s="188"/>
      <c r="P76" s="188"/>
    </row>
    <row r="77" spans="1:16" s="199" customFormat="1" ht="21" x14ac:dyDescent="0.2">
      <c r="A77" s="196">
        <v>67</v>
      </c>
      <c r="B77" s="197" t="s">
        <v>133</v>
      </c>
      <c r="C77" s="198" t="s">
        <v>253</v>
      </c>
      <c r="D77" s="191">
        <f>КС!D78</f>
        <v>0</v>
      </c>
      <c r="E77" s="191">
        <f>'Свод 2024 БП'!E78</f>
        <v>0</v>
      </c>
      <c r="F77" s="191">
        <f>'Свод 2024 БП'!F78</f>
        <v>87793491</v>
      </c>
      <c r="G77" s="191"/>
      <c r="H77" s="191">
        <f>' СМП '!D78</f>
        <v>0</v>
      </c>
      <c r="I77" s="191">
        <f>'Гемодиализ (пр.07-24) '!D78</f>
        <v>0</v>
      </c>
      <c r="J77" s="191">
        <f>'Мед.реаб.(АПУ,ДС,КС) '!D78</f>
        <v>0</v>
      </c>
      <c r="K77" s="191">
        <f t="shared" si="6"/>
        <v>87793491</v>
      </c>
      <c r="L77" s="194">
        <v>0</v>
      </c>
      <c r="M77" s="194">
        <f t="shared" si="5"/>
        <v>87793491</v>
      </c>
      <c r="O77" s="188"/>
      <c r="P77" s="188"/>
    </row>
    <row r="78" spans="1:16" s="199" customFormat="1" ht="21" x14ac:dyDescent="0.2">
      <c r="A78" s="196">
        <v>68</v>
      </c>
      <c r="B78" s="197" t="s">
        <v>134</v>
      </c>
      <c r="C78" s="198" t="s">
        <v>254</v>
      </c>
      <c r="D78" s="191">
        <f>КС!D79</f>
        <v>0</v>
      </c>
      <c r="E78" s="191">
        <f>'Свод 2024 БП'!E79</f>
        <v>0</v>
      </c>
      <c r="F78" s="191">
        <f>'Свод 2024 БП'!F79</f>
        <v>62163426</v>
      </c>
      <c r="G78" s="191"/>
      <c r="H78" s="191">
        <f>' СМП '!D79</f>
        <v>0</v>
      </c>
      <c r="I78" s="191">
        <f>'Гемодиализ (пр.07-24) '!D79</f>
        <v>0</v>
      </c>
      <c r="J78" s="191">
        <f>'Мед.реаб.(АПУ,ДС,КС) '!D79</f>
        <v>0</v>
      </c>
      <c r="K78" s="191">
        <f t="shared" si="6"/>
        <v>62163426</v>
      </c>
      <c r="L78" s="194">
        <v>0</v>
      </c>
      <c r="M78" s="194">
        <f t="shared" si="5"/>
        <v>62163426</v>
      </c>
      <c r="O78" s="188"/>
      <c r="P78" s="188"/>
    </row>
    <row r="79" spans="1:16" s="199" customFormat="1" ht="21" x14ac:dyDescent="0.2">
      <c r="A79" s="196">
        <v>69</v>
      </c>
      <c r="B79" s="197" t="s">
        <v>135</v>
      </c>
      <c r="C79" s="198" t="s">
        <v>255</v>
      </c>
      <c r="D79" s="191">
        <f>КС!D80</f>
        <v>0</v>
      </c>
      <c r="E79" s="191">
        <f>'Свод 2024 БП'!E80</f>
        <v>0</v>
      </c>
      <c r="F79" s="191">
        <f>'Свод 2024 БП'!F80</f>
        <v>49372200</v>
      </c>
      <c r="G79" s="191"/>
      <c r="H79" s="191">
        <f>' СМП '!D80</f>
        <v>0</v>
      </c>
      <c r="I79" s="191">
        <f>'Гемодиализ (пр.07-24) '!D80</f>
        <v>0</v>
      </c>
      <c r="J79" s="191">
        <f>'Мед.реаб.(АПУ,ДС,КС) '!D80</f>
        <v>0</v>
      </c>
      <c r="K79" s="191">
        <f t="shared" si="6"/>
        <v>49372200</v>
      </c>
      <c r="L79" s="194">
        <v>0</v>
      </c>
      <c r="M79" s="194">
        <f t="shared" si="5"/>
        <v>49372200</v>
      </c>
      <c r="O79" s="188"/>
      <c r="P79" s="188"/>
    </row>
    <row r="80" spans="1:16" s="199" customFormat="1" x14ac:dyDescent="0.2">
      <c r="A80" s="196">
        <v>70</v>
      </c>
      <c r="B80" s="201" t="s">
        <v>136</v>
      </c>
      <c r="C80" s="198" t="s">
        <v>137</v>
      </c>
      <c r="D80" s="191">
        <f>КС!D81</f>
        <v>352353257</v>
      </c>
      <c r="E80" s="191">
        <f>'Свод 2024 БП'!E81</f>
        <v>58707307</v>
      </c>
      <c r="F80" s="191">
        <f>'Свод 2024 БП'!F81</f>
        <v>513845859</v>
      </c>
      <c r="G80" s="191"/>
      <c r="H80" s="191">
        <f>' СМП '!D81</f>
        <v>0</v>
      </c>
      <c r="I80" s="191">
        <f>'Гемодиализ (пр.07-24) '!D81</f>
        <v>0</v>
      </c>
      <c r="J80" s="191">
        <f>'Мед.реаб.(АПУ,ДС,КС) '!D81</f>
        <v>9278045</v>
      </c>
      <c r="K80" s="191">
        <f t="shared" si="6"/>
        <v>934184468</v>
      </c>
      <c r="L80" s="194">
        <v>15633501.9</v>
      </c>
      <c r="M80" s="194">
        <f t="shared" si="5"/>
        <v>949817969.89999998</v>
      </c>
      <c r="O80" s="188"/>
      <c r="P80" s="188"/>
    </row>
    <row r="81" spans="1:16" s="199" customFormat="1" x14ac:dyDescent="0.2">
      <c r="A81" s="196">
        <v>71</v>
      </c>
      <c r="B81" s="197" t="s">
        <v>138</v>
      </c>
      <c r="C81" s="198" t="s">
        <v>256</v>
      </c>
      <c r="D81" s="191">
        <f>КС!D82</f>
        <v>81733722</v>
      </c>
      <c r="E81" s="191">
        <f>'Свод 2024 БП'!E82</f>
        <v>99440118</v>
      </c>
      <c r="F81" s="191">
        <f>'Свод 2024 БП'!F82</f>
        <v>801871744</v>
      </c>
      <c r="G81" s="191"/>
      <c r="H81" s="191">
        <f>' СМП '!D82</f>
        <v>0</v>
      </c>
      <c r="I81" s="191">
        <f>'Гемодиализ (пр.07-24) '!D82</f>
        <v>0</v>
      </c>
      <c r="J81" s="191">
        <f>'Мед.реаб.(АПУ,ДС,КС) '!D82</f>
        <v>57052665</v>
      </c>
      <c r="K81" s="191">
        <f t="shared" si="6"/>
        <v>1040098249</v>
      </c>
      <c r="L81" s="194">
        <v>34621551.539999999</v>
      </c>
      <c r="M81" s="194">
        <f t="shared" si="5"/>
        <v>1074719800.54</v>
      </c>
      <c r="O81" s="188"/>
      <c r="P81" s="188"/>
    </row>
    <row r="82" spans="1:16" s="199" customFormat="1" x14ac:dyDescent="0.2">
      <c r="A82" s="196">
        <v>72</v>
      </c>
      <c r="B82" s="201" t="s">
        <v>139</v>
      </c>
      <c r="C82" s="198" t="s">
        <v>36</v>
      </c>
      <c r="D82" s="191">
        <f>КС!D83</f>
        <v>782015915</v>
      </c>
      <c r="E82" s="191">
        <f>'Свод 2024 БП'!E83</f>
        <v>66861472</v>
      </c>
      <c r="F82" s="191">
        <f>'Свод 2024 БП'!F83</f>
        <v>514105475</v>
      </c>
      <c r="G82" s="191"/>
      <c r="H82" s="191">
        <f>' СМП '!D83</f>
        <v>0</v>
      </c>
      <c r="I82" s="191">
        <f>'Гемодиализ (пр.07-24) '!D83</f>
        <v>0</v>
      </c>
      <c r="J82" s="191">
        <f>'Мед.реаб.(АПУ,ДС,КС) '!D83</f>
        <v>62110323</v>
      </c>
      <c r="K82" s="191">
        <f t="shared" si="6"/>
        <v>1425093185</v>
      </c>
      <c r="L82" s="194">
        <v>12674553.940000001</v>
      </c>
      <c r="M82" s="194">
        <f t="shared" si="5"/>
        <v>1437767738.9400001</v>
      </c>
      <c r="O82" s="188"/>
      <c r="P82" s="188"/>
    </row>
    <row r="83" spans="1:16" s="199" customFormat="1" x14ac:dyDescent="0.2">
      <c r="A83" s="196">
        <v>73</v>
      </c>
      <c r="B83" s="197" t="s">
        <v>140</v>
      </c>
      <c r="C83" s="198" t="s">
        <v>38</v>
      </c>
      <c r="D83" s="191">
        <f>КС!D84</f>
        <v>33752483</v>
      </c>
      <c r="E83" s="191">
        <f>'Свод 2024 БП'!E84</f>
        <v>32980120</v>
      </c>
      <c r="F83" s="191">
        <f>'Свод 2024 БП'!F84</f>
        <v>290058027</v>
      </c>
      <c r="G83" s="191"/>
      <c r="H83" s="191">
        <f>' СМП '!D84</f>
        <v>0</v>
      </c>
      <c r="I83" s="191">
        <f>'Гемодиализ (пр.07-24) '!D84</f>
        <v>0</v>
      </c>
      <c r="J83" s="191">
        <f>'Мед.реаб.(АПУ,ДС,КС) '!D84</f>
        <v>1580268</v>
      </c>
      <c r="K83" s="191">
        <f t="shared" si="6"/>
        <v>358370898</v>
      </c>
      <c r="L83" s="194">
        <v>14832354.699999999</v>
      </c>
      <c r="M83" s="194">
        <f t="shared" si="5"/>
        <v>373203252.69999999</v>
      </c>
      <c r="O83" s="188"/>
      <c r="P83" s="188"/>
    </row>
    <row r="84" spans="1:16" s="199" customFormat="1" ht="13.5" customHeight="1" x14ac:dyDescent="0.2">
      <c r="A84" s="196">
        <v>74</v>
      </c>
      <c r="B84" s="197" t="s">
        <v>141</v>
      </c>
      <c r="C84" s="198" t="s">
        <v>37</v>
      </c>
      <c r="D84" s="191">
        <f>КС!D85</f>
        <v>655732311</v>
      </c>
      <c r="E84" s="191">
        <f>'Свод 2024 БП'!E85</f>
        <v>118954130</v>
      </c>
      <c r="F84" s="191">
        <f>'Свод 2024 БП'!F85</f>
        <v>1025702718</v>
      </c>
      <c r="G84" s="191"/>
      <c r="H84" s="191">
        <f>' СМП '!D85</f>
        <v>0</v>
      </c>
      <c r="I84" s="191">
        <f>'Гемодиализ (пр.07-24) '!D85</f>
        <v>0</v>
      </c>
      <c r="J84" s="191">
        <f>'Мед.реаб.(АПУ,ДС,КС) '!D85</f>
        <v>52150172</v>
      </c>
      <c r="K84" s="191">
        <f t="shared" si="6"/>
        <v>1852539331</v>
      </c>
      <c r="L84" s="194">
        <v>19207567.740000002</v>
      </c>
      <c r="M84" s="194">
        <f t="shared" si="5"/>
        <v>1871746898.74</v>
      </c>
      <c r="O84" s="188"/>
      <c r="P84" s="188"/>
    </row>
    <row r="85" spans="1:16" s="199" customFormat="1" ht="14.25" customHeight="1" x14ac:dyDescent="0.2">
      <c r="A85" s="196">
        <v>75</v>
      </c>
      <c r="B85" s="197" t="s">
        <v>142</v>
      </c>
      <c r="C85" s="198" t="s">
        <v>52</v>
      </c>
      <c r="D85" s="191">
        <f>КС!D86</f>
        <v>453503167</v>
      </c>
      <c r="E85" s="191">
        <f>'Свод 2024 БП'!E86</f>
        <v>21487861</v>
      </c>
      <c r="F85" s="191">
        <f>'Свод 2024 БП'!F86</f>
        <v>210639502</v>
      </c>
      <c r="G85" s="191"/>
      <c r="H85" s="191">
        <f>' СМП '!D86</f>
        <v>0</v>
      </c>
      <c r="I85" s="191">
        <f>'Гемодиализ (пр.07-24) '!D86</f>
        <v>0</v>
      </c>
      <c r="J85" s="191">
        <f>'Мед.реаб.(АПУ,ДС,КС) '!D86</f>
        <v>169591618</v>
      </c>
      <c r="K85" s="191">
        <f t="shared" si="6"/>
        <v>855222148</v>
      </c>
      <c r="L85" s="194">
        <v>12911595.08</v>
      </c>
      <c r="M85" s="194">
        <f t="shared" si="5"/>
        <v>868133743.08000004</v>
      </c>
      <c r="O85" s="188"/>
      <c r="P85" s="188"/>
    </row>
    <row r="86" spans="1:16" s="199" customFormat="1" x14ac:dyDescent="0.2">
      <c r="A86" s="196">
        <v>76</v>
      </c>
      <c r="B86" s="197" t="s">
        <v>143</v>
      </c>
      <c r="C86" s="198" t="s">
        <v>237</v>
      </c>
      <c r="D86" s="191">
        <f>КС!D87</f>
        <v>1126531059</v>
      </c>
      <c r="E86" s="191">
        <f>'Свод 2024 БП'!E87</f>
        <v>71152010</v>
      </c>
      <c r="F86" s="191">
        <f>'Свод 2024 БП'!F87</f>
        <v>613227423</v>
      </c>
      <c r="G86" s="191"/>
      <c r="H86" s="191">
        <f>' СМП '!D87</f>
        <v>0</v>
      </c>
      <c r="I86" s="191">
        <f>'Гемодиализ (пр.07-24) '!D87</f>
        <v>5674050</v>
      </c>
      <c r="J86" s="191">
        <f>'Мед.реаб.(АПУ,ДС,КС) '!D87</f>
        <v>117252671</v>
      </c>
      <c r="K86" s="191">
        <f t="shared" si="6"/>
        <v>1933837213</v>
      </c>
      <c r="L86" s="194">
        <v>17893027.199999999</v>
      </c>
      <c r="M86" s="194">
        <f t="shared" si="5"/>
        <v>1951730240.2</v>
      </c>
      <c r="O86" s="188"/>
      <c r="P86" s="188"/>
    </row>
    <row r="87" spans="1:16" s="199" customFormat="1" x14ac:dyDescent="0.2">
      <c r="A87" s="196">
        <v>77</v>
      </c>
      <c r="B87" s="197" t="s">
        <v>144</v>
      </c>
      <c r="C87" s="198" t="s">
        <v>351</v>
      </c>
      <c r="D87" s="191">
        <f>КС!D88</f>
        <v>349375762</v>
      </c>
      <c r="E87" s="191">
        <f>'Свод 2024 БП'!E88</f>
        <v>9268977</v>
      </c>
      <c r="F87" s="191">
        <f>'Свод 2024 БП'!F88</f>
        <v>71412332</v>
      </c>
      <c r="G87" s="191"/>
      <c r="H87" s="191">
        <f>' СМП '!D88</f>
        <v>0</v>
      </c>
      <c r="I87" s="191">
        <f>'Гемодиализ (пр.07-24) '!D88</f>
        <v>0</v>
      </c>
      <c r="J87" s="191">
        <f>'Мед.реаб.(АПУ,ДС,КС) '!D88</f>
        <v>0</v>
      </c>
      <c r="K87" s="191">
        <f t="shared" si="6"/>
        <v>430057071</v>
      </c>
      <c r="L87" s="194">
        <v>0</v>
      </c>
      <c r="M87" s="194">
        <f t="shared" si="5"/>
        <v>430057071</v>
      </c>
      <c r="O87" s="188"/>
      <c r="P87" s="188"/>
    </row>
    <row r="88" spans="1:16" s="199" customFormat="1" x14ac:dyDescent="0.2">
      <c r="A88" s="196">
        <v>78</v>
      </c>
      <c r="B88" s="200" t="s">
        <v>145</v>
      </c>
      <c r="C88" s="198" t="s">
        <v>268</v>
      </c>
      <c r="D88" s="191">
        <f>КС!D89</f>
        <v>0</v>
      </c>
      <c r="E88" s="191">
        <f>'Свод 2024 БП'!E89</f>
        <v>0</v>
      </c>
      <c r="F88" s="191">
        <f>'Свод 2024 БП'!F89</f>
        <v>0</v>
      </c>
      <c r="G88" s="191"/>
      <c r="H88" s="191">
        <f>' СМП '!D89</f>
        <v>2009285968</v>
      </c>
      <c r="I88" s="191">
        <f>'Гемодиализ (пр.07-24) '!D89</f>
        <v>0</v>
      </c>
      <c r="J88" s="191">
        <f>'Мед.реаб.(АПУ,ДС,КС) '!D89</f>
        <v>0</v>
      </c>
      <c r="K88" s="191">
        <f t="shared" si="6"/>
        <v>2009285968</v>
      </c>
      <c r="L88" s="194">
        <v>0</v>
      </c>
      <c r="M88" s="194">
        <f t="shared" si="5"/>
        <v>2009285968</v>
      </c>
      <c r="O88" s="188"/>
      <c r="P88" s="188"/>
    </row>
    <row r="89" spans="1:16" s="199" customFormat="1" ht="26.25" customHeight="1" x14ac:dyDescent="0.2">
      <c r="A89" s="248">
        <v>79</v>
      </c>
      <c r="B89" s="251" t="s">
        <v>146</v>
      </c>
      <c r="C89" s="205" t="s">
        <v>257</v>
      </c>
      <c r="D89" s="191">
        <f>КС!D90</f>
        <v>554339907</v>
      </c>
      <c r="E89" s="191">
        <f>'Свод 2024 БП'!E90</f>
        <v>225412058</v>
      </c>
      <c r="F89" s="191">
        <f>'Свод 2024 БП'!F90</f>
        <v>79159715</v>
      </c>
      <c r="G89" s="191"/>
      <c r="H89" s="191">
        <f>' СМП '!D90</f>
        <v>0</v>
      </c>
      <c r="I89" s="191">
        <f>'Гемодиализ (пр.07-24) '!D90</f>
        <v>0</v>
      </c>
      <c r="J89" s="191">
        <f>'Мед.реаб.(АПУ,ДС,КС) '!D90</f>
        <v>0</v>
      </c>
      <c r="K89" s="191">
        <f t="shared" si="6"/>
        <v>858911680</v>
      </c>
      <c r="L89" s="194">
        <v>0</v>
      </c>
      <c r="M89" s="194">
        <f t="shared" si="5"/>
        <v>858911680</v>
      </c>
      <c r="O89" s="188"/>
      <c r="P89" s="188"/>
    </row>
    <row r="90" spans="1:16" s="199" customFormat="1" ht="33" customHeight="1" x14ac:dyDescent="0.2">
      <c r="A90" s="249"/>
      <c r="B90" s="252"/>
      <c r="C90" s="198" t="s">
        <v>349</v>
      </c>
      <c r="D90" s="191">
        <f>КС!D91</f>
        <v>0</v>
      </c>
      <c r="E90" s="191">
        <f>'Свод 2024 БП'!E91</f>
        <v>0</v>
      </c>
      <c r="F90" s="191">
        <f>'Свод 2024 БП'!F91</f>
        <v>31595235.130000003</v>
      </c>
      <c r="G90" s="191"/>
      <c r="H90" s="191">
        <f>' СМП '!D91</f>
        <v>0</v>
      </c>
      <c r="I90" s="191">
        <f>'Гемодиализ (пр.07-24) '!D91</f>
        <v>0</v>
      </c>
      <c r="J90" s="191">
        <f>'Мед.реаб.(АПУ,ДС,КС) '!D91</f>
        <v>0</v>
      </c>
      <c r="K90" s="191">
        <f t="shared" si="6"/>
        <v>31595235.130000003</v>
      </c>
      <c r="L90" s="194">
        <v>0</v>
      </c>
      <c r="M90" s="194">
        <f t="shared" si="5"/>
        <v>31595235.130000003</v>
      </c>
      <c r="O90" s="188"/>
      <c r="P90" s="188"/>
    </row>
    <row r="91" spans="1:16" s="199" customFormat="1" ht="24.75" customHeight="1" x14ac:dyDescent="0.2">
      <c r="A91" s="249"/>
      <c r="B91" s="252"/>
      <c r="C91" s="198" t="s">
        <v>258</v>
      </c>
      <c r="D91" s="191">
        <f>КС!D92</f>
        <v>0</v>
      </c>
      <c r="E91" s="191">
        <f>'Свод 2024 БП'!E92</f>
        <v>0</v>
      </c>
      <c r="F91" s="191">
        <f>'Свод 2024 БП'!F92</f>
        <v>12025309</v>
      </c>
      <c r="G91" s="191"/>
      <c r="H91" s="191">
        <f>' СМП '!D92</f>
        <v>0</v>
      </c>
      <c r="I91" s="191">
        <f>'Гемодиализ (пр.07-24) '!D92</f>
        <v>0</v>
      </c>
      <c r="J91" s="191">
        <f>'Мед.реаб.(АПУ,ДС,КС) '!D92</f>
        <v>0</v>
      </c>
      <c r="K91" s="191">
        <f t="shared" si="6"/>
        <v>12025309</v>
      </c>
      <c r="L91" s="194">
        <v>0</v>
      </c>
      <c r="M91" s="194">
        <f t="shared" si="5"/>
        <v>12025309</v>
      </c>
      <c r="O91" s="188"/>
      <c r="P91" s="188"/>
    </row>
    <row r="92" spans="1:16" s="199" customFormat="1" ht="36" customHeight="1" x14ac:dyDescent="0.2">
      <c r="A92" s="250"/>
      <c r="B92" s="253"/>
      <c r="C92" s="206" t="s">
        <v>350</v>
      </c>
      <c r="D92" s="191">
        <f>КС!D93</f>
        <v>554339907</v>
      </c>
      <c r="E92" s="191">
        <f>'Свод 2024 БП'!E93</f>
        <v>225412058</v>
      </c>
      <c r="F92" s="191">
        <f>'Свод 2024 БП'!F93</f>
        <v>35539170.869999997</v>
      </c>
      <c r="G92" s="191"/>
      <c r="H92" s="191">
        <f>' СМП '!D93</f>
        <v>0</v>
      </c>
      <c r="I92" s="191">
        <f>'Гемодиализ (пр.07-24) '!D93</f>
        <v>0</v>
      </c>
      <c r="J92" s="191">
        <f>'Мед.реаб.(АПУ,ДС,КС) '!D93</f>
        <v>0</v>
      </c>
      <c r="K92" s="191">
        <f t="shared" si="6"/>
        <v>815291135.87</v>
      </c>
      <c r="L92" s="194">
        <v>0</v>
      </c>
      <c r="M92" s="194">
        <f t="shared" si="5"/>
        <v>815291135.87</v>
      </c>
      <c r="O92" s="188"/>
      <c r="P92" s="188"/>
    </row>
    <row r="93" spans="1:16" s="199" customFormat="1" ht="21" x14ac:dyDescent="0.2">
      <c r="A93" s="196">
        <v>80</v>
      </c>
      <c r="B93" s="200" t="s">
        <v>147</v>
      </c>
      <c r="C93" s="198" t="s">
        <v>51</v>
      </c>
      <c r="D93" s="191">
        <f>КС!D94</f>
        <v>0</v>
      </c>
      <c r="E93" s="191">
        <f>'Свод 2024 БП'!E94</f>
        <v>0</v>
      </c>
      <c r="F93" s="191">
        <f>'Свод 2024 БП'!F94</f>
        <v>3602938</v>
      </c>
      <c r="G93" s="191"/>
      <c r="H93" s="191">
        <f>' СМП '!D94</f>
        <v>0</v>
      </c>
      <c r="I93" s="191">
        <f>'Гемодиализ (пр.07-24) '!D94</f>
        <v>0</v>
      </c>
      <c r="J93" s="191">
        <f>'Мед.реаб.(АПУ,ДС,КС) '!D94</f>
        <v>0</v>
      </c>
      <c r="K93" s="191">
        <f t="shared" si="6"/>
        <v>3602938</v>
      </c>
      <c r="L93" s="194">
        <v>0</v>
      </c>
      <c r="M93" s="194">
        <f t="shared" si="5"/>
        <v>3602938</v>
      </c>
      <c r="O93" s="188"/>
      <c r="P93" s="188"/>
    </row>
    <row r="94" spans="1:16" s="199" customFormat="1" x14ac:dyDescent="0.2">
      <c r="A94" s="196">
        <v>81</v>
      </c>
      <c r="B94" s="200" t="s">
        <v>148</v>
      </c>
      <c r="C94" s="198" t="s">
        <v>149</v>
      </c>
      <c r="D94" s="191">
        <f>КС!D95</f>
        <v>0</v>
      </c>
      <c r="E94" s="191">
        <f>'Свод 2024 БП'!E95</f>
        <v>3541497</v>
      </c>
      <c r="F94" s="191">
        <f>'Свод 2024 БП'!F95</f>
        <v>27647622</v>
      </c>
      <c r="G94" s="191"/>
      <c r="H94" s="191">
        <f>' СМП '!D95</f>
        <v>0</v>
      </c>
      <c r="I94" s="191">
        <f>'Гемодиализ (пр.07-24) '!D95</f>
        <v>0</v>
      </c>
      <c r="J94" s="191">
        <f>'Мед.реаб.(АПУ,ДС,КС) '!D95</f>
        <v>0</v>
      </c>
      <c r="K94" s="191">
        <f t="shared" si="6"/>
        <v>31189119</v>
      </c>
      <c r="L94" s="194">
        <v>0</v>
      </c>
      <c r="M94" s="194">
        <f t="shared" si="5"/>
        <v>31189119</v>
      </c>
      <c r="O94" s="188"/>
      <c r="P94" s="188"/>
    </row>
    <row r="95" spans="1:16" s="199" customFormat="1" x14ac:dyDescent="0.2">
      <c r="A95" s="196">
        <v>82</v>
      </c>
      <c r="B95" s="201" t="s">
        <v>150</v>
      </c>
      <c r="C95" s="198" t="s">
        <v>151</v>
      </c>
      <c r="D95" s="191">
        <f>КС!D96</f>
        <v>211087043</v>
      </c>
      <c r="E95" s="191">
        <f>'Свод 2024 БП'!E96</f>
        <v>20604082</v>
      </c>
      <c r="F95" s="191">
        <f>'Свод 2024 БП'!F96</f>
        <v>170338765</v>
      </c>
      <c r="G95" s="191"/>
      <c r="H95" s="191">
        <f>' СМП '!D96</f>
        <v>0</v>
      </c>
      <c r="I95" s="191">
        <f>'Гемодиализ (пр.07-24) '!D96</f>
        <v>0</v>
      </c>
      <c r="J95" s="191">
        <f>'Мед.реаб.(АПУ,ДС,КС) '!D96</f>
        <v>55504862</v>
      </c>
      <c r="K95" s="191">
        <f t="shared" si="6"/>
        <v>457534752</v>
      </c>
      <c r="L95" s="194">
        <v>0</v>
      </c>
      <c r="M95" s="194">
        <f t="shared" si="5"/>
        <v>457534752</v>
      </c>
      <c r="O95" s="188"/>
      <c r="P95" s="188"/>
    </row>
    <row r="96" spans="1:16" s="199" customFormat="1" x14ac:dyDescent="0.2">
      <c r="A96" s="196">
        <v>83</v>
      </c>
      <c r="B96" s="200" t="s">
        <v>152</v>
      </c>
      <c r="C96" s="198" t="s">
        <v>28</v>
      </c>
      <c r="D96" s="191">
        <f>КС!D97</f>
        <v>39825888</v>
      </c>
      <c r="E96" s="191">
        <f>'Свод 2024 БП'!E97</f>
        <v>11332474</v>
      </c>
      <c r="F96" s="191">
        <f>'Свод 2024 БП'!F97</f>
        <v>132880168</v>
      </c>
      <c r="G96" s="191"/>
      <c r="H96" s="191">
        <f>' СМП '!D97</f>
        <v>0</v>
      </c>
      <c r="I96" s="191">
        <f>'Гемодиализ (пр.07-24) '!D97</f>
        <v>0</v>
      </c>
      <c r="J96" s="191">
        <f>'Мед.реаб.(АПУ,ДС,КС) '!D97</f>
        <v>817700</v>
      </c>
      <c r="K96" s="191">
        <f t="shared" si="6"/>
        <v>184856230</v>
      </c>
      <c r="L96" s="194">
        <v>24806137.849999998</v>
      </c>
      <c r="M96" s="194">
        <f t="shared" si="5"/>
        <v>209662367.84999999</v>
      </c>
      <c r="O96" s="188"/>
      <c r="P96" s="188"/>
    </row>
    <row r="97" spans="1:16" s="199" customFormat="1" x14ac:dyDescent="0.2">
      <c r="A97" s="196">
        <v>84</v>
      </c>
      <c r="B97" s="201" t="s">
        <v>153</v>
      </c>
      <c r="C97" s="198" t="s">
        <v>12</v>
      </c>
      <c r="D97" s="191">
        <f>КС!D98</f>
        <v>43532422</v>
      </c>
      <c r="E97" s="191">
        <f>'Свод 2024 БП'!E98</f>
        <v>10922386</v>
      </c>
      <c r="F97" s="191">
        <f>'Свод 2024 БП'!F98</f>
        <v>121991217</v>
      </c>
      <c r="G97" s="191"/>
      <c r="H97" s="191">
        <f>' СМП '!D98</f>
        <v>0</v>
      </c>
      <c r="I97" s="191">
        <f>'Гемодиализ (пр.07-24) '!D98</f>
        <v>0</v>
      </c>
      <c r="J97" s="191">
        <f>'Мед.реаб.(АПУ,ДС,КС) '!D98</f>
        <v>1184694</v>
      </c>
      <c r="K97" s="191">
        <f t="shared" si="6"/>
        <v>177630719</v>
      </c>
      <c r="L97" s="194">
        <v>14670948.380000001</v>
      </c>
      <c r="M97" s="194">
        <f t="shared" si="5"/>
        <v>192301667.38</v>
      </c>
      <c r="O97" s="188"/>
      <c r="P97" s="188"/>
    </row>
    <row r="98" spans="1:16" s="199" customFormat="1" x14ac:dyDescent="0.2">
      <c r="A98" s="196">
        <v>85</v>
      </c>
      <c r="B98" s="201" t="s">
        <v>154</v>
      </c>
      <c r="C98" s="198" t="s">
        <v>27</v>
      </c>
      <c r="D98" s="191">
        <f>КС!D99</f>
        <v>105660391</v>
      </c>
      <c r="E98" s="191">
        <f>'Свод 2024 БП'!E99</f>
        <v>28677811</v>
      </c>
      <c r="F98" s="191">
        <f>'Свод 2024 БП'!F99</f>
        <v>292798568</v>
      </c>
      <c r="G98" s="191"/>
      <c r="H98" s="191">
        <f>' СМП '!D99</f>
        <v>0</v>
      </c>
      <c r="I98" s="191">
        <f>'Гемодиализ (пр.07-24) '!D99</f>
        <v>0</v>
      </c>
      <c r="J98" s="191">
        <f>'Мед.реаб.(АПУ,ДС,КС) '!D99</f>
        <v>0</v>
      </c>
      <c r="K98" s="191">
        <f t="shared" si="6"/>
        <v>427136770</v>
      </c>
      <c r="L98" s="194">
        <v>20934828.780000001</v>
      </c>
      <c r="M98" s="194">
        <f t="shared" si="5"/>
        <v>448071598.77999997</v>
      </c>
      <c r="O98" s="188"/>
      <c r="P98" s="188"/>
    </row>
    <row r="99" spans="1:16" s="199" customFormat="1" x14ac:dyDescent="0.2">
      <c r="A99" s="196">
        <v>86</v>
      </c>
      <c r="B99" s="200" t="s">
        <v>155</v>
      </c>
      <c r="C99" s="198" t="s">
        <v>45</v>
      </c>
      <c r="D99" s="191">
        <f>КС!D100</f>
        <v>53340655</v>
      </c>
      <c r="E99" s="191">
        <f>'Свод 2024 БП'!E100</f>
        <v>13436817</v>
      </c>
      <c r="F99" s="191">
        <f>'Свод 2024 БП'!F100</f>
        <v>149951315</v>
      </c>
      <c r="G99" s="191"/>
      <c r="H99" s="191">
        <f>' СМП '!D100</f>
        <v>0</v>
      </c>
      <c r="I99" s="191">
        <f>'Гемодиализ (пр.07-24) '!D100</f>
        <v>0</v>
      </c>
      <c r="J99" s="191">
        <f>'Мед.реаб.(АПУ,ДС,КС) '!D100</f>
        <v>0</v>
      </c>
      <c r="K99" s="191">
        <f t="shared" si="6"/>
        <v>216728787</v>
      </c>
      <c r="L99" s="194">
        <v>10232587.83</v>
      </c>
      <c r="M99" s="194">
        <f t="shared" si="5"/>
        <v>226961374.83000001</v>
      </c>
      <c r="O99" s="188"/>
      <c r="P99" s="188"/>
    </row>
    <row r="100" spans="1:16" s="199" customFormat="1" x14ac:dyDescent="0.2">
      <c r="A100" s="196">
        <v>87</v>
      </c>
      <c r="B100" s="200" t="s">
        <v>156</v>
      </c>
      <c r="C100" s="198" t="s">
        <v>33</v>
      </c>
      <c r="D100" s="191">
        <f>КС!D101</f>
        <v>86006118</v>
      </c>
      <c r="E100" s="191">
        <f>'Свод 2024 БП'!E101</f>
        <v>16193696</v>
      </c>
      <c r="F100" s="191">
        <f>'Свод 2024 БП'!F101</f>
        <v>197624434</v>
      </c>
      <c r="G100" s="191"/>
      <c r="H100" s="191">
        <f>' СМП '!D101</f>
        <v>0</v>
      </c>
      <c r="I100" s="191">
        <f>'Гемодиализ (пр.07-24) '!D101</f>
        <v>0</v>
      </c>
      <c r="J100" s="191">
        <f>'Мед.реаб.(АПУ,ДС,КС) '!D101</f>
        <v>954647</v>
      </c>
      <c r="K100" s="191">
        <f t="shared" si="6"/>
        <v>300778895</v>
      </c>
      <c r="L100" s="194">
        <v>21079270.75</v>
      </c>
      <c r="M100" s="194">
        <f t="shared" si="5"/>
        <v>321858165.75</v>
      </c>
      <c r="O100" s="188"/>
      <c r="P100" s="188"/>
    </row>
    <row r="101" spans="1:16" s="199" customFormat="1" x14ac:dyDescent="0.2">
      <c r="A101" s="196">
        <v>88</v>
      </c>
      <c r="B101" s="197" t="s">
        <v>157</v>
      </c>
      <c r="C101" s="198" t="s">
        <v>29</v>
      </c>
      <c r="D101" s="191">
        <f>КС!D102</f>
        <v>70379754</v>
      </c>
      <c r="E101" s="191">
        <f>'Свод 2024 БП'!E102</f>
        <v>35248648</v>
      </c>
      <c r="F101" s="191">
        <f>'Свод 2024 БП'!F102</f>
        <v>379157877</v>
      </c>
      <c r="G101" s="191"/>
      <c r="H101" s="191">
        <f>' СМП '!D102</f>
        <v>0</v>
      </c>
      <c r="I101" s="191">
        <f>'Гемодиализ (пр.07-24) '!D102</f>
        <v>0</v>
      </c>
      <c r="J101" s="191">
        <f>'Мед.реаб.(АПУ,ДС,КС) '!D102</f>
        <v>0</v>
      </c>
      <c r="K101" s="191">
        <f t="shared" si="6"/>
        <v>484786279</v>
      </c>
      <c r="L101" s="194">
        <v>21431896.559999999</v>
      </c>
      <c r="M101" s="194">
        <f t="shared" si="5"/>
        <v>506218175.56</v>
      </c>
      <c r="O101" s="188"/>
      <c r="P101" s="188"/>
    </row>
    <row r="102" spans="1:16" s="199" customFormat="1" x14ac:dyDescent="0.2">
      <c r="A102" s="196">
        <v>89</v>
      </c>
      <c r="B102" s="197" t="s">
        <v>158</v>
      </c>
      <c r="C102" s="198" t="s">
        <v>30</v>
      </c>
      <c r="D102" s="191">
        <f>КС!D103</f>
        <v>109808751</v>
      </c>
      <c r="E102" s="191">
        <f>'Свод 2024 БП'!E103</f>
        <v>29894661</v>
      </c>
      <c r="F102" s="191">
        <f>'Свод 2024 БП'!F103</f>
        <v>301870129.74000001</v>
      </c>
      <c r="G102" s="191"/>
      <c r="H102" s="191">
        <f>' СМП '!D103</f>
        <v>0</v>
      </c>
      <c r="I102" s="191">
        <f>'Гемодиализ (пр.07-24) '!D103</f>
        <v>0</v>
      </c>
      <c r="J102" s="191">
        <f>'Мед.реаб.(АПУ,ДС,КС) '!D103</f>
        <v>0</v>
      </c>
      <c r="K102" s="191">
        <f t="shared" si="6"/>
        <v>441573541.74000001</v>
      </c>
      <c r="L102" s="194">
        <v>20074529.030000001</v>
      </c>
      <c r="M102" s="194">
        <f t="shared" si="5"/>
        <v>461648070.76999998</v>
      </c>
      <c r="O102" s="188"/>
      <c r="P102" s="188"/>
    </row>
    <row r="103" spans="1:16" s="199" customFormat="1" x14ac:dyDescent="0.2">
      <c r="A103" s="196">
        <v>90</v>
      </c>
      <c r="B103" s="201" t="s">
        <v>159</v>
      </c>
      <c r="C103" s="198" t="s">
        <v>14</v>
      </c>
      <c r="D103" s="191">
        <f>КС!D104</f>
        <v>34803249</v>
      </c>
      <c r="E103" s="191">
        <f>'Свод 2024 БП'!E104</f>
        <v>9807250</v>
      </c>
      <c r="F103" s="191">
        <f>'Свод 2024 БП'!F104</f>
        <v>113385934</v>
      </c>
      <c r="G103" s="191"/>
      <c r="H103" s="191">
        <f>' СМП '!D104</f>
        <v>0</v>
      </c>
      <c r="I103" s="191">
        <f>'Гемодиализ (пр.07-24) '!D104</f>
        <v>0</v>
      </c>
      <c r="J103" s="191">
        <f>'Мед.реаб.(АПУ,ДС,КС) '!D104</f>
        <v>0</v>
      </c>
      <c r="K103" s="191">
        <f t="shared" ref="K103:K131" si="7">D103+E103+F103+H103+I103+J103</f>
        <v>157996433</v>
      </c>
      <c r="L103" s="194">
        <v>30015746.349999994</v>
      </c>
      <c r="M103" s="194">
        <f t="shared" si="5"/>
        <v>188012179.34999999</v>
      </c>
      <c r="O103" s="188"/>
      <c r="P103" s="188"/>
    </row>
    <row r="104" spans="1:16" s="199" customFormat="1" x14ac:dyDescent="0.2">
      <c r="A104" s="196">
        <v>91</v>
      </c>
      <c r="B104" s="197" t="s">
        <v>160</v>
      </c>
      <c r="C104" s="198" t="s">
        <v>31</v>
      </c>
      <c r="D104" s="191">
        <f>КС!D105</f>
        <v>51985451</v>
      </c>
      <c r="E104" s="191">
        <f>'Свод 2024 БП'!E105</f>
        <v>14931638</v>
      </c>
      <c r="F104" s="191">
        <f>'Свод 2024 БП'!F105</f>
        <v>184615471</v>
      </c>
      <c r="G104" s="191"/>
      <c r="H104" s="191">
        <f>' СМП '!D105</f>
        <v>0</v>
      </c>
      <c r="I104" s="191">
        <f>'Гемодиализ (пр.07-24) '!D105</f>
        <v>0</v>
      </c>
      <c r="J104" s="191">
        <f>'Мед.реаб.(АПУ,ДС,КС) '!D105</f>
        <v>0</v>
      </c>
      <c r="K104" s="191">
        <f t="shared" si="7"/>
        <v>251532560</v>
      </c>
      <c r="L104" s="194">
        <v>14865447.920000002</v>
      </c>
      <c r="M104" s="194">
        <f t="shared" si="5"/>
        <v>266398007.92000002</v>
      </c>
      <c r="O104" s="188"/>
      <c r="P104" s="188"/>
    </row>
    <row r="105" spans="1:16" s="199" customFormat="1" ht="12" customHeight="1" x14ac:dyDescent="0.2">
      <c r="A105" s="196">
        <v>92</v>
      </c>
      <c r="B105" s="197" t="s">
        <v>161</v>
      </c>
      <c r="C105" s="198" t="s">
        <v>15</v>
      </c>
      <c r="D105" s="191">
        <f>КС!D106</f>
        <v>101607290</v>
      </c>
      <c r="E105" s="191">
        <f>'Свод 2024 БП'!E106</f>
        <v>14992912</v>
      </c>
      <c r="F105" s="191">
        <f>'Свод 2024 БП'!F106</f>
        <v>169787906</v>
      </c>
      <c r="G105" s="191"/>
      <c r="H105" s="191">
        <f>' СМП '!D106</f>
        <v>0</v>
      </c>
      <c r="I105" s="191">
        <f>'Гемодиализ (пр.07-24) '!D106</f>
        <v>0</v>
      </c>
      <c r="J105" s="191">
        <f>'Мед.реаб.(АПУ,ДС,КС) '!D106</f>
        <v>0</v>
      </c>
      <c r="K105" s="191">
        <f t="shared" si="7"/>
        <v>286388108</v>
      </c>
      <c r="L105" s="194">
        <v>18696830.34</v>
      </c>
      <c r="M105" s="194">
        <f t="shared" si="5"/>
        <v>305084938.33999997</v>
      </c>
      <c r="O105" s="188"/>
      <c r="P105" s="188"/>
    </row>
    <row r="106" spans="1:16" s="199" customFormat="1" x14ac:dyDescent="0.2">
      <c r="A106" s="196">
        <v>93</v>
      </c>
      <c r="B106" s="200" t="s">
        <v>162</v>
      </c>
      <c r="C106" s="198" t="s">
        <v>13</v>
      </c>
      <c r="D106" s="191">
        <f>КС!D107</f>
        <v>220002449</v>
      </c>
      <c r="E106" s="191">
        <f>'Свод 2024 БП'!E107</f>
        <v>20721021</v>
      </c>
      <c r="F106" s="191">
        <f>'Свод 2024 БП'!F107</f>
        <v>204402366</v>
      </c>
      <c r="G106" s="191"/>
      <c r="H106" s="191">
        <f>' СМП '!D107</f>
        <v>113912667</v>
      </c>
      <c r="I106" s="191">
        <f>'Гемодиализ (пр.07-24) '!D107</f>
        <v>0</v>
      </c>
      <c r="J106" s="191">
        <f>'Мед.реаб.(АПУ,ДС,КС) '!D107</f>
        <v>20722060</v>
      </c>
      <c r="K106" s="191">
        <f t="shared" si="7"/>
        <v>579760563</v>
      </c>
      <c r="L106" s="194">
        <v>26532538.770000003</v>
      </c>
      <c r="M106" s="194">
        <f t="shared" si="5"/>
        <v>606293101.76999998</v>
      </c>
      <c r="O106" s="188"/>
      <c r="P106" s="188"/>
    </row>
    <row r="107" spans="1:16" s="199" customFormat="1" x14ac:dyDescent="0.2">
      <c r="A107" s="196">
        <v>94</v>
      </c>
      <c r="B107" s="201" t="s">
        <v>163</v>
      </c>
      <c r="C107" s="198" t="s">
        <v>32</v>
      </c>
      <c r="D107" s="191">
        <f>КС!D108</f>
        <v>44797870</v>
      </c>
      <c r="E107" s="191">
        <f>'Свод 2024 БП'!E108</f>
        <v>12170801</v>
      </c>
      <c r="F107" s="191">
        <f>'Свод 2024 БП'!F108</f>
        <v>124731019</v>
      </c>
      <c r="G107" s="191"/>
      <c r="H107" s="191">
        <f>' СМП '!D108</f>
        <v>0</v>
      </c>
      <c r="I107" s="191">
        <f>'Гемодиализ (пр.07-24) '!D108</f>
        <v>0</v>
      </c>
      <c r="J107" s="191">
        <f>'Мед.реаб.(АПУ,ДС,КС) '!D108</f>
        <v>0</v>
      </c>
      <c r="K107" s="191">
        <f t="shared" si="7"/>
        <v>181699690</v>
      </c>
      <c r="L107" s="194">
        <v>15442154.830000002</v>
      </c>
      <c r="M107" s="194">
        <f t="shared" si="5"/>
        <v>197141844.83000001</v>
      </c>
      <c r="O107" s="188"/>
      <c r="P107" s="188"/>
    </row>
    <row r="108" spans="1:16" s="199" customFormat="1" x14ac:dyDescent="0.2">
      <c r="A108" s="196">
        <v>95</v>
      </c>
      <c r="B108" s="201" t="s">
        <v>164</v>
      </c>
      <c r="C108" s="198" t="s">
        <v>55</v>
      </c>
      <c r="D108" s="191">
        <f>КС!D109</f>
        <v>64005075</v>
      </c>
      <c r="E108" s="191">
        <f>'Свод 2024 БП'!E109</f>
        <v>17466379</v>
      </c>
      <c r="F108" s="191">
        <f>'Свод 2024 БП'!F109</f>
        <v>193962430</v>
      </c>
      <c r="G108" s="191"/>
      <c r="H108" s="191">
        <f>' СМП '!D109</f>
        <v>0</v>
      </c>
      <c r="I108" s="191">
        <f>'Гемодиализ (пр.07-24) '!D109</f>
        <v>0</v>
      </c>
      <c r="J108" s="191">
        <f>'Мед.реаб.(АПУ,ДС,КС) '!D109</f>
        <v>0</v>
      </c>
      <c r="K108" s="191">
        <f t="shared" si="7"/>
        <v>275433884</v>
      </c>
      <c r="L108" s="194">
        <v>19578749</v>
      </c>
      <c r="M108" s="194">
        <f t="shared" si="5"/>
        <v>295012633</v>
      </c>
      <c r="O108" s="188"/>
      <c r="P108" s="188"/>
    </row>
    <row r="109" spans="1:16" s="199" customFormat="1" x14ac:dyDescent="0.2">
      <c r="A109" s="196">
        <v>96</v>
      </c>
      <c r="B109" s="197" t="s">
        <v>165</v>
      </c>
      <c r="C109" s="198" t="s">
        <v>34</v>
      </c>
      <c r="D109" s="191">
        <f>КС!D110</f>
        <v>98050178</v>
      </c>
      <c r="E109" s="191">
        <f>'Свод 2024 БП'!E110</f>
        <v>30773435</v>
      </c>
      <c r="F109" s="191">
        <f>'Свод 2024 БП'!F110</f>
        <v>306911287</v>
      </c>
      <c r="G109" s="191"/>
      <c r="H109" s="191">
        <f>' СМП '!D110</f>
        <v>0</v>
      </c>
      <c r="I109" s="191">
        <f>'Гемодиализ (пр.07-24) '!D110</f>
        <v>0</v>
      </c>
      <c r="J109" s="191">
        <f>'Мед.реаб.(АПУ,ДС,КС) '!D110</f>
        <v>0</v>
      </c>
      <c r="K109" s="191">
        <f t="shared" si="7"/>
        <v>435734900</v>
      </c>
      <c r="L109" s="194">
        <v>31573083.229999997</v>
      </c>
      <c r="M109" s="194">
        <f t="shared" si="5"/>
        <v>467307983.23000002</v>
      </c>
      <c r="O109" s="188"/>
      <c r="P109" s="188"/>
    </row>
    <row r="110" spans="1:16" s="199" customFormat="1" x14ac:dyDescent="0.2">
      <c r="A110" s="196">
        <v>97</v>
      </c>
      <c r="B110" s="200" t="s">
        <v>166</v>
      </c>
      <c r="C110" s="198" t="s">
        <v>228</v>
      </c>
      <c r="D110" s="191">
        <f>КС!D111</f>
        <v>42891662</v>
      </c>
      <c r="E110" s="191">
        <f>'Свод 2024 БП'!E111</f>
        <v>13561970</v>
      </c>
      <c r="F110" s="191">
        <f>'Свод 2024 БП'!F111</f>
        <v>160953933</v>
      </c>
      <c r="G110" s="191"/>
      <c r="H110" s="191">
        <f>' СМП '!D111</f>
        <v>0</v>
      </c>
      <c r="I110" s="191">
        <f>'Гемодиализ (пр.07-24) '!D111</f>
        <v>0</v>
      </c>
      <c r="J110" s="191">
        <f>'Мед.реаб.(АПУ,ДС,КС) '!D111</f>
        <v>3594686</v>
      </c>
      <c r="K110" s="191">
        <f t="shared" si="7"/>
        <v>221002251</v>
      </c>
      <c r="L110" s="194">
        <v>14427858.5</v>
      </c>
      <c r="M110" s="194">
        <f t="shared" si="5"/>
        <v>235430109.5</v>
      </c>
      <c r="O110" s="188"/>
      <c r="P110" s="188"/>
    </row>
    <row r="111" spans="1:16" s="199" customFormat="1" ht="13.5" customHeight="1" x14ac:dyDescent="0.2">
      <c r="A111" s="196">
        <v>98</v>
      </c>
      <c r="B111" s="197" t="s">
        <v>167</v>
      </c>
      <c r="C111" s="198" t="s">
        <v>168</v>
      </c>
      <c r="D111" s="191">
        <f>КС!D112</f>
        <v>0</v>
      </c>
      <c r="E111" s="191">
        <f>'Свод 2024 БП'!E112</f>
        <v>0</v>
      </c>
      <c r="F111" s="191">
        <f>'Свод 2024 БП'!F112</f>
        <v>1644816</v>
      </c>
      <c r="G111" s="191"/>
      <c r="H111" s="191">
        <f>' СМП '!D112</f>
        <v>0</v>
      </c>
      <c r="I111" s="191">
        <f>'Гемодиализ (пр.07-24) '!D112</f>
        <v>224554860</v>
      </c>
      <c r="J111" s="191">
        <f>'Мед.реаб.(АПУ,ДС,КС) '!D112</f>
        <v>0</v>
      </c>
      <c r="K111" s="191">
        <f t="shared" si="7"/>
        <v>226199676</v>
      </c>
      <c r="L111" s="194">
        <v>0</v>
      </c>
      <c r="M111" s="194">
        <f t="shared" si="5"/>
        <v>226199676</v>
      </c>
      <c r="O111" s="188"/>
      <c r="P111" s="188"/>
    </row>
    <row r="112" spans="1:16" s="199" customFormat="1" x14ac:dyDescent="0.2">
      <c r="A112" s="196">
        <v>99</v>
      </c>
      <c r="B112" s="197" t="s">
        <v>169</v>
      </c>
      <c r="C112" s="198" t="s">
        <v>170</v>
      </c>
      <c r="D112" s="191">
        <f>КС!D113</f>
        <v>0</v>
      </c>
      <c r="E112" s="191">
        <f>'Свод 2024 БП'!E113</f>
        <v>103437563</v>
      </c>
      <c r="F112" s="191">
        <f>'Свод 2024 БП'!F113</f>
        <v>0</v>
      </c>
      <c r="G112" s="191"/>
      <c r="H112" s="191">
        <f>' СМП '!D113</f>
        <v>0</v>
      </c>
      <c r="I112" s="191">
        <f>'Гемодиализ (пр.07-24) '!D113</f>
        <v>0</v>
      </c>
      <c r="J112" s="191">
        <f>'Мед.реаб.(АПУ,ДС,КС) '!D113</f>
        <v>0</v>
      </c>
      <c r="K112" s="191">
        <f t="shared" si="7"/>
        <v>103437563</v>
      </c>
      <c r="L112" s="194">
        <v>0</v>
      </c>
      <c r="M112" s="194">
        <f t="shared" si="5"/>
        <v>103437563</v>
      </c>
      <c r="O112" s="188"/>
      <c r="P112" s="188"/>
    </row>
    <row r="113" spans="1:16" s="199" customFormat="1" x14ac:dyDescent="0.2">
      <c r="A113" s="196">
        <v>100</v>
      </c>
      <c r="B113" s="201" t="s">
        <v>171</v>
      </c>
      <c r="C113" s="198" t="s">
        <v>172</v>
      </c>
      <c r="D113" s="191">
        <f>КС!D114</f>
        <v>0</v>
      </c>
      <c r="E113" s="191">
        <f>'Свод 2024 БП'!E114</f>
        <v>224810</v>
      </c>
      <c r="F113" s="191">
        <f>'Свод 2024 БП'!F114</f>
        <v>29471</v>
      </c>
      <c r="G113" s="191"/>
      <c r="H113" s="191">
        <f>' СМП '!D114</f>
        <v>0</v>
      </c>
      <c r="I113" s="191">
        <f>'Гемодиализ (пр.07-24) '!D114</f>
        <v>0</v>
      </c>
      <c r="J113" s="191">
        <f>'Мед.реаб.(АПУ,ДС,КС) '!D114</f>
        <v>0</v>
      </c>
      <c r="K113" s="191">
        <f t="shared" si="7"/>
        <v>254281</v>
      </c>
      <c r="L113" s="194">
        <v>0</v>
      </c>
      <c r="M113" s="194">
        <f t="shared" si="5"/>
        <v>254281</v>
      </c>
      <c r="O113" s="188"/>
      <c r="P113" s="188"/>
    </row>
    <row r="114" spans="1:16" s="199" customFormat="1" ht="12.75" customHeight="1" x14ac:dyDescent="0.2">
      <c r="A114" s="196">
        <v>101</v>
      </c>
      <c r="B114" s="201" t="s">
        <v>173</v>
      </c>
      <c r="C114" s="198" t="s">
        <v>174</v>
      </c>
      <c r="D114" s="191">
        <f>КС!D115</f>
        <v>0</v>
      </c>
      <c r="E114" s="191">
        <f>'Свод 2024 БП'!E115</f>
        <v>161698</v>
      </c>
      <c r="F114" s="191">
        <f>'Свод 2024 БП'!F115</f>
        <v>0</v>
      </c>
      <c r="G114" s="191"/>
      <c r="H114" s="191">
        <f>' СМП '!D115</f>
        <v>0</v>
      </c>
      <c r="I114" s="191">
        <f>'Гемодиализ (пр.07-24) '!D115</f>
        <v>0</v>
      </c>
      <c r="J114" s="191">
        <f>'Мед.реаб.(АПУ,ДС,КС) '!D115</f>
        <v>0</v>
      </c>
      <c r="K114" s="191">
        <f t="shared" si="7"/>
        <v>161698</v>
      </c>
      <c r="L114" s="194">
        <v>0</v>
      </c>
      <c r="M114" s="194">
        <f t="shared" si="5"/>
        <v>161698</v>
      </c>
      <c r="O114" s="188"/>
      <c r="P114" s="188"/>
    </row>
    <row r="115" spans="1:16" s="199" customFormat="1" x14ac:dyDescent="0.2">
      <c r="A115" s="196">
        <v>102</v>
      </c>
      <c r="B115" s="201" t="s">
        <v>175</v>
      </c>
      <c r="C115" s="198" t="s">
        <v>176</v>
      </c>
      <c r="D115" s="191">
        <f>КС!D116</f>
        <v>0</v>
      </c>
      <c r="E115" s="191">
        <f>'Свод 2024 БП'!E116</f>
        <v>305656</v>
      </c>
      <c r="F115" s="191">
        <f>'Свод 2024 БП'!F116</f>
        <v>0</v>
      </c>
      <c r="G115" s="191"/>
      <c r="H115" s="191">
        <f>' СМП '!D116</f>
        <v>0</v>
      </c>
      <c r="I115" s="191">
        <f>'Гемодиализ (пр.07-24) '!D116</f>
        <v>0</v>
      </c>
      <c r="J115" s="191">
        <f>'Мед.реаб.(АПУ,ДС,КС) '!D116</f>
        <v>0</v>
      </c>
      <c r="K115" s="191">
        <f t="shared" si="7"/>
        <v>305656</v>
      </c>
      <c r="L115" s="194">
        <v>0</v>
      </c>
      <c r="M115" s="194">
        <f t="shared" si="5"/>
        <v>305656</v>
      </c>
      <c r="O115" s="188"/>
      <c r="P115" s="188"/>
    </row>
    <row r="116" spans="1:16" s="199" customFormat="1" x14ac:dyDescent="0.2">
      <c r="A116" s="196">
        <v>103</v>
      </c>
      <c r="B116" s="201" t="s">
        <v>177</v>
      </c>
      <c r="C116" s="198" t="s">
        <v>178</v>
      </c>
      <c r="D116" s="191">
        <f>КС!D117</f>
        <v>0</v>
      </c>
      <c r="E116" s="191">
        <f>'Свод 2024 БП'!E117</f>
        <v>0</v>
      </c>
      <c r="F116" s="191">
        <f>'Свод 2024 БП'!F117</f>
        <v>3873267</v>
      </c>
      <c r="G116" s="191"/>
      <c r="H116" s="191">
        <f>' СМП '!D117</f>
        <v>0</v>
      </c>
      <c r="I116" s="191">
        <f>'Гемодиализ (пр.07-24) '!D117</f>
        <v>0</v>
      </c>
      <c r="J116" s="191">
        <f>'Мед.реаб.(АПУ,ДС,КС) '!D117</f>
        <v>0</v>
      </c>
      <c r="K116" s="191">
        <f t="shared" si="7"/>
        <v>3873267</v>
      </c>
      <c r="L116" s="194">
        <v>0</v>
      </c>
      <c r="M116" s="194">
        <f t="shared" si="5"/>
        <v>3873267</v>
      </c>
      <c r="O116" s="188"/>
      <c r="P116" s="188"/>
    </row>
    <row r="117" spans="1:16" s="199" customFormat="1" x14ac:dyDescent="0.2">
      <c r="A117" s="196">
        <v>104</v>
      </c>
      <c r="B117" s="201" t="s">
        <v>179</v>
      </c>
      <c r="C117" s="198" t="s">
        <v>180</v>
      </c>
      <c r="D117" s="191">
        <f>КС!D118</f>
        <v>0</v>
      </c>
      <c r="E117" s="191">
        <f>'Свод 2024 БП'!E118</f>
        <v>26498501</v>
      </c>
      <c r="F117" s="191">
        <f>'Свод 2024 БП'!F118</f>
        <v>6397025</v>
      </c>
      <c r="G117" s="191"/>
      <c r="H117" s="191">
        <f>' СМП '!D118</f>
        <v>0</v>
      </c>
      <c r="I117" s="191">
        <f>'Гемодиализ (пр.07-24) '!D118</f>
        <v>887658840</v>
      </c>
      <c r="J117" s="191">
        <f>'Мед.реаб.(АПУ,ДС,КС) '!D118</f>
        <v>0</v>
      </c>
      <c r="K117" s="191">
        <f t="shared" si="7"/>
        <v>920554366</v>
      </c>
      <c r="L117" s="194">
        <v>0</v>
      </c>
      <c r="M117" s="194">
        <f t="shared" si="5"/>
        <v>920554366</v>
      </c>
      <c r="O117" s="188"/>
      <c r="P117" s="188"/>
    </row>
    <row r="118" spans="1:16" s="199" customFormat="1" x14ac:dyDescent="0.2">
      <c r="A118" s="196">
        <v>105</v>
      </c>
      <c r="B118" s="207" t="s">
        <v>181</v>
      </c>
      <c r="C118" s="204" t="s">
        <v>182</v>
      </c>
      <c r="D118" s="191">
        <f>КС!D119</f>
        <v>0</v>
      </c>
      <c r="E118" s="191">
        <f>'Свод 2024 БП'!E119</f>
        <v>0</v>
      </c>
      <c r="F118" s="191">
        <f>'Свод 2024 БП'!F119</f>
        <v>75702921</v>
      </c>
      <c r="G118" s="191"/>
      <c r="H118" s="191">
        <f>' СМП '!D119</f>
        <v>0</v>
      </c>
      <c r="I118" s="191">
        <f>'Гемодиализ (пр.07-24) '!D119</f>
        <v>0</v>
      </c>
      <c r="J118" s="191">
        <f>'Мед.реаб.(АПУ,ДС,КС) '!D119</f>
        <v>0</v>
      </c>
      <c r="K118" s="191">
        <f t="shared" si="7"/>
        <v>75702921</v>
      </c>
      <c r="L118" s="194">
        <v>0</v>
      </c>
      <c r="M118" s="194">
        <f t="shared" si="5"/>
        <v>75702921</v>
      </c>
      <c r="O118" s="188"/>
      <c r="P118" s="188"/>
    </row>
    <row r="119" spans="1:16" s="199" customFormat="1" x14ac:dyDescent="0.2">
      <c r="A119" s="196">
        <v>106</v>
      </c>
      <c r="B119" s="200" t="s">
        <v>183</v>
      </c>
      <c r="C119" s="198" t="s">
        <v>184</v>
      </c>
      <c r="D119" s="191">
        <f>КС!D120</f>
        <v>209539708</v>
      </c>
      <c r="E119" s="191">
        <f>'Свод 2024 БП'!E120</f>
        <v>35010671</v>
      </c>
      <c r="F119" s="191">
        <f>'Свод 2024 БП'!F120</f>
        <v>8386639</v>
      </c>
      <c r="G119" s="191"/>
      <c r="H119" s="191">
        <f>' СМП '!D120</f>
        <v>0</v>
      </c>
      <c r="I119" s="191">
        <f>'Гемодиализ (пр.07-24) '!D120</f>
        <v>0</v>
      </c>
      <c r="J119" s="191">
        <f>'Мед.реаб.(АПУ,ДС,КС) '!D120</f>
        <v>0</v>
      </c>
      <c r="K119" s="191">
        <f t="shared" si="7"/>
        <v>252937018</v>
      </c>
      <c r="L119" s="194">
        <v>0</v>
      </c>
      <c r="M119" s="194">
        <f t="shared" si="5"/>
        <v>252937018</v>
      </c>
      <c r="O119" s="188"/>
      <c r="P119" s="188"/>
    </row>
    <row r="120" spans="1:16" s="199" customFormat="1" ht="11.25" customHeight="1" x14ac:dyDescent="0.2">
      <c r="A120" s="196">
        <v>107</v>
      </c>
      <c r="B120" s="201" t="s">
        <v>185</v>
      </c>
      <c r="C120" s="198" t="s">
        <v>186</v>
      </c>
      <c r="D120" s="191">
        <f>КС!D121</f>
        <v>0</v>
      </c>
      <c r="E120" s="191">
        <f>'Свод 2024 БП'!E121</f>
        <v>0</v>
      </c>
      <c r="F120" s="191">
        <f>'Свод 2024 БП'!F121</f>
        <v>27769</v>
      </c>
      <c r="G120" s="191"/>
      <c r="H120" s="191">
        <f>' СМП '!D121</f>
        <v>0</v>
      </c>
      <c r="I120" s="191">
        <f>'Гемодиализ (пр.07-24) '!D121</f>
        <v>0</v>
      </c>
      <c r="J120" s="191">
        <f>'Мед.реаб.(АПУ,ДС,КС) '!D121</f>
        <v>0</v>
      </c>
      <c r="K120" s="191">
        <f t="shared" si="7"/>
        <v>27769</v>
      </c>
      <c r="L120" s="194">
        <v>0</v>
      </c>
      <c r="M120" s="194">
        <f t="shared" si="5"/>
        <v>27769</v>
      </c>
      <c r="O120" s="188"/>
      <c r="P120" s="188"/>
    </row>
    <row r="121" spans="1:16" s="199" customFormat="1" x14ac:dyDescent="0.2">
      <c r="A121" s="196">
        <v>108</v>
      </c>
      <c r="B121" s="197" t="s">
        <v>187</v>
      </c>
      <c r="C121" s="208" t="s">
        <v>188</v>
      </c>
      <c r="D121" s="191">
        <f>КС!D122</f>
        <v>0</v>
      </c>
      <c r="E121" s="191">
        <f>'Свод 2024 БП'!E122</f>
        <v>11662158</v>
      </c>
      <c r="F121" s="191">
        <f>'Свод 2024 БП'!F122</f>
        <v>0</v>
      </c>
      <c r="G121" s="191"/>
      <c r="H121" s="191">
        <f>' СМП '!D122</f>
        <v>0</v>
      </c>
      <c r="I121" s="191">
        <f>'Гемодиализ (пр.07-24) '!D122</f>
        <v>0</v>
      </c>
      <c r="J121" s="191">
        <f>'Мед.реаб.(АПУ,ДС,КС) '!D122</f>
        <v>0</v>
      </c>
      <c r="K121" s="191">
        <f t="shared" si="7"/>
        <v>11662158</v>
      </c>
      <c r="L121" s="194">
        <v>0</v>
      </c>
      <c r="M121" s="194">
        <f t="shared" si="5"/>
        <v>11662158</v>
      </c>
      <c r="O121" s="188"/>
      <c r="P121" s="188"/>
    </row>
    <row r="122" spans="1:16" s="199" customFormat="1" x14ac:dyDescent="0.2">
      <c r="A122" s="196">
        <v>109</v>
      </c>
      <c r="B122" s="201" t="s">
        <v>189</v>
      </c>
      <c r="C122" s="198" t="s">
        <v>271</v>
      </c>
      <c r="D122" s="191">
        <f>КС!D123</f>
        <v>16578925</v>
      </c>
      <c r="E122" s="191">
        <f>'Свод 2024 БП'!E123</f>
        <v>182968</v>
      </c>
      <c r="F122" s="191">
        <f>'Свод 2024 БП'!F123</f>
        <v>4993578</v>
      </c>
      <c r="G122" s="191"/>
      <c r="H122" s="191">
        <f>' СМП '!D123</f>
        <v>0</v>
      </c>
      <c r="I122" s="191">
        <f>'Гемодиализ (пр.07-24) '!D123</f>
        <v>0</v>
      </c>
      <c r="J122" s="191">
        <f>'Мед.реаб.(АПУ,ДС,КС) '!D123</f>
        <v>0</v>
      </c>
      <c r="K122" s="191">
        <f t="shared" si="7"/>
        <v>21755471</v>
      </c>
      <c r="L122" s="194">
        <v>0</v>
      </c>
      <c r="M122" s="194">
        <f t="shared" si="5"/>
        <v>21755471</v>
      </c>
      <c r="O122" s="188"/>
      <c r="P122" s="188"/>
    </row>
    <row r="123" spans="1:16" s="199" customFormat="1" ht="14.25" customHeight="1" x14ac:dyDescent="0.2">
      <c r="A123" s="196">
        <v>110</v>
      </c>
      <c r="B123" s="200" t="s">
        <v>190</v>
      </c>
      <c r="C123" s="198" t="s">
        <v>259</v>
      </c>
      <c r="D123" s="191">
        <f>КС!D124</f>
        <v>0</v>
      </c>
      <c r="E123" s="191">
        <f>'Свод 2024 БП'!E124</f>
        <v>127652</v>
      </c>
      <c r="F123" s="191">
        <f>'Свод 2024 БП'!F124</f>
        <v>4958093</v>
      </c>
      <c r="G123" s="191"/>
      <c r="H123" s="191">
        <f>' СМП '!D124</f>
        <v>0</v>
      </c>
      <c r="I123" s="191">
        <f>'Гемодиализ (пр.07-24) '!D124</f>
        <v>0</v>
      </c>
      <c r="J123" s="191">
        <f>'Мед.реаб.(АПУ,ДС,КС) '!D124</f>
        <v>0</v>
      </c>
      <c r="K123" s="191">
        <f t="shared" si="7"/>
        <v>5085745</v>
      </c>
      <c r="L123" s="194">
        <v>0</v>
      </c>
      <c r="M123" s="194">
        <f t="shared" si="5"/>
        <v>5085745</v>
      </c>
      <c r="O123" s="188"/>
      <c r="P123" s="188"/>
    </row>
    <row r="124" spans="1:16" s="199" customFormat="1" x14ac:dyDescent="0.2">
      <c r="A124" s="196">
        <v>111</v>
      </c>
      <c r="B124" s="197" t="s">
        <v>405</v>
      </c>
      <c r="C124" s="198" t="s">
        <v>381</v>
      </c>
      <c r="D124" s="191">
        <f>КС!D125</f>
        <v>0</v>
      </c>
      <c r="E124" s="191">
        <f>'Свод 2024 БП'!E125</f>
        <v>0</v>
      </c>
      <c r="F124" s="191">
        <f>'Свод 2024 БП'!F125</f>
        <v>0</v>
      </c>
      <c r="G124" s="191"/>
      <c r="H124" s="191">
        <f>' СМП '!D125</f>
        <v>0</v>
      </c>
      <c r="I124" s="191">
        <f>'Гемодиализ (пр.07-24) '!D125</f>
        <v>0</v>
      </c>
      <c r="J124" s="191">
        <f>'Мед.реаб.(АПУ,ДС,КС) '!D125</f>
        <v>0</v>
      </c>
      <c r="K124" s="191">
        <f t="shared" si="7"/>
        <v>0</v>
      </c>
      <c r="L124" s="194">
        <v>72635774.399999991</v>
      </c>
      <c r="M124" s="194">
        <f t="shared" si="5"/>
        <v>72635774.399999991</v>
      </c>
      <c r="O124" s="188"/>
      <c r="P124" s="188"/>
    </row>
    <row r="125" spans="1:16" s="199" customFormat="1" x14ac:dyDescent="0.2">
      <c r="A125" s="196">
        <v>112</v>
      </c>
      <c r="B125" s="200" t="s">
        <v>191</v>
      </c>
      <c r="C125" s="198" t="s">
        <v>192</v>
      </c>
      <c r="D125" s="191">
        <f>КС!D126</f>
        <v>0</v>
      </c>
      <c r="E125" s="191">
        <f>'Свод 2024 БП'!E126</f>
        <v>0</v>
      </c>
      <c r="F125" s="191">
        <f>'Свод 2024 БП'!F126</f>
        <v>0</v>
      </c>
      <c r="G125" s="191"/>
      <c r="H125" s="191">
        <f>' СМП '!D126</f>
        <v>0</v>
      </c>
      <c r="I125" s="191">
        <f>'Гемодиализ (пр.07-24) '!D126</f>
        <v>0</v>
      </c>
      <c r="J125" s="191">
        <f>'Мед.реаб.(АПУ,ДС,КС) '!D126</f>
        <v>0</v>
      </c>
      <c r="K125" s="191">
        <f t="shared" si="7"/>
        <v>0</v>
      </c>
      <c r="L125" s="194">
        <v>42896783.159999996</v>
      </c>
      <c r="M125" s="194">
        <f t="shared" si="5"/>
        <v>42896783.159999996</v>
      </c>
      <c r="O125" s="188"/>
      <c r="P125" s="188"/>
    </row>
    <row r="126" spans="1:16" s="199" customFormat="1" ht="13.5" customHeight="1" x14ac:dyDescent="0.2">
      <c r="A126" s="196">
        <v>113</v>
      </c>
      <c r="B126" s="200" t="s">
        <v>193</v>
      </c>
      <c r="C126" s="198" t="s">
        <v>390</v>
      </c>
      <c r="D126" s="191">
        <f>КС!D127</f>
        <v>0</v>
      </c>
      <c r="E126" s="191">
        <f>'Свод 2024 БП'!E127</f>
        <v>46778611</v>
      </c>
      <c r="F126" s="191">
        <f>'Свод 2024 БП'!F127</f>
        <v>0</v>
      </c>
      <c r="G126" s="191"/>
      <c r="H126" s="191">
        <f>' СМП '!D127</f>
        <v>0</v>
      </c>
      <c r="I126" s="191">
        <f>'Гемодиализ (пр.07-24) '!D127</f>
        <v>0</v>
      </c>
      <c r="J126" s="191">
        <f>'Мед.реаб.(АПУ,ДС,КС) '!D127</f>
        <v>0</v>
      </c>
      <c r="K126" s="191">
        <f t="shared" si="7"/>
        <v>46778611</v>
      </c>
      <c r="L126" s="194">
        <v>0</v>
      </c>
      <c r="M126" s="194">
        <f t="shared" si="5"/>
        <v>46778611</v>
      </c>
      <c r="O126" s="188"/>
      <c r="P126" s="188"/>
    </row>
    <row r="127" spans="1:16" s="199" customFormat="1" x14ac:dyDescent="0.2">
      <c r="A127" s="196">
        <v>114</v>
      </c>
      <c r="B127" s="201" t="s">
        <v>194</v>
      </c>
      <c r="C127" s="198" t="s">
        <v>195</v>
      </c>
      <c r="D127" s="191">
        <f>КС!D128</f>
        <v>0</v>
      </c>
      <c r="E127" s="191">
        <f>'Свод 2024 БП'!E128</f>
        <v>0</v>
      </c>
      <c r="F127" s="191">
        <f>'Свод 2024 БП'!F128</f>
        <v>1787075</v>
      </c>
      <c r="G127" s="191"/>
      <c r="H127" s="191">
        <f>' СМП '!D128</f>
        <v>0</v>
      </c>
      <c r="I127" s="191">
        <f>'Гемодиализ (пр.07-24) '!D128</f>
        <v>239193910</v>
      </c>
      <c r="J127" s="191">
        <f>'Мед.реаб.(АПУ,ДС,КС) '!D128</f>
        <v>0</v>
      </c>
      <c r="K127" s="191">
        <f t="shared" si="7"/>
        <v>240980985</v>
      </c>
      <c r="L127" s="194">
        <v>0</v>
      </c>
      <c r="M127" s="194">
        <f t="shared" si="5"/>
        <v>240980985</v>
      </c>
      <c r="O127" s="188"/>
      <c r="P127" s="188"/>
    </row>
    <row r="128" spans="1:16" s="199" customFormat="1" ht="13.5" customHeight="1" x14ac:dyDescent="0.2">
      <c r="A128" s="196">
        <v>115</v>
      </c>
      <c r="B128" s="201" t="s">
        <v>196</v>
      </c>
      <c r="C128" s="209" t="s">
        <v>348</v>
      </c>
      <c r="D128" s="191">
        <f>КС!D129</f>
        <v>0</v>
      </c>
      <c r="E128" s="191">
        <f>'Свод 2024 БП'!E129</f>
        <v>183819</v>
      </c>
      <c r="F128" s="191">
        <f>'Свод 2024 БП'!F129</f>
        <v>0</v>
      </c>
      <c r="G128" s="191"/>
      <c r="H128" s="191">
        <f>' СМП '!D129</f>
        <v>0</v>
      </c>
      <c r="I128" s="191">
        <f>'Гемодиализ (пр.07-24) '!D129</f>
        <v>0</v>
      </c>
      <c r="J128" s="191">
        <f>'Мед.реаб.(АПУ,ДС,КС) '!D129</f>
        <v>0</v>
      </c>
      <c r="K128" s="191">
        <f t="shared" si="7"/>
        <v>183819</v>
      </c>
      <c r="L128" s="194">
        <v>0</v>
      </c>
      <c r="M128" s="194">
        <f t="shared" si="5"/>
        <v>183819</v>
      </c>
      <c r="O128" s="188"/>
      <c r="P128" s="188"/>
    </row>
    <row r="129" spans="1:16" s="199" customFormat="1" x14ac:dyDescent="0.2">
      <c r="A129" s="196">
        <v>116</v>
      </c>
      <c r="B129" s="201" t="s">
        <v>197</v>
      </c>
      <c r="C129" s="198" t="s">
        <v>234</v>
      </c>
      <c r="D129" s="191">
        <f>КС!D130</f>
        <v>2233718536</v>
      </c>
      <c r="E129" s="191">
        <f>'Свод 2024 БП'!E130</f>
        <v>54713145</v>
      </c>
      <c r="F129" s="191">
        <f>'Свод 2024 БП'!F130</f>
        <v>249291261</v>
      </c>
      <c r="G129" s="191"/>
      <c r="H129" s="191">
        <f>' СМП '!D130</f>
        <v>0</v>
      </c>
      <c r="I129" s="191">
        <f>'Гемодиализ (пр.07-24) '!D130</f>
        <v>24997281</v>
      </c>
      <c r="J129" s="191">
        <f>'Мед.реаб.(АПУ,ДС,КС) '!D130</f>
        <v>96401414</v>
      </c>
      <c r="K129" s="191">
        <f t="shared" si="7"/>
        <v>2659121637</v>
      </c>
      <c r="L129" s="194">
        <v>0</v>
      </c>
      <c r="M129" s="194">
        <f t="shared" si="5"/>
        <v>2659121637</v>
      </c>
      <c r="O129" s="188"/>
      <c r="P129" s="188"/>
    </row>
    <row r="130" spans="1:16" s="199" customFormat="1" ht="10.5" customHeight="1" x14ac:dyDescent="0.2">
      <c r="A130" s="196">
        <v>117</v>
      </c>
      <c r="B130" s="201" t="s">
        <v>198</v>
      </c>
      <c r="C130" s="198" t="s">
        <v>199</v>
      </c>
      <c r="D130" s="191">
        <f>КС!D131</f>
        <v>3174378946</v>
      </c>
      <c r="E130" s="191">
        <f>'Свод 2024 БП'!E131</f>
        <v>3586863940</v>
      </c>
      <c r="F130" s="191">
        <f>'Свод 2024 БП'!F131</f>
        <v>485453660</v>
      </c>
      <c r="G130" s="191"/>
      <c r="H130" s="191">
        <f>' СМП '!D131</f>
        <v>0</v>
      </c>
      <c r="I130" s="191">
        <f>'Гемодиализ (пр.07-24) '!D131</f>
        <v>0</v>
      </c>
      <c r="J130" s="191">
        <f>'Мед.реаб.(АПУ,ДС,КС) '!D131</f>
        <v>15335977</v>
      </c>
      <c r="K130" s="191">
        <f t="shared" si="7"/>
        <v>7262032523</v>
      </c>
      <c r="L130" s="194">
        <v>41790643.340000004</v>
      </c>
      <c r="M130" s="194">
        <f t="shared" ref="M130:M147" si="8">K130+L130</f>
        <v>7303823166.3400002</v>
      </c>
      <c r="O130" s="188"/>
      <c r="P130" s="188"/>
    </row>
    <row r="131" spans="1:16" s="199" customFormat="1" x14ac:dyDescent="0.2">
      <c r="A131" s="196">
        <v>118</v>
      </c>
      <c r="B131" s="201" t="s">
        <v>200</v>
      </c>
      <c r="C131" s="198" t="s">
        <v>42</v>
      </c>
      <c r="D131" s="191">
        <f>КС!D132</f>
        <v>1444723448</v>
      </c>
      <c r="E131" s="191">
        <f>'Свод 2024 БП'!E132</f>
        <v>5460969</v>
      </c>
      <c r="F131" s="191">
        <f>'Свод 2024 БП'!F132</f>
        <v>62623496</v>
      </c>
      <c r="G131" s="191"/>
      <c r="H131" s="191">
        <f>' СМП '!D132</f>
        <v>0</v>
      </c>
      <c r="I131" s="191">
        <f>'Гемодиализ (пр.07-24) '!D132</f>
        <v>2890695</v>
      </c>
      <c r="J131" s="191">
        <f>'Мед.реаб.(АПУ,ДС,КС) '!D132</f>
        <v>34663230</v>
      </c>
      <c r="K131" s="191">
        <f t="shared" si="7"/>
        <v>1550361838</v>
      </c>
      <c r="L131" s="194">
        <v>0</v>
      </c>
      <c r="M131" s="194">
        <f t="shared" si="8"/>
        <v>1550361838</v>
      </c>
      <c r="O131" s="188"/>
      <c r="P131" s="188"/>
    </row>
    <row r="132" spans="1:16" s="199" customFormat="1" x14ac:dyDescent="0.2">
      <c r="A132" s="196">
        <v>119</v>
      </c>
      <c r="B132" s="197" t="s">
        <v>201</v>
      </c>
      <c r="C132" s="198" t="s">
        <v>48</v>
      </c>
      <c r="D132" s="191">
        <f>КС!D133</f>
        <v>1215610784</v>
      </c>
      <c r="E132" s="191">
        <f>'Свод 2024 БП'!E133</f>
        <v>83566889</v>
      </c>
      <c r="F132" s="191">
        <f>'Свод 2024 БП'!F133</f>
        <v>109480123</v>
      </c>
      <c r="G132" s="191"/>
      <c r="H132" s="191">
        <f>' СМП '!D133</f>
        <v>0</v>
      </c>
      <c r="I132" s="191">
        <f>'Гемодиализ (пр.07-24) '!D133</f>
        <v>17604021</v>
      </c>
      <c r="J132" s="191">
        <f>'Мед.реаб.(АПУ,ДС,КС) '!D133</f>
        <v>80835408</v>
      </c>
      <c r="K132" s="191">
        <f t="shared" ref="K132:K146" si="9">D132+E132+F132+H132+I132+J132</f>
        <v>1507097225</v>
      </c>
      <c r="L132" s="194">
        <v>407576.3</v>
      </c>
      <c r="M132" s="194">
        <f t="shared" si="8"/>
        <v>1507504801.3</v>
      </c>
      <c r="O132" s="188"/>
      <c r="P132" s="188"/>
    </row>
    <row r="133" spans="1:16" s="199" customFormat="1" x14ac:dyDescent="0.2">
      <c r="A133" s="196">
        <v>120</v>
      </c>
      <c r="B133" s="197" t="s">
        <v>202</v>
      </c>
      <c r="C133" s="198" t="s">
        <v>236</v>
      </c>
      <c r="D133" s="191">
        <f>КС!D134</f>
        <v>335743255</v>
      </c>
      <c r="E133" s="191">
        <f>'Свод 2024 БП'!E134</f>
        <v>45352045</v>
      </c>
      <c r="F133" s="191">
        <f>'Свод 2024 БП'!F134</f>
        <v>86188991</v>
      </c>
      <c r="G133" s="191"/>
      <c r="H133" s="191">
        <f>' СМП '!D134</f>
        <v>0</v>
      </c>
      <c r="I133" s="191">
        <f>'Гемодиализ (пр.07-24) '!D134</f>
        <v>0</v>
      </c>
      <c r="J133" s="191">
        <f>'Мед.реаб.(АПУ,ДС,КС) '!D134</f>
        <v>0</v>
      </c>
      <c r="K133" s="191">
        <f t="shared" si="9"/>
        <v>467284291</v>
      </c>
      <c r="L133" s="194">
        <v>84474748.639999986</v>
      </c>
      <c r="M133" s="194">
        <f t="shared" si="8"/>
        <v>551759039.63999999</v>
      </c>
      <c r="O133" s="188"/>
      <c r="P133" s="188"/>
    </row>
    <row r="134" spans="1:16" s="199" customFormat="1" x14ac:dyDescent="0.2">
      <c r="A134" s="196">
        <v>121</v>
      </c>
      <c r="B134" s="197" t="s">
        <v>203</v>
      </c>
      <c r="C134" s="198" t="s">
        <v>50</v>
      </c>
      <c r="D134" s="191">
        <f>КС!D135</f>
        <v>1062056085</v>
      </c>
      <c r="E134" s="191">
        <f>'Свод 2024 БП'!E135</f>
        <v>29513080</v>
      </c>
      <c r="F134" s="191">
        <f>'Свод 2024 БП'!F135</f>
        <v>92495325</v>
      </c>
      <c r="G134" s="191"/>
      <c r="H134" s="191">
        <f>' СМП '!D135</f>
        <v>0</v>
      </c>
      <c r="I134" s="191">
        <f>'Гемодиализ (пр.07-24) '!D135</f>
        <v>0</v>
      </c>
      <c r="J134" s="191">
        <f>'Мед.реаб.(АПУ,ДС,КС) '!D135</f>
        <v>0</v>
      </c>
      <c r="K134" s="191">
        <f t="shared" si="9"/>
        <v>1184064490</v>
      </c>
      <c r="L134" s="194">
        <v>0</v>
      </c>
      <c r="M134" s="194">
        <f t="shared" si="8"/>
        <v>1184064490</v>
      </c>
      <c r="O134" s="188"/>
      <c r="P134" s="188"/>
    </row>
    <row r="135" spans="1:16" s="199" customFormat="1" x14ac:dyDescent="0.2">
      <c r="A135" s="196">
        <v>122</v>
      </c>
      <c r="B135" s="201" t="s">
        <v>204</v>
      </c>
      <c r="C135" s="198" t="s">
        <v>49</v>
      </c>
      <c r="D135" s="191">
        <f>КС!D136</f>
        <v>0</v>
      </c>
      <c r="E135" s="191">
        <f>'Свод 2024 БП'!E136</f>
        <v>102420998</v>
      </c>
      <c r="F135" s="191">
        <f>'Свод 2024 БП'!F136</f>
        <v>119175180</v>
      </c>
      <c r="G135" s="191"/>
      <c r="H135" s="191">
        <f>' СМП '!D136</f>
        <v>0</v>
      </c>
      <c r="I135" s="191">
        <f>'Гемодиализ (пр.07-24) '!D136</f>
        <v>0</v>
      </c>
      <c r="J135" s="191">
        <f>'Мед.реаб.(АПУ,ДС,КС) '!D136</f>
        <v>0</v>
      </c>
      <c r="K135" s="191">
        <f t="shared" si="9"/>
        <v>221596178</v>
      </c>
      <c r="L135" s="194">
        <v>0</v>
      </c>
      <c r="M135" s="194">
        <f t="shared" si="8"/>
        <v>221596178</v>
      </c>
      <c r="O135" s="188"/>
      <c r="P135" s="188"/>
    </row>
    <row r="136" spans="1:16" s="199" customFormat="1" x14ac:dyDescent="0.2">
      <c r="A136" s="196">
        <v>123</v>
      </c>
      <c r="B136" s="201" t="s">
        <v>205</v>
      </c>
      <c r="C136" s="198" t="s">
        <v>206</v>
      </c>
      <c r="D136" s="191">
        <f>КС!D137</f>
        <v>0</v>
      </c>
      <c r="E136" s="191">
        <f>'Свод 2024 БП'!E137</f>
        <v>0</v>
      </c>
      <c r="F136" s="191">
        <f>'Свод 2024 БП'!F137</f>
        <v>11779529</v>
      </c>
      <c r="G136" s="191"/>
      <c r="H136" s="191">
        <f>' СМП '!D137</f>
        <v>0</v>
      </c>
      <c r="I136" s="191">
        <f>'Гемодиализ (пр.07-24) '!D137</f>
        <v>0</v>
      </c>
      <c r="J136" s="191">
        <f>'Мед.реаб.(АПУ,ДС,КС) '!D137</f>
        <v>148397068</v>
      </c>
      <c r="K136" s="191">
        <f t="shared" si="9"/>
        <v>160176597</v>
      </c>
      <c r="L136" s="194">
        <v>0</v>
      </c>
      <c r="M136" s="194">
        <f t="shared" si="8"/>
        <v>160176597</v>
      </c>
      <c r="O136" s="188"/>
      <c r="P136" s="188"/>
    </row>
    <row r="137" spans="1:16" s="199" customFormat="1" x14ac:dyDescent="0.2">
      <c r="A137" s="196">
        <v>124</v>
      </c>
      <c r="B137" s="201" t="s">
        <v>207</v>
      </c>
      <c r="C137" s="198" t="s">
        <v>43</v>
      </c>
      <c r="D137" s="191">
        <f>КС!D138</f>
        <v>312896747</v>
      </c>
      <c r="E137" s="191">
        <f>'Свод 2024 БП'!E138</f>
        <v>8152875</v>
      </c>
      <c r="F137" s="191">
        <f>'Свод 2024 БП'!F138</f>
        <v>33929716</v>
      </c>
      <c r="G137" s="191"/>
      <c r="H137" s="191">
        <f>' СМП '!D138</f>
        <v>0</v>
      </c>
      <c r="I137" s="191">
        <f>'Гемодиализ (пр.07-24) '!D138</f>
        <v>0</v>
      </c>
      <c r="J137" s="191">
        <f>'Мед.реаб.(АПУ,ДС,КС) '!D138</f>
        <v>220766222</v>
      </c>
      <c r="K137" s="191">
        <f t="shared" si="9"/>
        <v>575745560</v>
      </c>
      <c r="L137" s="194">
        <v>68395550.200000003</v>
      </c>
      <c r="M137" s="194">
        <f t="shared" si="8"/>
        <v>644141110.20000005</v>
      </c>
      <c r="O137" s="188"/>
      <c r="P137" s="188"/>
    </row>
    <row r="138" spans="1:16" s="199" customFormat="1" x14ac:dyDescent="0.2">
      <c r="A138" s="196">
        <v>125</v>
      </c>
      <c r="B138" s="197" t="s">
        <v>208</v>
      </c>
      <c r="C138" s="198" t="s">
        <v>235</v>
      </c>
      <c r="D138" s="191">
        <f>КС!D139</f>
        <v>1259304857</v>
      </c>
      <c r="E138" s="191">
        <f>'Свод 2024 БП'!E139</f>
        <v>38721780</v>
      </c>
      <c r="F138" s="191">
        <f>'Свод 2024 БП'!F139</f>
        <v>410157438</v>
      </c>
      <c r="G138" s="191"/>
      <c r="H138" s="191">
        <f>' СМП '!D139</f>
        <v>0</v>
      </c>
      <c r="I138" s="191">
        <f>'Гемодиализ (пр.07-24) '!D139</f>
        <v>756540</v>
      </c>
      <c r="J138" s="191">
        <f>'Мед.реаб.(АПУ,ДС,КС) '!D139</f>
        <v>94060487</v>
      </c>
      <c r="K138" s="191">
        <f t="shared" si="9"/>
        <v>1803001102</v>
      </c>
      <c r="L138" s="194">
        <v>1340976</v>
      </c>
      <c r="M138" s="194">
        <f t="shared" si="8"/>
        <v>1804342078</v>
      </c>
      <c r="O138" s="188"/>
      <c r="P138" s="188"/>
    </row>
    <row r="139" spans="1:16" s="199" customFormat="1" x14ac:dyDescent="0.2">
      <c r="A139" s="196">
        <v>126</v>
      </c>
      <c r="B139" s="200" t="s">
        <v>209</v>
      </c>
      <c r="C139" s="198" t="s">
        <v>210</v>
      </c>
      <c r="D139" s="191">
        <f>КС!D140</f>
        <v>1050443021</v>
      </c>
      <c r="E139" s="191">
        <f>'Свод 2024 БП'!E140</f>
        <v>55619756</v>
      </c>
      <c r="F139" s="191">
        <f>'Свод 2024 БП'!F140</f>
        <v>530601592</v>
      </c>
      <c r="G139" s="191"/>
      <c r="H139" s="191">
        <f>' СМП '!D140</f>
        <v>0</v>
      </c>
      <c r="I139" s="191">
        <f>'Гемодиализ (пр.07-24) '!D140</f>
        <v>1323945</v>
      </c>
      <c r="J139" s="191">
        <f>'Мед.реаб.(АПУ,ДС,КС) '!D140</f>
        <v>64060085</v>
      </c>
      <c r="K139" s="191">
        <f t="shared" si="9"/>
        <v>1702048399</v>
      </c>
      <c r="L139" s="194">
        <v>13275834.329999998</v>
      </c>
      <c r="M139" s="194">
        <f t="shared" si="8"/>
        <v>1715324233.3299999</v>
      </c>
      <c r="O139" s="188"/>
      <c r="P139" s="188"/>
    </row>
    <row r="140" spans="1:16" s="199" customFormat="1" x14ac:dyDescent="0.2">
      <c r="A140" s="196">
        <v>127</v>
      </c>
      <c r="B140" s="201" t="s">
        <v>211</v>
      </c>
      <c r="C140" s="198" t="s">
        <v>212</v>
      </c>
      <c r="D140" s="191">
        <f>КС!D141</f>
        <v>877806184</v>
      </c>
      <c r="E140" s="191">
        <f>'Свод 2024 БП'!E141</f>
        <v>141114392</v>
      </c>
      <c r="F140" s="191">
        <f>'Свод 2024 БП'!F141</f>
        <v>53603250</v>
      </c>
      <c r="G140" s="191"/>
      <c r="H140" s="191">
        <f>' СМП '!D141</f>
        <v>0</v>
      </c>
      <c r="I140" s="191">
        <f>'Гемодиализ (пр.07-24) '!D141</f>
        <v>1323945</v>
      </c>
      <c r="J140" s="191">
        <f>'Мед.реаб.(АПУ,ДС,КС) '!D141</f>
        <v>0</v>
      </c>
      <c r="K140" s="191">
        <f t="shared" si="9"/>
        <v>1073847771</v>
      </c>
      <c r="L140" s="194">
        <v>0</v>
      </c>
      <c r="M140" s="194">
        <f t="shared" si="8"/>
        <v>1073847771</v>
      </c>
      <c r="O140" s="188"/>
      <c r="P140" s="188"/>
    </row>
    <row r="141" spans="1:16" s="199" customFormat="1" x14ac:dyDescent="0.2">
      <c r="A141" s="196">
        <v>128</v>
      </c>
      <c r="B141" s="197" t="s">
        <v>213</v>
      </c>
      <c r="C141" s="198" t="s">
        <v>214</v>
      </c>
      <c r="D141" s="191">
        <f>КС!D142</f>
        <v>0</v>
      </c>
      <c r="E141" s="191">
        <f>'Свод 2024 БП'!E142</f>
        <v>0</v>
      </c>
      <c r="F141" s="191">
        <f>'Свод 2024 БП'!F142</f>
        <v>62811065</v>
      </c>
      <c r="G141" s="191"/>
      <c r="H141" s="191">
        <f>' СМП '!D142</f>
        <v>0</v>
      </c>
      <c r="I141" s="191">
        <f>'Гемодиализ (пр.07-24) '!D142</f>
        <v>0</v>
      </c>
      <c r="J141" s="191">
        <f>'Мед.реаб.(АПУ,ДС,КС) '!D142</f>
        <v>0</v>
      </c>
      <c r="K141" s="191">
        <f t="shared" si="9"/>
        <v>62811065</v>
      </c>
      <c r="L141" s="194">
        <v>0</v>
      </c>
      <c r="M141" s="194">
        <f t="shared" si="8"/>
        <v>62811065</v>
      </c>
      <c r="O141" s="188"/>
      <c r="P141" s="188"/>
    </row>
    <row r="142" spans="1:16" s="199" customFormat="1" x14ac:dyDescent="0.2">
      <c r="A142" s="196">
        <v>129</v>
      </c>
      <c r="B142" s="201" t="s">
        <v>215</v>
      </c>
      <c r="C142" s="198" t="s">
        <v>216</v>
      </c>
      <c r="D142" s="191">
        <f>КС!D143</f>
        <v>0</v>
      </c>
      <c r="E142" s="191">
        <f>'Свод 2024 БП'!E143</f>
        <v>103019774</v>
      </c>
      <c r="F142" s="191">
        <f>'Свод 2024 БП'!F143</f>
        <v>434076953</v>
      </c>
      <c r="G142" s="191"/>
      <c r="H142" s="191">
        <f>' СМП '!D143</f>
        <v>0</v>
      </c>
      <c r="I142" s="191">
        <f>'Гемодиализ (пр.07-24) '!D143</f>
        <v>0</v>
      </c>
      <c r="J142" s="191">
        <f>'Мед.реаб.(АПУ,ДС,КС) '!D143</f>
        <v>0</v>
      </c>
      <c r="K142" s="191">
        <f t="shared" si="9"/>
        <v>537096727</v>
      </c>
      <c r="L142" s="194">
        <v>75396000</v>
      </c>
      <c r="M142" s="194">
        <f t="shared" si="8"/>
        <v>612492727</v>
      </c>
      <c r="O142" s="188"/>
      <c r="P142" s="188"/>
    </row>
    <row r="143" spans="1:16" s="199" customFormat="1" x14ac:dyDescent="0.2">
      <c r="A143" s="196">
        <v>130</v>
      </c>
      <c r="B143" s="210" t="s">
        <v>260</v>
      </c>
      <c r="C143" s="211" t="s">
        <v>261</v>
      </c>
      <c r="D143" s="191">
        <f>КС!D144</f>
        <v>0</v>
      </c>
      <c r="E143" s="191">
        <f>'Свод 2024 БП'!E144</f>
        <v>0</v>
      </c>
      <c r="F143" s="191">
        <f>'Свод 2024 БП'!F144</f>
        <v>0</v>
      </c>
      <c r="G143" s="191"/>
      <c r="H143" s="191">
        <f>' СМП '!D144</f>
        <v>0</v>
      </c>
      <c r="I143" s="191">
        <f>'Гемодиализ (пр.07-24) '!D144</f>
        <v>0</v>
      </c>
      <c r="J143" s="191">
        <f>'Мед.реаб.(АПУ,ДС,КС) '!D144</f>
        <v>0</v>
      </c>
      <c r="K143" s="191">
        <f t="shared" si="9"/>
        <v>0</v>
      </c>
      <c r="L143" s="194">
        <v>502837742.63</v>
      </c>
      <c r="M143" s="194">
        <f t="shared" si="8"/>
        <v>502837742.63</v>
      </c>
      <c r="O143" s="188"/>
      <c r="P143" s="188"/>
    </row>
    <row r="144" spans="1:16" s="199" customFormat="1" x14ac:dyDescent="0.2">
      <c r="A144" s="196">
        <v>131</v>
      </c>
      <c r="B144" s="212" t="s">
        <v>262</v>
      </c>
      <c r="C144" s="213" t="s">
        <v>263</v>
      </c>
      <c r="D144" s="191">
        <f>КС!D145</f>
        <v>0</v>
      </c>
      <c r="E144" s="191">
        <f>'Свод 2024 БП'!E145</f>
        <v>0</v>
      </c>
      <c r="F144" s="191">
        <f>'Свод 2024 БП'!F145</f>
        <v>0</v>
      </c>
      <c r="G144" s="191"/>
      <c r="H144" s="191">
        <f>' СМП '!D145</f>
        <v>0</v>
      </c>
      <c r="I144" s="191">
        <f>'Гемодиализ (пр.07-24) '!D145</f>
        <v>0</v>
      </c>
      <c r="J144" s="191">
        <f>'Мед.реаб.(АПУ,ДС,КС) '!D145</f>
        <v>0</v>
      </c>
      <c r="K144" s="191">
        <f t="shared" si="9"/>
        <v>0</v>
      </c>
      <c r="L144" s="194">
        <v>335133852.90000004</v>
      </c>
      <c r="M144" s="194">
        <f t="shared" si="8"/>
        <v>335133852.90000004</v>
      </c>
      <c r="O144" s="188"/>
      <c r="P144" s="188"/>
    </row>
    <row r="145" spans="1:16" s="199" customFormat="1" x14ac:dyDescent="0.2">
      <c r="A145" s="196">
        <v>132</v>
      </c>
      <c r="B145" s="214" t="s">
        <v>264</v>
      </c>
      <c r="C145" s="215" t="s">
        <v>265</v>
      </c>
      <c r="D145" s="191">
        <f>КС!D146</f>
        <v>0</v>
      </c>
      <c r="E145" s="191">
        <f>'Свод 2024 БП'!E146</f>
        <v>0</v>
      </c>
      <c r="F145" s="191">
        <f>'Свод 2024 БП'!F146</f>
        <v>0</v>
      </c>
      <c r="G145" s="191"/>
      <c r="H145" s="191">
        <f>' СМП '!D146</f>
        <v>0</v>
      </c>
      <c r="I145" s="191">
        <f>'Гемодиализ (пр.07-24) '!D146</f>
        <v>0</v>
      </c>
      <c r="J145" s="191">
        <f>'Мед.реаб.(АПУ,ДС,КС) '!D146</f>
        <v>0</v>
      </c>
      <c r="K145" s="191">
        <f t="shared" si="9"/>
        <v>0</v>
      </c>
      <c r="L145" s="194">
        <v>2023560688.3800001</v>
      </c>
      <c r="M145" s="194">
        <f t="shared" si="8"/>
        <v>2023560688.3800001</v>
      </c>
      <c r="O145" s="188"/>
      <c r="P145" s="188"/>
    </row>
    <row r="146" spans="1:16" s="199" customFormat="1" x14ac:dyDescent="0.2">
      <c r="A146" s="196">
        <v>133</v>
      </c>
      <c r="B146" s="196" t="s">
        <v>269</v>
      </c>
      <c r="C146" s="216" t="s">
        <v>270</v>
      </c>
      <c r="D146" s="191">
        <f>КС!D147</f>
        <v>0</v>
      </c>
      <c r="E146" s="191">
        <f>'Свод 2024 БП'!E147</f>
        <v>0</v>
      </c>
      <c r="F146" s="191">
        <f>'Свод 2024 БП'!F147</f>
        <v>0</v>
      </c>
      <c r="G146" s="191"/>
      <c r="H146" s="191">
        <f>' СМП '!D147</f>
        <v>0</v>
      </c>
      <c r="I146" s="191">
        <f>'Гемодиализ (пр.07-24) '!D147</f>
        <v>0</v>
      </c>
      <c r="J146" s="191">
        <f>'Мед.реаб.(АПУ,ДС,КС) '!D147</f>
        <v>31152939</v>
      </c>
      <c r="K146" s="191">
        <f t="shared" si="9"/>
        <v>31152939</v>
      </c>
      <c r="L146" s="194">
        <v>0</v>
      </c>
      <c r="M146" s="194">
        <f t="shared" si="8"/>
        <v>31152939</v>
      </c>
      <c r="O146" s="188"/>
      <c r="P146" s="188"/>
    </row>
    <row r="147" spans="1:16" s="199" customFormat="1" x14ac:dyDescent="0.2">
      <c r="A147" s="196">
        <v>134</v>
      </c>
      <c r="B147" s="217" t="s">
        <v>358</v>
      </c>
      <c r="C147" s="216" t="s">
        <v>357</v>
      </c>
      <c r="D147" s="218">
        <f>КС!D148</f>
        <v>0</v>
      </c>
      <c r="E147" s="218">
        <f>'Свод 2024 БП'!E148</f>
        <v>0</v>
      </c>
      <c r="F147" s="218">
        <f>'Свод 2024 БП'!F148</f>
        <v>0</v>
      </c>
      <c r="G147" s="218"/>
      <c r="H147" s="218">
        <f>' СМП '!D148</f>
        <v>0</v>
      </c>
      <c r="I147" s="218">
        <f>'Гемодиализ (пр.07-24) '!D148</f>
        <v>0</v>
      </c>
      <c r="J147" s="191">
        <f>'Мед.реаб.(АПУ,ДС,КС) '!D148</f>
        <v>0</v>
      </c>
      <c r="K147" s="218">
        <f t="shared" ref="K147" si="10">D147+E147+F147+H147+I147+J147</f>
        <v>0</v>
      </c>
      <c r="L147" s="219">
        <v>65359838</v>
      </c>
      <c r="M147" s="219">
        <f t="shared" si="8"/>
        <v>65359838</v>
      </c>
      <c r="O147" s="188"/>
      <c r="P147" s="188"/>
    </row>
    <row r="148" spans="1:16" x14ac:dyDescent="0.2">
      <c r="A148" s="196">
        <v>135</v>
      </c>
      <c r="B148" s="217" t="s">
        <v>385</v>
      </c>
      <c r="C148" s="216" t="s">
        <v>379</v>
      </c>
      <c r="D148" s="218">
        <f>КС!D149</f>
        <v>0</v>
      </c>
      <c r="E148" s="218">
        <f>'Свод 2024 БП'!E149</f>
        <v>26042658</v>
      </c>
      <c r="F148" s="218">
        <f>'Свод 2024 БП'!F149</f>
        <v>0</v>
      </c>
      <c r="G148" s="218"/>
      <c r="H148" s="218">
        <f>' СМП '!D149</f>
        <v>0</v>
      </c>
      <c r="I148" s="218">
        <f>'Гемодиализ (пр.07-24) '!D149</f>
        <v>0</v>
      </c>
      <c r="J148" s="191">
        <f>'Мед.реаб.(АПУ,ДС,КС) '!D149</f>
        <v>0</v>
      </c>
      <c r="K148" s="218">
        <f t="shared" ref="K148" si="11">D148+E148+F148+H148+I148+J148</f>
        <v>26042658</v>
      </c>
      <c r="L148" s="219">
        <v>0</v>
      </c>
      <c r="M148" s="219">
        <f t="shared" ref="M148" si="12">K148+L148</f>
        <v>26042658</v>
      </c>
      <c r="P148" s="188"/>
    </row>
    <row r="149" spans="1:16" x14ac:dyDescent="0.2">
      <c r="A149" s="220">
        <v>136</v>
      </c>
      <c r="B149" s="217" t="s">
        <v>400</v>
      </c>
      <c r="C149" s="216" t="s">
        <v>399</v>
      </c>
      <c r="D149" s="218">
        <f>КС!D150</f>
        <v>0</v>
      </c>
      <c r="E149" s="218">
        <f>'Свод 2024 БП'!E150</f>
        <v>244525</v>
      </c>
      <c r="F149" s="218">
        <f>'Свод 2024 БП'!F150</f>
        <v>0</v>
      </c>
      <c r="G149" s="218"/>
      <c r="H149" s="218">
        <f>' СМП '!D150</f>
        <v>0</v>
      </c>
      <c r="I149" s="218">
        <f>'Гемодиализ (пр.07-24) '!D150</f>
        <v>0</v>
      </c>
      <c r="J149" s="191">
        <f>'Мед.реаб.(АПУ,ДС,КС) '!D150</f>
        <v>0</v>
      </c>
      <c r="K149" s="218">
        <f t="shared" ref="K149" si="13">D149+E149+F149+H149+I149+J149</f>
        <v>244525</v>
      </c>
      <c r="L149" s="219">
        <v>0</v>
      </c>
      <c r="M149" s="219">
        <f t="shared" ref="M149" si="14">K149+L149</f>
        <v>244525</v>
      </c>
      <c r="P149" s="188"/>
    </row>
  </sheetData>
  <mergeCells count="18">
    <mergeCell ref="A1:M1"/>
    <mergeCell ref="A3:A6"/>
    <mergeCell ref="B3:B6"/>
    <mergeCell ref="C3:C6"/>
    <mergeCell ref="D3:K3"/>
    <mergeCell ref="D4:D6"/>
    <mergeCell ref="E4:E6"/>
    <mergeCell ref="H4:H6"/>
    <mergeCell ref="I4:I6"/>
    <mergeCell ref="M3:M6"/>
    <mergeCell ref="J4:J6"/>
    <mergeCell ref="K4:K6"/>
    <mergeCell ref="L3:L6"/>
    <mergeCell ref="A89:A92"/>
    <mergeCell ref="B89:B92"/>
    <mergeCell ref="F4:G6"/>
    <mergeCell ref="A7:C7"/>
    <mergeCell ref="A10:C10"/>
  </mergeCells>
  <pageMargins left="0" right="0" top="0" bottom="0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C154"/>
  <sheetViews>
    <sheetView zoomScale="98" zoomScaleNormal="98" workbookViewId="0">
      <pane xSplit="4" ySplit="8" topLeftCell="E128" activePane="bottomRight" state="frozen"/>
      <selection pane="topRight" activeCell="E1" sqref="E1"/>
      <selection pane="bottomLeft" activeCell="A9" sqref="A9"/>
      <selection pane="bottomRight" activeCell="S148" sqref="S14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7.5703125" style="8" customWidth="1"/>
    <col min="13" max="16384" width="9.140625" style="8"/>
  </cols>
  <sheetData>
    <row r="2" spans="1:14" ht="32.25" customHeight="1" x14ac:dyDescent="0.2">
      <c r="A2" s="297" t="s">
        <v>386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4" x14ac:dyDescent="0.2">
      <c r="C3" s="9"/>
      <c r="K3" s="8" t="s">
        <v>289</v>
      </c>
    </row>
    <row r="4" spans="1:14" s="2" customFormat="1" ht="15.75" customHeight="1" x14ac:dyDescent="0.2">
      <c r="A4" s="287" t="s">
        <v>46</v>
      </c>
      <c r="B4" s="287" t="s">
        <v>58</v>
      </c>
      <c r="C4" s="288" t="s">
        <v>47</v>
      </c>
      <c r="D4" s="352" t="s">
        <v>238</v>
      </c>
      <c r="E4" s="351" t="s">
        <v>57</v>
      </c>
      <c r="F4" s="351"/>
      <c r="G4" s="351"/>
      <c r="H4" s="351"/>
      <c r="I4" s="351"/>
      <c r="J4" s="351"/>
      <c r="K4" s="351"/>
    </row>
    <row r="5" spans="1:14" ht="25.5" customHeight="1" x14ac:dyDescent="0.2">
      <c r="A5" s="287"/>
      <c r="B5" s="287"/>
      <c r="C5" s="288"/>
      <c r="D5" s="353"/>
      <c r="E5" s="351" t="s">
        <v>328</v>
      </c>
      <c r="F5" s="351" t="s">
        <v>329</v>
      </c>
      <c r="G5" s="351" t="s">
        <v>330</v>
      </c>
      <c r="H5" s="351" t="s">
        <v>331</v>
      </c>
      <c r="I5" s="351" t="s">
        <v>332</v>
      </c>
      <c r="J5" s="351" t="s">
        <v>333</v>
      </c>
      <c r="K5" s="351" t="s">
        <v>334</v>
      </c>
    </row>
    <row r="6" spans="1:14" ht="14.25" customHeight="1" x14ac:dyDescent="0.2">
      <c r="A6" s="287"/>
      <c r="B6" s="287"/>
      <c r="C6" s="288"/>
      <c r="D6" s="353"/>
      <c r="E6" s="351"/>
      <c r="F6" s="351"/>
      <c r="G6" s="351"/>
      <c r="H6" s="351"/>
      <c r="I6" s="351"/>
      <c r="J6" s="351"/>
      <c r="K6" s="351"/>
    </row>
    <row r="7" spans="1:14" ht="7.5" customHeight="1" x14ac:dyDescent="0.2">
      <c r="A7" s="287"/>
      <c r="B7" s="287"/>
      <c r="C7" s="288"/>
      <c r="D7" s="354"/>
      <c r="E7" s="351"/>
      <c r="F7" s="351"/>
      <c r="G7" s="351"/>
      <c r="H7" s="351"/>
      <c r="I7" s="351"/>
      <c r="J7" s="351"/>
      <c r="K7" s="351"/>
    </row>
    <row r="8" spans="1:14" s="2" customFormat="1" x14ac:dyDescent="0.2">
      <c r="A8" s="282" t="s">
        <v>233</v>
      </c>
      <c r="B8" s="282"/>
      <c r="C8" s="282"/>
      <c r="D8" s="116">
        <f>D9+D10+D11</f>
        <v>1718594746</v>
      </c>
      <c r="E8" s="116">
        <f t="shared" ref="E8:K8" si="0">E9+E10+E11</f>
        <v>636366672</v>
      </c>
      <c r="F8" s="116">
        <f t="shared" si="0"/>
        <v>313016061</v>
      </c>
      <c r="G8" s="116">
        <f t="shared" si="0"/>
        <v>241630157</v>
      </c>
      <c r="H8" s="116">
        <f t="shared" si="0"/>
        <v>144365612</v>
      </c>
      <c r="I8" s="116">
        <f t="shared" si="0"/>
        <v>146910985</v>
      </c>
      <c r="J8" s="116">
        <f t="shared" si="0"/>
        <v>43917047</v>
      </c>
      <c r="K8" s="116">
        <f t="shared" si="0"/>
        <v>192388212</v>
      </c>
      <c r="L8" s="73"/>
      <c r="M8" s="73"/>
      <c r="N8" s="73"/>
    </row>
    <row r="9" spans="1:14" s="3" customFormat="1" ht="11.25" customHeight="1" x14ac:dyDescent="0.2">
      <c r="A9" s="5"/>
      <c r="B9" s="5"/>
      <c r="C9" s="11" t="s">
        <v>56</v>
      </c>
      <c r="D9" s="70">
        <v>10490526</v>
      </c>
      <c r="E9" s="44">
        <v>3910018</v>
      </c>
      <c r="F9" s="44">
        <v>6577474</v>
      </c>
      <c r="G9" s="44">
        <v>271</v>
      </c>
      <c r="H9" s="44">
        <v>268</v>
      </c>
      <c r="I9" s="44">
        <v>1</v>
      </c>
      <c r="J9" s="44">
        <v>0</v>
      </c>
      <c r="K9" s="44">
        <v>2494</v>
      </c>
      <c r="L9" s="73"/>
    </row>
    <row r="10" spans="1:14" s="3" customFormat="1" ht="11.25" customHeight="1" x14ac:dyDescent="0.2">
      <c r="A10" s="5"/>
      <c r="B10" s="5"/>
      <c r="C10" s="11" t="s">
        <v>297</v>
      </c>
      <c r="D10" s="70">
        <f t="shared" ref="D10" si="1">SUM(E10:K10)</f>
        <v>0</v>
      </c>
      <c r="E10" s="44"/>
      <c r="F10" s="44"/>
      <c r="G10" s="44"/>
      <c r="H10" s="44"/>
      <c r="I10" s="44"/>
      <c r="J10" s="44"/>
      <c r="K10" s="44"/>
      <c r="L10" s="73"/>
    </row>
    <row r="11" spans="1:14" s="2" customFormat="1" x14ac:dyDescent="0.2">
      <c r="A11" s="282" t="s">
        <v>232</v>
      </c>
      <c r="B11" s="282"/>
      <c r="C11" s="282"/>
      <c r="D11" s="45">
        <f t="shared" ref="D11:K11" si="2">SUM(D12:D148)-D90</f>
        <v>1708104220</v>
      </c>
      <c r="E11" s="45">
        <f>SUM(E12:E150)-E90</f>
        <v>632456654</v>
      </c>
      <c r="F11" s="45">
        <f t="shared" si="2"/>
        <v>306438587</v>
      </c>
      <c r="G11" s="45">
        <f t="shared" si="2"/>
        <v>241629886</v>
      </c>
      <c r="H11" s="45">
        <f t="shared" si="2"/>
        <v>144365344</v>
      </c>
      <c r="I11" s="45">
        <f t="shared" si="2"/>
        <v>146910984</v>
      </c>
      <c r="J11" s="45">
        <f t="shared" si="2"/>
        <v>43917047</v>
      </c>
      <c r="K11" s="45">
        <f t="shared" si="2"/>
        <v>192385718</v>
      </c>
      <c r="L11" s="73"/>
    </row>
    <row r="12" spans="1:14" s="1" customFormat="1" ht="12" customHeight="1" x14ac:dyDescent="0.2">
      <c r="A12" s="25">
        <v>1</v>
      </c>
      <c r="B12" s="12" t="s">
        <v>59</v>
      </c>
      <c r="C12" s="10" t="s">
        <v>44</v>
      </c>
      <c r="D12" s="70">
        <f>SUM(E12:K12)</f>
        <v>1444898</v>
      </c>
      <c r="E12" s="71">
        <v>0</v>
      </c>
      <c r="F12" s="71">
        <v>0</v>
      </c>
      <c r="G12" s="71">
        <v>1067410</v>
      </c>
      <c r="H12" s="71">
        <v>377488</v>
      </c>
      <c r="I12" s="71">
        <v>0</v>
      </c>
      <c r="J12" s="71">
        <v>0</v>
      </c>
      <c r="K12" s="71">
        <v>0</v>
      </c>
      <c r="L12" s="73"/>
    </row>
    <row r="13" spans="1:14" s="1" customFormat="1" ht="12.75" x14ac:dyDescent="0.2">
      <c r="A13" s="25">
        <v>2</v>
      </c>
      <c r="B13" s="14" t="s">
        <v>60</v>
      </c>
      <c r="C13" s="10" t="s">
        <v>217</v>
      </c>
      <c r="D13" s="70">
        <f t="shared" ref="D13:D76" si="3">SUM(E13:K13)</f>
        <v>1538679</v>
      </c>
      <c r="E13" s="71">
        <v>0</v>
      </c>
      <c r="F13" s="71">
        <v>0</v>
      </c>
      <c r="G13" s="71">
        <v>1088733</v>
      </c>
      <c r="H13" s="71">
        <v>449946</v>
      </c>
      <c r="I13" s="71">
        <v>0</v>
      </c>
      <c r="J13" s="71">
        <v>0</v>
      </c>
      <c r="K13" s="71">
        <v>0</v>
      </c>
      <c r="L13" s="73"/>
    </row>
    <row r="14" spans="1:14" s="22" customFormat="1" ht="12.75" x14ac:dyDescent="0.2">
      <c r="A14" s="25">
        <v>3</v>
      </c>
      <c r="B14" s="27" t="s">
        <v>61</v>
      </c>
      <c r="C14" s="21" t="s">
        <v>5</v>
      </c>
      <c r="D14" s="70">
        <f t="shared" si="3"/>
        <v>19585544</v>
      </c>
      <c r="E14" s="71">
        <v>11650181</v>
      </c>
      <c r="F14" s="71">
        <v>0</v>
      </c>
      <c r="G14" s="71">
        <v>3576049</v>
      </c>
      <c r="H14" s="71">
        <v>1438764</v>
      </c>
      <c r="I14" s="71">
        <v>2920550</v>
      </c>
      <c r="J14" s="71">
        <v>0</v>
      </c>
      <c r="K14" s="71">
        <v>0</v>
      </c>
      <c r="L14" s="73"/>
    </row>
    <row r="15" spans="1:14" s="1" customFormat="1" ht="14.25" customHeight="1" x14ac:dyDescent="0.2">
      <c r="A15" s="25">
        <v>4</v>
      </c>
      <c r="B15" s="12" t="s">
        <v>62</v>
      </c>
      <c r="C15" s="10" t="s">
        <v>218</v>
      </c>
      <c r="D15" s="70">
        <f t="shared" si="3"/>
        <v>1234635</v>
      </c>
      <c r="E15" s="71">
        <v>0</v>
      </c>
      <c r="F15" s="71">
        <v>0</v>
      </c>
      <c r="G15" s="71">
        <v>797767</v>
      </c>
      <c r="H15" s="71">
        <v>436868</v>
      </c>
      <c r="I15" s="71">
        <v>0</v>
      </c>
      <c r="J15" s="71">
        <v>0</v>
      </c>
      <c r="K15" s="71">
        <v>0</v>
      </c>
      <c r="L15" s="73"/>
    </row>
    <row r="16" spans="1:14" s="1" customFormat="1" ht="12.75" x14ac:dyDescent="0.2">
      <c r="A16" s="25">
        <v>5</v>
      </c>
      <c r="B16" s="12" t="s">
        <v>63</v>
      </c>
      <c r="C16" s="10" t="s">
        <v>8</v>
      </c>
      <c r="D16" s="70">
        <f t="shared" si="3"/>
        <v>1829703</v>
      </c>
      <c r="E16" s="71">
        <v>0</v>
      </c>
      <c r="F16" s="71">
        <v>0</v>
      </c>
      <c r="G16" s="71">
        <v>1290849</v>
      </c>
      <c r="H16" s="71">
        <v>538854</v>
      </c>
      <c r="I16" s="71">
        <v>0</v>
      </c>
      <c r="J16" s="71">
        <v>0</v>
      </c>
      <c r="K16" s="71">
        <v>0</v>
      </c>
      <c r="L16" s="73"/>
    </row>
    <row r="17" spans="1:12" s="22" customFormat="1" ht="12.75" x14ac:dyDescent="0.2">
      <c r="A17" s="25">
        <v>6</v>
      </c>
      <c r="B17" s="27" t="s">
        <v>64</v>
      </c>
      <c r="C17" s="21" t="s">
        <v>65</v>
      </c>
      <c r="D17" s="70">
        <f t="shared" si="3"/>
        <v>73962345</v>
      </c>
      <c r="E17" s="71">
        <v>34517268</v>
      </c>
      <c r="F17" s="71">
        <v>9259637</v>
      </c>
      <c r="G17" s="71">
        <v>3912701</v>
      </c>
      <c r="H17" s="71">
        <v>5101938</v>
      </c>
      <c r="I17" s="71">
        <v>8036605</v>
      </c>
      <c r="J17" s="71">
        <v>0</v>
      </c>
      <c r="K17" s="71">
        <v>13134196</v>
      </c>
      <c r="L17" s="73"/>
    </row>
    <row r="18" spans="1:12" s="1" customFormat="1" ht="12.75" x14ac:dyDescent="0.2">
      <c r="A18" s="25">
        <v>7</v>
      </c>
      <c r="B18" s="12" t="s">
        <v>66</v>
      </c>
      <c r="C18" s="10" t="s">
        <v>219</v>
      </c>
      <c r="D18" s="70">
        <f t="shared" si="3"/>
        <v>12938293</v>
      </c>
      <c r="E18" s="71">
        <v>4886150</v>
      </c>
      <c r="F18" s="71">
        <v>0</v>
      </c>
      <c r="G18" s="71">
        <v>1227713</v>
      </c>
      <c r="H18" s="71">
        <v>1386221</v>
      </c>
      <c r="I18" s="71">
        <v>0</v>
      </c>
      <c r="J18" s="71">
        <v>0</v>
      </c>
      <c r="K18" s="71">
        <v>5438209</v>
      </c>
      <c r="L18" s="73"/>
    </row>
    <row r="19" spans="1:12" s="1" customFormat="1" ht="12.75" x14ac:dyDescent="0.2">
      <c r="A19" s="25">
        <v>8</v>
      </c>
      <c r="B19" s="26" t="s">
        <v>67</v>
      </c>
      <c r="C19" s="10" t="s">
        <v>17</v>
      </c>
      <c r="D19" s="70">
        <f t="shared" si="3"/>
        <v>1235572</v>
      </c>
      <c r="E19" s="71">
        <v>0</v>
      </c>
      <c r="F19" s="71">
        <v>0</v>
      </c>
      <c r="G19" s="71">
        <v>687741</v>
      </c>
      <c r="H19" s="71">
        <v>547831</v>
      </c>
      <c r="I19" s="71">
        <v>0</v>
      </c>
      <c r="J19" s="71">
        <v>0</v>
      </c>
      <c r="K19" s="71">
        <v>0</v>
      </c>
      <c r="L19" s="73"/>
    </row>
    <row r="20" spans="1:12" s="1" customFormat="1" ht="12.75" x14ac:dyDescent="0.2">
      <c r="A20" s="25">
        <v>9</v>
      </c>
      <c r="B20" s="26" t="s">
        <v>68</v>
      </c>
      <c r="C20" s="10" t="s">
        <v>6</v>
      </c>
      <c r="D20" s="70">
        <f t="shared" si="3"/>
        <v>1568450</v>
      </c>
      <c r="E20" s="71">
        <v>0</v>
      </c>
      <c r="F20" s="71">
        <v>0</v>
      </c>
      <c r="G20" s="71">
        <v>1068900</v>
      </c>
      <c r="H20" s="71">
        <v>499550</v>
      </c>
      <c r="I20" s="71">
        <v>0</v>
      </c>
      <c r="J20" s="71">
        <v>0</v>
      </c>
      <c r="K20" s="71">
        <v>0</v>
      </c>
      <c r="L20" s="73"/>
    </row>
    <row r="21" spans="1:12" s="1" customFormat="1" ht="12.75" x14ac:dyDescent="0.2">
      <c r="A21" s="25">
        <v>10</v>
      </c>
      <c r="B21" s="26" t="s">
        <v>69</v>
      </c>
      <c r="C21" s="10" t="s">
        <v>18</v>
      </c>
      <c r="D21" s="70">
        <f t="shared" si="3"/>
        <v>2141820</v>
      </c>
      <c r="E21" s="71">
        <v>0</v>
      </c>
      <c r="F21" s="71">
        <v>0</v>
      </c>
      <c r="G21" s="71">
        <v>1458700</v>
      </c>
      <c r="H21" s="71">
        <v>683120</v>
      </c>
      <c r="I21" s="71">
        <v>0</v>
      </c>
      <c r="J21" s="71">
        <v>0</v>
      </c>
      <c r="K21" s="71">
        <v>0</v>
      </c>
      <c r="L21" s="73"/>
    </row>
    <row r="22" spans="1:12" s="1" customFormat="1" ht="12.75" x14ac:dyDescent="0.2">
      <c r="A22" s="25">
        <v>11</v>
      </c>
      <c r="B22" s="26" t="s">
        <v>70</v>
      </c>
      <c r="C22" s="10" t="s">
        <v>7</v>
      </c>
      <c r="D22" s="70">
        <f t="shared" si="3"/>
        <v>1735756</v>
      </c>
      <c r="E22" s="71">
        <v>0</v>
      </c>
      <c r="F22" s="71">
        <v>0</v>
      </c>
      <c r="G22" s="71">
        <v>1236206</v>
      </c>
      <c r="H22" s="71">
        <v>499550</v>
      </c>
      <c r="I22" s="71">
        <v>0</v>
      </c>
      <c r="J22" s="71">
        <v>0</v>
      </c>
      <c r="K22" s="71">
        <v>0</v>
      </c>
      <c r="L22" s="73"/>
    </row>
    <row r="23" spans="1:12" s="1" customFormat="1" ht="12.75" x14ac:dyDescent="0.2">
      <c r="A23" s="25">
        <v>12</v>
      </c>
      <c r="B23" s="26" t="s">
        <v>71</v>
      </c>
      <c r="C23" s="10" t="s">
        <v>19</v>
      </c>
      <c r="D23" s="70">
        <f t="shared" si="3"/>
        <v>2461377</v>
      </c>
      <c r="E23" s="71">
        <v>0</v>
      </c>
      <c r="F23" s="71">
        <v>0</v>
      </c>
      <c r="G23" s="71">
        <v>1235536</v>
      </c>
      <c r="H23" s="71">
        <v>1225841</v>
      </c>
      <c r="I23" s="71">
        <v>0</v>
      </c>
      <c r="J23" s="71">
        <v>0</v>
      </c>
      <c r="K23" s="71">
        <v>0</v>
      </c>
      <c r="L23" s="73"/>
    </row>
    <row r="24" spans="1:12" s="1" customFormat="1" ht="12.75" x14ac:dyDescent="0.2">
      <c r="A24" s="25">
        <v>13</v>
      </c>
      <c r="B24" s="26" t="s">
        <v>239</v>
      </c>
      <c r="C24" s="10" t="s">
        <v>240</v>
      </c>
      <c r="D24" s="70">
        <f t="shared" si="3"/>
        <v>5672544</v>
      </c>
      <c r="E24" s="71">
        <v>0</v>
      </c>
      <c r="F24" s="71">
        <v>0</v>
      </c>
      <c r="G24" s="71">
        <v>5660286</v>
      </c>
      <c r="H24" s="71">
        <v>12258</v>
      </c>
      <c r="I24" s="71">
        <v>0</v>
      </c>
      <c r="J24" s="71">
        <v>0</v>
      </c>
      <c r="K24" s="71">
        <v>0</v>
      </c>
      <c r="L24" s="73"/>
    </row>
    <row r="25" spans="1:12" s="1" customFormat="1" ht="12.75" x14ac:dyDescent="0.2">
      <c r="A25" s="25">
        <v>14</v>
      </c>
      <c r="B25" s="26" t="s">
        <v>72</v>
      </c>
      <c r="C25" s="10" t="s">
        <v>22</v>
      </c>
      <c r="D25" s="70">
        <f t="shared" si="3"/>
        <v>1024864</v>
      </c>
      <c r="E25" s="71">
        <v>0</v>
      </c>
      <c r="F25" s="71">
        <v>0</v>
      </c>
      <c r="G25" s="71">
        <v>292485</v>
      </c>
      <c r="H25" s="71">
        <v>732379</v>
      </c>
      <c r="I25" s="71">
        <v>0</v>
      </c>
      <c r="J25" s="71">
        <v>0</v>
      </c>
      <c r="K25" s="71">
        <v>0</v>
      </c>
      <c r="L25" s="73"/>
    </row>
    <row r="26" spans="1:12" s="1" customFormat="1" ht="12.75" x14ac:dyDescent="0.2">
      <c r="A26" s="25">
        <v>15</v>
      </c>
      <c r="B26" s="26" t="s">
        <v>73</v>
      </c>
      <c r="C26" s="10" t="s">
        <v>10</v>
      </c>
      <c r="D26" s="70">
        <f t="shared" si="3"/>
        <v>5835336</v>
      </c>
      <c r="E26" s="71">
        <v>3088456</v>
      </c>
      <c r="F26" s="71">
        <v>0</v>
      </c>
      <c r="G26" s="71">
        <v>1870646</v>
      </c>
      <c r="H26" s="71">
        <v>876234</v>
      </c>
      <c r="I26" s="71">
        <v>0</v>
      </c>
      <c r="J26" s="71">
        <v>0</v>
      </c>
      <c r="K26" s="71">
        <v>0</v>
      </c>
      <c r="L26" s="73"/>
    </row>
    <row r="27" spans="1:12" s="1" customFormat="1" ht="12.75" x14ac:dyDescent="0.2">
      <c r="A27" s="25">
        <v>16</v>
      </c>
      <c r="B27" s="26" t="s">
        <v>74</v>
      </c>
      <c r="C27" s="10" t="s">
        <v>220</v>
      </c>
      <c r="D27" s="70">
        <f t="shared" si="3"/>
        <v>12001658</v>
      </c>
      <c r="E27" s="71">
        <v>7546420</v>
      </c>
      <c r="F27" s="71">
        <v>0</v>
      </c>
      <c r="G27" s="71">
        <v>3072164</v>
      </c>
      <c r="H27" s="71">
        <v>1383074</v>
      </c>
      <c r="I27" s="71">
        <v>0</v>
      </c>
      <c r="J27" s="71">
        <v>0</v>
      </c>
      <c r="K27" s="71">
        <v>0</v>
      </c>
      <c r="L27" s="73"/>
    </row>
    <row r="28" spans="1:12" s="22" customFormat="1" ht="12.75" x14ac:dyDescent="0.2">
      <c r="A28" s="25">
        <v>17</v>
      </c>
      <c r="B28" s="27" t="s">
        <v>75</v>
      </c>
      <c r="C28" s="21" t="s">
        <v>9</v>
      </c>
      <c r="D28" s="70">
        <f t="shared" si="3"/>
        <v>56526389</v>
      </c>
      <c r="E28" s="71">
        <v>20083408</v>
      </c>
      <c r="F28" s="71">
        <v>6520342</v>
      </c>
      <c r="G28" s="71">
        <v>6812634</v>
      </c>
      <c r="H28" s="71">
        <v>3155667</v>
      </c>
      <c r="I28" s="71">
        <v>8489772</v>
      </c>
      <c r="J28" s="71">
        <v>0</v>
      </c>
      <c r="K28" s="71">
        <v>11464566</v>
      </c>
      <c r="L28" s="73"/>
    </row>
    <row r="29" spans="1:12" s="1" customFormat="1" ht="12.75" x14ac:dyDescent="0.2">
      <c r="A29" s="25">
        <v>18</v>
      </c>
      <c r="B29" s="12" t="s">
        <v>76</v>
      </c>
      <c r="C29" s="10" t="s">
        <v>11</v>
      </c>
      <c r="D29" s="70">
        <f t="shared" si="3"/>
        <v>657563</v>
      </c>
      <c r="E29" s="71">
        <v>0</v>
      </c>
      <c r="F29" s="71">
        <v>0</v>
      </c>
      <c r="G29" s="71">
        <v>335214</v>
      </c>
      <c r="H29" s="71">
        <v>322349</v>
      </c>
      <c r="I29" s="71">
        <v>0</v>
      </c>
      <c r="J29" s="71">
        <v>0</v>
      </c>
      <c r="K29" s="71">
        <v>0</v>
      </c>
      <c r="L29" s="73"/>
    </row>
    <row r="30" spans="1:12" s="1" customFormat="1" ht="12.75" x14ac:dyDescent="0.2">
      <c r="A30" s="25">
        <v>19</v>
      </c>
      <c r="B30" s="12" t="s">
        <v>77</v>
      </c>
      <c r="C30" s="10" t="s">
        <v>221</v>
      </c>
      <c r="D30" s="70">
        <f t="shared" si="3"/>
        <v>349340</v>
      </c>
      <c r="E30" s="71">
        <v>0</v>
      </c>
      <c r="F30" s="71">
        <v>0</v>
      </c>
      <c r="G30" s="71">
        <v>0</v>
      </c>
      <c r="H30" s="71">
        <v>349340</v>
      </c>
      <c r="I30" s="71">
        <v>0</v>
      </c>
      <c r="J30" s="71">
        <v>0</v>
      </c>
      <c r="K30" s="71">
        <v>0</v>
      </c>
      <c r="L30" s="73"/>
    </row>
    <row r="31" spans="1:12" ht="12.75" x14ac:dyDescent="0.2">
      <c r="A31" s="25">
        <v>20</v>
      </c>
      <c r="B31" s="12" t="s">
        <v>78</v>
      </c>
      <c r="C31" s="10" t="s">
        <v>79</v>
      </c>
      <c r="D31" s="70">
        <f t="shared" si="3"/>
        <v>9743741</v>
      </c>
      <c r="E31" s="71">
        <v>3726725</v>
      </c>
      <c r="F31" s="71">
        <v>0</v>
      </c>
      <c r="G31" s="71">
        <v>3975222</v>
      </c>
      <c r="H31" s="71">
        <v>2041794</v>
      </c>
      <c r="I31" s="71">
        <v>0</v>
      </c>
      <c r="J31" s="71">
        <v>0</v>
      </c>
      <c r="K31" s="71">
        <v>0</v>
      </c>
      <c r="L31" s="73"/>
    </row>
    <row r="32" spans="1:12" s="22" customFormat="1" ht="12.75" x14ac:dyDescent="0.2">
      <c r="A32" s="25">
        <v>21</v>
      </c>
      <c r="B32" s="23" t="s">
        <v>80</v>
      </c>
      <c r="C32" s="21" t="s">
        <v>40</v>
      </c>
      <c r="D32" s="70">
        <f t="shared" si="3"/>
        <v>30988929</v>
      </c>
      <c r="E32" s="71">
        <v>10439600</v>
      </c>
      <c r="F32" s="71">
        <v>6031349</v>
      </c>
      <c r="G32" s="71">
        <v>5441554</v>
      </c>
      <c r="H32" s="71">
        <v>1643710</v>
      </c>
      <c r="I32" s="71">
        <v>0</v>
      </c>
      <c r="J32" s="71">
        <v>0</v>
      </c>
      <c r="K32" s="71">
        <v>7432716</v>
      </c>
      <c r="L32" s="73"/>
    </row>
    <row r="33" spans="1:12" s="22" customFormat="1" ht="12.75" x14ac:dyDescent="0.2">
      <c r="A33" s="25">
        <v>22</v>
      </c>
      <c r="B33" s="27" t="s">
        <v>81</v>
      </c>
      <c r="C33" s="21" t="s">
        <v>82</v>
      </c>
      <c r="D33" s="70">
        <f t="shared" si="3"/>
        <v>1049369</v>
      </c>
      <c r="E33" s="71">
        <v>0</v>
      </c>
      <c r="F33" s="71">
        <v>0</v>
      </c>
      <c r="G33" s="71">
        <v>714867</v>
      </c>
      <c r="H33" s="71">
        <v>334502</v>
      </c>
      <c r="I33" s="71">
        <v>0</v>
      </c>
      <c r="J33" s="71">
        <v>0</v>
      </c>
      <c r="K33" s="71">
        <v>0</v>
      </c>
      <c r="L33" s="73"/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70">
        <f t="shared" si="3"/>
        <v>6031349</v>
      </c>
      <c r="E34" s="71">
        <v>0</v>
      </c>
      <c r="F34" s="71">
        <v>6031349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3"/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70">
        <f t="shared" si="3"/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3"/>
    </row>
    <row r="36" spans="1:12" s="1" customFormat="1" ht="12.75" x14ac:dyDescent="0.2">
      <c r="A36" s="25">
        <v>25</v>
      </c>
      <c r="B36" s="12" t="s">
        <v>87</v>
      </c>
      <c r="C36" s="10" t="s">
        <v>88</v>
      </c>
      <c r="D36" s="70">
        <f t="shared" si="3"/>
        <v>102274826</v>
      </c>
      <c r="E36" s="71">
        <v>34235746</v>
      </c>
      <c r="F36" s="71">
        <v>11218814</v>
      </c>
      <c r="G36" s="71">
        <v>16431565</v>
      </c>
      <c r="H36" s="71">
        <v>10110709</v>
      </c>
      <c r="I36" s="71">
        <v>9992160</v>
      </c>
      <c r="J36" s="71">
        <v>0</v>
      </c>
      <c r="K36" s="71">
        <v>20285832</v>
      </c>
      <c r="L36" s="73"/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70">
        <f t="shared" si="3"/>
        <v>3494887</v>
      </c>
      <c r="E37" s="71">
        <v>0</v>
      </c>
      <c r="F37" s="71">
        <v>0</v>
      </c>
      <c r="G37" s="71">
        <v>3099373</v>
      </c>
      <c r="H37" s="71">
        <v>395514</v>
      </c>
      <c r="I37" s="71">
        <v>0</v>
      </c>
      <c r="J37" s="71">
        <v>0</v>
      </c>
      <c r="K37" s="71">
        <v>0</v>
      </c>
      <c r="L37" s="73"/>
    </row>
    <row r="38" spans="1:12" s="1" customFormat="1" ht="12.75" x14ac:dyDescent="0.2">
      <c r="A38" s="25">
        <v>27</v>
      </c>
      <c r="B38" s="14" t="s">
        <v>91</v>
      </c>
      <c r="C38" s="10" t="s">
        <v>92</v>
      </c>
      <c r="D38" s="70">
        <f t="shared" si="3"/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3"/>
    </row>
    <row r="39" spans="1:12" s="22" customFormat="1" ht="12.75" x14ac:dyDescent="0.2">
      <c r="A39" s="25">
        <v>28</v>
      </c>
      <c r="B39" s="23" t="s">
        <v>93</v>
      </c>
      <c r="C39" s="43" t="s">
        <v>273</v>
      </c>
      <c r="D39" s="70">
        <f t="shared" si="3"/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3"/>
    </row>
    <row r="40" spans="1:12" s="22" customFormat="1" ht="12.75" x14ac:dyDescent="0.2">
      <c r="A40" s="25">
        <v>29</v>
      </c>
      <c r="B40" s="24" t="s">
        <v>94</v>
      </c>
      <c r="C40" s="21" t="s">
        <v>41</v>
      </c>
      <c r="D40" s="70">
        <f t="shared" si="3"/>
        <v>35858142</v>
      </c>
      <c r="E40" s="71">
        <v>11864020</v>
      </c>
      <c r="F40" s="71">
        <v>0</v>
      </c>
      <c r="G40" s="71">
        <v>4799251</v>
      </c>
      <c r="H40" s="71">
        <v>2874329</v>
      </c>
      <c r="I40" s="71">
        <v>5436424</v>
      </c>
      <c r="J40" s="71">
        <v>0</v>
      </c>
      <c r="K40" s="71">
        <v>10884118</v>
      </c>
      <c r="L40" s="73"/>
    </row>
    <row r="41" spans="1:12" ht="12.75" x14ac:dyDescent="0.2">
      <c r="A41" s="25">
        <v>30</v>
      </c>
      <c r="B41" s="12" t="s">
        <v>95</v>
      </c>
      <c r="C41" s="10" t="s">
        <v>39</v>
      </c>
      <c r="D41" s="70">
        <f t="shared" si="3"/>
        <v>30920168</v>
      </c>
      <c r="E41" s="71">
        <v>9674385</v>
      </c>
      <c r="F41" s="71">
        <v>0</v>
      </c>
      <c r="G41" s="71">
        <v>7234800</v>
      </c>
      <c r="H41" s="71">
        <v>4195460</v>
      </c>
      <c r="I41" s="71">
        <v>3874356</v>
      </c>
      <c r="J41" s="71">
        <v>0</v>
      </c>
      <c r="K41" s="71">
        <v>5941167</v>
      </c>
      <c r="L41" s="73"/>
    </row>
    <row r="42" spans="1:12" s="1" customFormat="1" ht="12.75" x14ac:dyDescent="0.2">
      <c r="A42" s="25">
        <v>31</v>
      </c>
      <c r="B42" s="14" t="s">
        <v>96</v>
      </c>
      <c r="C42" s="10" t="s">
        <v>16</v>
      </c>
      <c r="D42" s="70">
        <f t="shared" si="3"/>
        <v>1927899</v>
      </c>
      <c r="E42" s="71">
        <v>0</v>
      </c>
      <c r="F42" s="71">
        <v>0</v>
      </c>
      <c r="G42" s="71">
        <v>1376459</v>
      </c>
      <c r="H42" s="71">
        <v>551440</v>
      </c>
      <c r="I42" s="71">
        <v>0</v>
      </c>
      <c r="J42" s="71">
        <v>0</v>
      </c>
      <c r="K42" s="71">
        <v>0</v>
      </c>
      <c r="L42" s="73"/>
    </row>
    <row r="43" spans="1:12" s="1" customFormat="1" ht="12.75" x14ac:dyDescent="0.2">
      <c r="A43" s="25">
        <v>32</v>
      </c>
      <c r="B43" s="26" t="s">
        <v>97</v>
      </c>
      <c r="C43" s="10" t="s">
        <v>21</v>
      </c>
      <c r="D43" s="70">
        <f t="shared" si="3"/>
        <v>15325400</v>
      </c>
      <c r="E43" s="71">
        <v>6691576</v>
      </c>
      <c r="F43" s="71">
        <v>0</v>
      </c>
      <c r="G43" s="71">
        <v>4217689</v>
      </c>
      <c r="H43" s="71">
        <v>2021439</v>
      </c>
      <c r="I43" s="71">
        <v>2394696</v>
      </c>
      <c r="J43" s="71">
        <v>0</v>
      </c>
      <c r="K43" s="71">
        <v>0</v>
      </c>
      <c r="L43" s="73"/>
    </row>
    <row r="44" spans="1:12" s="1" customFormat="1" ht="12.75" x14ac:dyDescent="0.2">
      <c r="A44" s="25">
        <v>33</v>
      </c>
      <c r="B44" s="14" t="s">
        <v>98</v>
      </c>
      <c r="C44" s="10" t="s">
        <v>25</v>
      </c>
      <c r="D44" s="70">
        <f t="shared" si="3"/>
        <v>2549695</v>
      </c>
      <c r="E44" s="71">
        <v>0</v>
      </c>
      <c r="F44" s="71">
        <v>0</v>
      </c>
      <c r="G44" s="71">
        <v>1806281</v>
      </c>
      <c r="H44" s="71">
        <v>743414</v>
      </c>
      <c r="I44" s="71">
        <v>0</v>
      </c>
      <c r="J44" s="71">
        <v>0</v>
      </c>
      <c r="K44" s="71">
        <v>0</v>
      </c>
      <c r="L44" s="73"/>
    </row>
    <row r="45" spans="1:12" ht="12.75" x14ac:dyDescent="0.2">
      <c r="A45" s="25">
        <v>34</v>
      </c>
      <c r="B45" s="12" t="s">
        <v>99</v>
      </c>
      <c r="C45" s="10" t="s">
        <v>222</v>
      </c>
      <c r="D45" s="70">
        <f t="shared" si="3"/>
        <v>20498412</v>
      </c>
      <c r="E45" s="71">
        <v>13861431</v>
      </c>
      <c r="F45" s="71">
        <v>0</v>
      </c>
      <c r="G45" s="71">
        <v>4701138</v>
      </c>
      <c r="H45" s="71">
        <v>1935843</v>
      </c>
      <c r="I45" s="71">
        <v>0</v>
      </c>
      <c r="J45" s="71">
        <v>0</v>
      </c>
      <c r="K45" s="71">
        <v>0</v>
      </c>
      <c r="L45" s="73"/>
    </row>
    <row r="46" spans="1:12" s="1" customFormat="1" ht="12.75" x14ac:dyDescent="0.2">
      <c r="A46" s="25">
        <v>35</v>
      </c>
      <c r="B46" s="15" t="s">
        <v>100</v>
      </c>
      <c r="C46" s="16" t="s">
        <v>223</v>
      </c>
      <c r="D46" s="70">
        <f t="shared" si="3"/>
        <v>2304943</v>
      </c>
      <c r="E46" s="71">
        <v>0</v>
      </c>
      <c r="F46" s="71">
        <v>0</v>
      </c>
      <c r="G46" s="71">
        <v>1629660</v>
      </c>
      <c r="H46" s="71">
        <v>675283</v>
      </c>
      <c r="I46" s="71">
        <v>0</v>
      </c>
      <c r="J46" s="71">
        <v>0</v>
      </c>
      <c r="K46" s="71">
        <v>0</v>
      </c>
      <c r="L46" s="73"/>
    </row>
    <row r="47" spans="1:12" s="1" customFormat="1" ht="12.75" x14ac:dyDescent="0.2">
      <c r="A47" s="25">
        <v>36</v>
      </c>
      <c r="B47" s="12" t="s">
        <v>101</v>
      </c>
      <c r="C47" s="10" t="s">
        <v>224</v>
      </c>
      <c r="D47" s="70">
        <f t="shared" si="3"/>
        <v>725988</v>
      </c>
      <c r="E47" s="71">
        <v>0</v>
      </c>
      <c r="F47" s="71">
        <v>0</v>
      </c>
      <c r="G47" s="71">
        <v>346379</v>
      </c>
      <c r="H47" s="71">
        <v>379609</v>
      </c>
      <c r="I47" s="71">
        <v>0</v>
      </c>
      <c r="J47" s="71">
        <v>0</v>
      </c>
      <c r="K47" s="71">
        <v>0</v>
      </c>
      <c r="L47" s="73"/>
    </row>
    <row r="48" spans="1:12" s="1" customFormat="1" ht="12.75" x14ac:dyDescent="0.2">
      <c r="A48" s="25">
        <v>37</v>
      </c>
      <c r="B48" s="12" t="s">
        <v>102</v>
      </c>
      <c r="C48" s="10" t="s">
        <v>24</v>
      </c>
      <c r="D48" s="70">
        <f t="shared" si="3"/>
        <v>1519267</v>
      </c>
      <c r="E48" s="71">
        <v>0</v>
      </c>
      <c r="F48" s="71">
        <v>0</v>
      </c>
      <c r="G48" s="71">
        <v>676446</v>
      </c>
      <c r="H48" s="71">
        <v>842821</v>
      </c>
      <c r="I48" s="71">
        <v>0</v>
      </c>
      <c r="J48" s="71">
        <v>0</v>
      </c>
      <c r="K48" s="71">
        <v>0</v>
      </c>
      <c r="L48" s="73"/>
    </row>
    <row r="49" spans="1:12" s="1" customFormat="1" ht="12.75" x14ac:dyDescent="0.2">
      <c r="A49" s="25">
        <v>38</v>
      </c>
      <c r="B49" s="26" t="s">
        <v>103</v>
      </c>
      <c r="C49" s="10" t="s">
        <v>20</v>
      </c>
      <c r="D49" s="70">
        <f t="shared" si="3"/>
        <v>1145253</v>
      </c>
      <c r="E49" s="71">
        <v>0</v>
      </c>
      <c r="F49" s="71">
        <v>0</v>
      </c>
      <c r="G49" s="71">
        <v>797628</v>
      </c>
      <c r="H49" s="71">
        <v>347625</v>
      </c>
      <c r="I49" s="71">
        <v>0</v>
      </c>
      <c r="J49" s="71">
        <v>0</v>
      </c>
      <c r="K49" s="71">
        <v>0</v>
      </c>
      <c r="L49" s="73"/>
    </row>
    <row r="50" spans="1:12" s="1" customFormat="1" ht="12.75" x14ac:dyDescent="0.2">
      <c r="A50" s="25">
        <v>39</v>
      </c>
      <c r="B50" s="14" t="s">
        <v>104</v>
      </c>
      <c r="C50" s="10" t="s">
        <v>105</v>
      </c>
      <c r="D50" s="70">
        <f t="shared" si="3"/>
        <v>5899976</v>
      </c>
      <c r="E50" s="71">
        <v>2233723</v>
      </c>
      <c r="F50" s="71">
        <v>741181</v>
      </c>
      <c r="G50" s="71">
        <v>1101998</v>
      </c>
      <c r="H50" s="71">
        <v>515787</v>
      </c>
      <c r="I50" s="71">
        <v>497259</v>
      </c>
      <c r="J50" s="71">
        <v>0</v>
      </c>
      <c r="K50" s="71">
        <v>810028</v>
      </c>
      <c r="L50" s="73"/>
    </row>
    <row r="51" spans="1:12" s="22" customFormat="1" ht="12.75" x14ac:dyDescent="0.2">
      <c r="A51" s="25">
        <v>40</v>
      </c>
      <c r="B51" s="27" t="s">
        <v>106</v>
      </c>
      <c r="C51" s="21" t="s">
        <v>107</v>
      </c>
      <c r="D51" s="70">
        <f t="shared" si="3"/>
        <v>56740478</v>
      </c>
      <c r="E51" s="71">
        <v>12393895</v>
      </c>
      <c r="F51" s="71">
        <v>11033634</v>
      </c>
      <c r="G51" s="71">
        <v>6571558</v>
      </c>
      <c r="H51" s="71">
        <v>4591161</v>
      </c>
      <c r="I51" s="71">
        <v>3102782</v>
      </c>
      <c r="J51" s="71">
        <v>0</v>
      </c>
      <c r="K51" s="71">
        <v>19047448</v>
      </c>
      <c r="L51" s="73"/>
    </row>
    <row r="52" spans="1:12" s="1" customFormat="1" ht="12.75" x14ac:dyDescent="0.2">
      <c r="A52" s="25">
        <v>41</v>
      </c>
      <c r="B52" s="12" t="s">
        <v>108</v>
      </c>
      <c r="C52" s="10" t="s">
        <v>229</v>
      </c>
      <c r="D52" s="70">
        <f t="shared" si="3"/>
        <v>1920844</v>
      </c>
      <c r="E52" s="71">
        <v>0</v>
      </c>
      <c r="F52" s="71">
        <v>0</v>
      </c>
      <c r="G52" s="71">
        <v>1307971</v>
      </c>
      <c r="H52" s="71">
        <v>612873</v>
      </c>
      <c r="I52" s="71">
        <v>0</v>
      </c>
      <c r="J52" s="71">
        <v>0</v>
      </c>
      <c r="K52" s="71">
        <v>0</v>
      </c>
      <c r="L52" s="73"/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70">
        <f t="shared" si="3"/>
        <v>15588563</v>
      </c>
      <c r="E53" s="71">
        <v>5006473</v>
      </c>
      <c r="F53" s="71">
        <v>0</v>
      </c>
      <c r="G53" s="71">
        <v>4997767</v>
      </c>
      <c r="H53" s="71">
        <v>2090421</v>
      </c>
      <c r="I53" s="71">
        <v>3493902</v>
      </c>
      <c r="J53" s="71">
        <v>0</v>
      </c>
      <c r="K53" s="71">
        <v>0</v>
      </c>
      <c r="L53" s="73"/>
    </row>
    <row r="54" spans="1:12" s="1" customFormat="1" ht="12.75" x14ac:dyDescent="0.2">
      <c r="A54" s="25">
        <v>43</v>
      </c>
      <c r="B54" s="26" t="s">
        <v>110</v>
      </c>
      <c r="C54" s="10" t="s">
        <v>3</v>
      </c>
      <c r="D54" s="70">
        <f t="shared" si="3"/>
        <v>1437756</v>
      </c>
      <c r="E54" s="71">
        <v>0</v>
      </c>
      <c r="F54" s="71">
        <v>0</v>
      </c>
      <c r="G54" s="71">
        <v>979161</v>
      </c>
      <c r="H54" s="71">
        <v>458595</v>
      </c>
      <c r="I54" s="71">
        <v>0</v>
      </c>
      <c r="J54" s="71">
        <v>0</v>
      </c>
      <c r="K54" s="71">
        <v>0</v>
      </c>
      <c r="L54" s="73"/>
    </row>
    <row r="55" spans="1:12" s="1" customFormat="1" ht="12.75" x14ac:dyDescent="0.2">
      <c r="A55" s="25">
        <v>44</v>
      </c>
      <c r="B55" s="26" t="s">
        <v>111</v>
      </c>
      <c r="C55" s="10" t="s">
        <v>225</v>
      </c>
      <c r="D55" s="70">
        <f t="shared" si="3"/>
        <v>1908865</v>
      </c>
      <c r="E55" s="71">
        <v>0</v>
      </c>
      <c r="F55" s="71">
        <v>0</v>
      </c>
      <c r="G55" s="71">
        <v>662604</v>
      </c>
      <c r="H55" s="71">
        <v>1246261</v>
      </c>
      <c r="I55" s="71">
        <v>0</v>
      </c>
      <c r="J55" s="71">
        <v>0</v>
      </c>
      <c r="K55" s="71">
        <v>0</v>
      </c>
      <c r="L55" s="73"/>
    </row>
    <row r="56" spans="1:12" s="1" customFormat="1" ht="12.75" x14ac:dyDescent="0.2">
      <c r="A56" s="25">
        <v>45</v>
      </c>
      <c r="B56" s="14" t="s">
        <v>112</v>
      </c>
      <c r="C56" s="10" t="s">
        <v>0</v>
      </c>
      <c r="D56" s="70">
        <f t="shared" si="3"/>
        <v>7082638</v>
      </c>
      <c r="E56" s="71">
        <v>2006698</v>
      </c>
      <c r="F56" s="71">
        <v>0</v>
      </c>
      <c r="G56" s="71">
        <v>2104849</v>
      </c>
      <c r="H56" s="71">
        <v>875433</v>
      </c>
      <c r="I56" s="71">
        <v>2095658</v>
      </c>
      <c r="J56" s="71">
        <v>0</v>
      </c>
      <c r="K56" s="71">
        <v>0</v>
      </c>
      <c r="L56" s="73"/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70">
        <f t="shared" si="3"/>
        <v>644394</v>
      </c>
      <c r="E57" s="71">
        <v>0</v>
      </c>
      <c r="F57" s="71">
        <v>0</v>
      </c>
      <c r="G57" s="71">
        <v>344485</v>
      </c>
      <c r="H57" s="71">
        <v>299909</v>
      </c>
      <c r="I57" s="71">
        <v>0</v>
      </c>
      <c r="J57" s="71">
        <v>0</v>
      </c>
      <c r="K57" s="71">
        <v>0</v>
      </c>
      <c r="L57" s="73"/>
    </row>
    <row r="58" spans="1:12" s="1" customFormat="1" ht="12.75" x14ac:dyDescent="0.2">
      <c r="A58" s="25">
        <v>47</v>
      </c>
      <c r="B58" s="14" t="s">
        <v>114</v>
      </c>
      <c r="C58" s="10" t="s">
        <v>1</v>
      </c>
      <c r="D58" s="70">
        <f t="shared" si="3"/>
        <v>1821326</v>
      </c>
      <c r="E58" s="71">
        <v>0</v>
      </c>
      <c r="F58" s="71">
        <v>0</v>
      </c>
      <c r="G58" s="71">
        <v>1231638</v>
      </c>
      <c r="H58" s="71">
        <v>589688</v>
      </c>
      <c r="I58" s="71">
        <v>0</v>
      </c>
      <c r="J58" s="71">
        <v>0</v>
      </c>
      <c r="K58" s="71">
        <v>0</v>
      </c>
      <c r="L58" s="73"/>
    </row>
    <row r="59" spans="1:12" s="1" customFormat="1" ht="12.75" x14ac:dyDescent="0.2">
      <c r="A59" s="25">
        <v>48</v>
      </c>
      <c r="B59" s="26" t="s">
        <v>115</v>
      </c>
      <c r="C59" s="10" t="s">
        <v>226</v>
      </c>
      <c r="D59" s="70">
        <f t="shared" si="3"/>
        <v>3089052</v>
      </c>
      <c r="E59" s="71">
        <v>0</v>
      </c>
      <c r="F59" s="71">
        <v>0</v>
      </c>
      <c r="G59" s="71">
        <v>2189160</v>
      </c>
      <c r="H59" s="71">
        <v>899892</v>
      </c>
      <c r="I59" s="71">
        <v>0</v>
      </c>
      <c r="J59" s="71">
        <v>0</v>
      </c>
      <c r="K59" s="71">
        <v>0</v>
      </c>
      <c r="L59" s="73"/>
    </row>
    <row r="60" spans="1:12" s="1" customFormat="1" ht="12.75" x14ac:dyDescent="0.2">
      <c r="A60" s="25">
        <v>49</v>
      </c>
      <c r="B60" s="26" t="s">
        <v>116</v>
      </c>
      <c r="C60" s="10" t="s">
        <v>26</v>
      </c>
      <c r="D60" s="70">
        <f t="shared" si="3"/>
        <v>22954562</v>
      </c>
      <c r="E60" s="71">
        <v>9579063</v>
      </c>
      <c r="F60" s="71">
        <v>0</v>
      </c>
      <c r="G60" s="71">
        <v>6384521</v>
      </c>
      <c r="H60" s="71">
        <v>2605305</v>
      </c>
      <c r="I60" s="71">
        <v>4385673</v>
      </c>
      <c r="J60" s="71">
        <v>0</v>
      </c>
      <c r="K60" s="71">
        <v>0</v>
      </c>
      <c r="L60" s="73"/>
    </row>
    <row r="61" spans="1:12" s="1" customFormat="1" ht="12.75" x14ac:dyDescent="0.2">
      <c r="A61" s="25">
        <v>50</v>
      </c>
      <c r="B61" s="26" t="s">
        <v>117</v>
      </c>
      <c r="C61" s="10" t="s">
        <v>227</v>
      </c>
      <c r="D61" s="70">
        <f t="shared" si="3"/>
        <v>1654169</v>
      </c>
      <c r="E61" s="71">
        <v>0</v>
      </c>
      <c r="F61" s="71">
        <v>0</v>
      </c>
      <c r="G61" s="71">
        <v>1170690</v>
      </c>
      <c r="H61" s="71">
        <v>483479</v>
      </c>
      <c r="I61" s="71">
        <v>0</v>
      </c>
      <c r="J61" s="71">
        <v>0</v>
      </c>
      <c r="K61" s="71">
        <v>0</v>
      </c>
      <c r="L61" s="73"/>
    </row>
    <row r="62" spans="1:12" s="1" customFormat="1" ht="12.75" x14ac:dyDescent="0.2">
      <c r="A62" s="25">
        <v>51</v>
      </c>
      <c r="B62" s="26" t="s">
        <v>231</v>
      </c>
      <c r="C62" s="10" t="s">
        <v>230</v>
      </c>
      <c r="D62" s="70">
        <f t="shared" si="3"/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3"/>
    </row>
    <row r="63" spans="1:12" s="1" customFormat="1" ht="12.75" x14ac:dyDescent="0.2">
      <c r="A63" s="25">
        <v>52</v>
      </c>
      <c r="B63" s="26" t="s">
        <v>241</v>
      </c>
      <c r="C63" s="10" t="s">
        <v>242</v>
      </c>
      <c r="D63" s="70">
        <f t="shared" si="3"/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3"/>
    </row>
    <row r="64" spans="1:12" s="1" customFormat="1" ht="12.75" x14ac:dyDescent="0.2">
      <c r="A64" s="25">
        <v>53</v>
      </c>
      <c r="B64" s="26" t="s">
        <v>118</v>
      </c>
      <c r="C64" s="10" t="s">
        <v>54</v>
      </c>
      <c r="D64" s="70">
        <f t="shared" si="3"/>
        <v>1834207</v>
      </c>
      <c r="E64" s="71">
        <v>0</v>
      </c>
      <c r="F64" s="71">
        <v>0</v>
      </c>
      <c r="G64" s="71">
        <v>1476866</v>
      </c>
      <c r="H64" s="71">
        <v>357341</v>
      </c>
      <c r="I64" s="71">
        <v>0</v>
      </c>
      <c r="J64" s="71">
        <v>0</v>
      </c>
      <c r="K64" s="71">
        <v>0</v>
      </c>
      <c r="L64" s="73"/>
    </row>
    <row r="65" spans="1:12" s="1" customFormat="1" ht="12.75" x14ac:dyDescent="0.2">
      <c r="A65" s="25">
        <v>54</v>
      </c>
      <c r="B65" s="14" t="s">
        <v>119</v>
      </c>
      <c r="C65" s="10" t="s">
        <v>243</v>
      </c>
      <c r="D65" s="70">
        <f t="shared" si="3"/>
        <v>1442508</v>
      </c>
      <c r="E65" s="71">
        <v>0</v>
      </c>
      <c r="F65" s="71">
        <v>0</v>
      </c>
      <c r="G65" s="71">
        <v>1161513</v>
      </c>
      <c r="H65" s="71">
        <v>280995</v>
      </c>
      <c r="I65" s="71">
        <v>0</v>
      </c>
      <c r="J65" s="71">
        <v>0</v>
      </c>
      <c r="K65" s="71">
        <v>0</v>
      </c>
      <c r="L65" s="73"/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70">
        <f t="shared" si="3"/>
        <v>2041807</v>
      </c>
      <c r="E66" s="71">
        <v>0</v>
      </c>
      <c r="F66" s="71">
        <v>0</v>
      </c>
      <c r="G66" s="71">
        <v>1644172</v>
      </c>
      <c r="H66" s="71">
        <v>397635</v>
      </c>
      <c r="I66" s="71">
        <v>0</v>
      </c>
      <c r="J66" s="71">
        <v>0</v>
      </c>
      <c r="K66" s="71">
        <v>0</v>
      </c>
      <c r="L66" s="73"/>
    </row>
    <row r="67" spans="1:12" s="1" customFormat="1" ht="23.25" customHeight="1" x14ac:dyDescent="0.2">
      <c r="A67" s="25">
        <v>56</v>
      </c>
      <c r="B67" s="14" t="s">
        <v>122</v>
      </c>
      <c r="C67" s="10" t="s">
        <v>244</v>
      </c>
      <c r="D67" s="70">
        <f t="shared" si="3"/>
        <v>2621677</v>
      </c>
      <c r="E67" s="71">
        <v>0</v>
      </c>
      <c r="F67" s="71">
        <v>0</v>
      </c>
      <c r="G67" s="71">
        <v>2110583</v>
      </c>
      <c r="H67" s="71">
        <v>511094</v>
      </c>
      <c r="I67" s="71">
        <v>0</v>
      </c>
      <c r="J67" s="71">
        <v>0</v>
      </c>
      <c r="K67" s="71">
        <v>0</v>
      </c>
      <c r="L67" s="73"/>
    </row>
    <row r="68" spans="1:12" s="1" customFormat="1" ht="24" customHeight="1" x14ac:dyDescent="0.2">
      <c r="A68" s="25">
        <v>57</v>
      </c>
      <c r="B68" s="26" t="s">
        <v>123</v>
      </c>
      <c r="C68" s="10" t="s">
        <v>401</v>
      </c>
      <c r="D68" s="70">
        <f t="shared" si="3"/>
        <v>1589696</v>
      </c>
      <c r="E68" s="71">
        <v>0</v>
      </c>
      <c r="F68" s="71">
        <v>0</v>
      </c>
      <c r="G68" s="71">
        <v>1280071</v>
      </c>
      <c r="H68" s="71">
        <v>309625</v>
      </c>
      <c r="I68" s="71">
        <v>0</v>
      </c>
      <c r="J68" s="71">
        <v>0</v>
      </c>
      <c r="K68" s="71">
        <v>0</v>
      </c>
      <c r="L68" s="73"/>
    </row>
    <row r="69" spans="1:12" s="1" customFormat="1" ht="24" x14ac:dyDescent="0.2">
      <c r="A69" s="25">
        <v>58</v>
      </c>
      <c r="B69" s="12" t="s">
        <v>124</v>
      </c>
      <c r="C69" s="10" t="s">
        <v>245</v>
      </c>
      <c r="D69" s="70">
        <f t="shared" si="3"/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3"/>
    </row>
    <row r="70" spans="1:12" s="1" customFormat="1" ht="24" x14ac:dyDescent="0.2">
      <c r="A70" s="25">
        <v>59</v>
      </c>
      <c r="B70" s="12" t="s">
        <v>125</v>
      </c>
      <c r="C70" s="10" t="s">
        <v>246</v>
      </c>
      <c r="D70" s="70">
        <f t="shared" si="3"/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3"/>
    </row>
    <row r="71" spans="1:12" s="1" customFormat="1" ht="12.75" x14ac:dyDescent="0.2">
      <c r="A71" s="25">
        <v>60</v>
      </c>
      <c r="B71" s="14" t="s">
        <v>126</v>
      </c>
      <c r="C71" s="10" t="s">
        <v>247</v>
      </c>
      <c r="D71" s="70">
        <f t="shared" si="3"/>
        <v>7939479</v>
      </c>
      <c r="E71" s="71">
        <v>0</v>
      </c>
      <c r="F71" s="71">
        <v>0</v>
      </c>
      <c r="G71" s="71">
        <v>5408030</v>
      </c>
      <c r="H71" s="71">
        <v>2531449</v>
      </c>
      <c r="I71" s="71">
        <v>0</v>
      </c>
      <c r="J71" s="71">
        <v>0</v>
      </c>
      <c r="K71" s="71">
        <v>0</v>
      </c>
      <c r="L71" s="73"/>
    </row>
    <row r="72" spans="1:12" s="1" customFormat="1" ht="12.75" x14ac:dyDescent="0.2">
      <c r="A72" s="25">
        <v>61</v>
      </c>
      <c r="B72" s="14" t="s">
        <v>127</v>
      </c>
      <c r="C72" s="10" t="s">
        <v>53</v>
      </c>
      <c r="D72" s="70">
        <f t="shared" si="3"/>
        <v>8293716</v>
      </c>
      <c r="E72" s="71">
        <v>3633291</v>
      </c>
      <c r="F72" s="71">
        <v>0</v>
      </c>
      <c r="G72" s="71">
        <v>3309526</v>
      </c>
      <c r="H72" s="71">
        <v>1350899</v>
      </c>
      <c r="I72" s="71">
        <v>0</v>
      </c>
      <c r="J72" s="71">
        <v>0</v>
      </c>
      <c r="K72" s="71">
        <v>0</v>
      </c>
      <c r="L72" s="73"/>
    </row>
    <row r="73" spans="1:12" s="1" customFormat="1" ht="12.75" x14ac:dyDescent="0.2">
      <c r="A73" s="25">
        <v>62</v>
      </c>
      <c r="B73" s="14" t="s">
        <v>128</v>
      </c>
      <c r="C73" s="10" t="s">
        <v>248</v>
      </c>
      <c r="D73" s="70">
        <f t="shared" si="3"/>
        <v>10815823</v>
      </c>
      <c r="E73" s="71">
        <v>0</v>
      </c>
      <c r="F73" s="71">
        <v>0</v>
      </c>
      <c r="G73" s="71">
        <v>7311967</v>
      </c>
      <c r="H73" s="71">
        <v>3503856</v>
      </c>
      <c r="I73" s="71">
        <v>0</v>
      </c>
      <c r="J73" s="71">
        <v>0</v>
      </c>
      <c r="K73" s="71">
        <v>0</v>
      </c>
      <c r="L73" s="73"/>
    </row>
    <row r="74" spans="1:12" s="1" customFormat="1" ht="24" x14ac:dyDescent="0.2">
      <c r="A74" s="25">
        <v>63</v>
      </c>
      <c r="B74" s="14" t="s">
        <v>129</v>
      </c>
      <c r="C74" s="10" t="s">
        <v>249</v>
      </c>
      <c r="D74" s="70">
        <f t="shared" si="3"/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3"/>
    </row>
    <row r="75" spans="1:12" s="1" customFormat="1" ht="24" x14ac:dyDescent="0.2">
      <c r="A75" s="25">
        <v>64</v>
      </c>
      <c r="B75" s="12" t="s">
        <v>130</v>
      </c>
      <c r="C75" s="10" t="s">
        <v>250</v>
      </c>
      <c r="D75" s="70">
        <f t="shared" si="3"/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3"/>
    </row>
    <row r="76" spans="1:12" s="1" customFormat="1" ht="24" x14ac:dyDescent="0.2">
      <c r="A76" s="25">
        <v>65</v>
      </c>
      <c r="B76" s="14" t="s">
        <v>131</v>
      </c>
      <c r="C76" s="10" t="s">
        <v>251</v>
      </c>
      <c r="D76" s="70">
        <f t="shared" si="3"/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3"/>
    </row>
    <row r="77" spans="1:12" s="1" customFormat="1" ht="24" x14ac:dyDescent="0.2">
      <c r="A77" s="25">
        <v>66</v>
      </c>
      <c r="B77" s="14" t="s">
        <v>132</v>
      </c>
      <c r="C77" s="10" t="s">
        <v>252</v>
      </c>
      <c r="D77" s="70">
        <f t="shared" ref="D77:D140" si="4">SUM(E77:K77)</f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3"/>
    </row>
    <row r="78" spans="1:12" s="1" customFormat="1" ht="24" x14ac:dyDescent="0.2">
      <c r="A78" s="25">
        <v>67</v>
      </c>
      <c r="B78" s="12" t="s">
        <v>133</v>
      </c>
      <c r="C78" s="10" t="s">
        <v>253</v>
      </c>
      <c r="D78" s="70">
        <f t="shared" si="4"/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3"/>
    </row>
    <row r="79" spans="1:12" s="1" customFormat="1" ht="24" x14ac:dyDescent="0.2">
      <c r="A79" s="25">
        <v>68</v>
      </c>
      <c r="B79" s="12" t="s">
        <v>134</v>
      </c>
      <c r="C79" s="10" t="s">
        <v>254</v>
      </c>
      <c r="D79" s="70">
        <f t="shared" si="4"/>
        <v>0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3"/>
    </row>
    <row r="80" spans="1:12" s="1" customFormat="1" ht="24" x14ac:dyDescent="0.2">
      <c r="A80" s="25">
        <v>69</v>
      </c>
      <c r="B80" s="12" t="s">
        <v>135</v>
      </c>
      <c r="C80" s="10" t="s">
        <v>255</v>
      </c>
      <c r="D80" s="70">
        <f t="shared" si="4"/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3"/>
    </row>
    <row r="81" spans="1:12" s="1" customFormat="1" ht="12.75" x14ac:dyDescent="0.2">
      <c r="A81" s="25">
        <v>70</v>
      </c>
      <c r="B81" s="26" t="s">
        <v>136</v>
      </c>
      <c r="C81" s="10" t="s">
        <v>137</v>
      </c>
      <c r="D81" s="70">
        <f t="shared" si="4"/>
        <v>11915234</v>
      </c>
      <c r="E81" s="71">
        <v>4980591</v>
      </c>
      <c r="F81" s="71">
        <v>0</v>
      </c>
      <c r="G81" s="71">
        <v>4985745</v>
      </c>
      <c r="H81" s="71">
        <v>1948898</v>
      </c>
      <c r="I81" s="71">
        <v>0</v>
      </c>
      <c r="J81" s="71">
        <v>0</v>
      </c>
      <c r="K81" s="71">
        <v>0</v>
      </c>
      <c r="L81" s="73"/>
    </row>
    <row r="82" spans="1:12" s="1" customFormat="1" ht="12.75" x14ac:dyDescent="0.2">
      <c r="A82" s="25">
        <v>71</v>
      </c>
      <c r="B82" s="12" t="s">
        <v>138</v>
      </c>
      <c r="C82" s="10" t="s">
        <v>256</v>
      </c>
      <c r="D82" s="70">
        <f t="shared" si="4"/>
        <v>26344353</v>
      </c>
      <c r="E82" s="71">
        <v>13525952</v>
      </c>
      <c r="F82" s="71">
        <v>0</v>
      </c>
      <c r="G82" s="71">
        <v>10071461</v>
      </c>
      <c r="H82" s="71">
        <v>2746940</v>
      </c>
      <c r="I82" s="71">
        <v>0</v>
      </c>
      <c r="J82" s="71">
        <v>0</v>
      </c>
      <c r="K82" s="71">
        <v>0</v>
      </c>
      <c r="L82" s="73"/>
    </row>
    <row r="83" spans="1:12" s="1" customFormat="1" ht="12.75" x14ac:dyDescent="0.2">
      <c r="A83" s="25">
        <v>72</v>
      </c>
      <c r="B83" s="26" t="s">
        <v>139</v>
      </c>
      <c r="C83" s="10" t="s">
        <v>36</v>
      </c>
      <c r="D83" s="70">
        <f t="shared" si="4"/>
        <v>24814368</v>
      </c>
      <c r="E83" s="71">
        <v>12916264</v>
      </c>
      <c r="F83" s="71">
        <v>0</v>
      </c>
      <c r="G83" s="71">
        <v>8514380</v>
      </c>
      <c r="H83" s="71">
        <v>3383724</v>
      </c>
      <c r="I83" s="71">
        <v>0</v>
      </c>
      <c r="J83" s="71">
        <v>0</v>
      </c>
      <c r="K83" s="71">
        <v>0</v>
      </c>
      <c r="L83" s="73"/>
    </row>
    <row r="84" spans="1:12" s="1" customFormat="1" ht="12.75" x14ac:dyDescent="0.2">
      <c r="A84" s="25">
        <v>73</v>
      </c>
      <c r="B84" s="12" t="s">
        <v>140</v>
      </c>
      <c r="C84" s="10" t="s">
        <v>38</v>
      </c>
      <c r="D84" s="70">
        <f t="shared" si="4"/>
        <v>9200682</v>
      </c>
      <c r="E84" s="71">
        <v>3932703</v>
      </c>
      <c r="F84" s="71">
        <v>0</v>
      </c>
      <c r="G84" s="71">
        <v>3581222</v>
      </c>
      <c r="H84" s="71">
        <v>1686757</v>
      </c>
      <c r="I84" s="71">
        <v>0</v>
      </c>
      <c r="J84" s="71">
        <v>0</v>
      </c>
      <c r="K84" s="71">
        <v>0</v>
      </c>
      <c r="L84" s="73"/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70">
        <f t="shared" si="4"/>
        <v>128729567</v>
      </c>
      <c r="E85" s="71">
        <v>39422160</v>
      </c>
      <c r="F85" s="71">
        <v>0</v>
      </c>
      <c r="G85" s="71">
        <v>9504150</v>
      </c>
      <c r="H85" s="71">
        <v>6456804</v>
      </c>
      <c r="I85" s="71">
        <v>24486802</v>
      </c>
      <c r="J85" s="71">
        <v>0</v>
      </c>
      <c r="K85" s="71">
        <v>48859651</v>
      </c>
      <c r="L85" s="73"/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70">
        <f t="shared" si="4"/>
        <v>19344467</v>
      </c>
      <c r="E86" s="71">
        <v>11647243</v>
      </c>
      <c r="F86" s="71">
        <v>6189031</v>
      </c>
      <c r="G86" s="71">
        <v>1214473</v>
      </c>
      <c r="H86" s="71">
        <v>293720</v>
      </c>
      <c r="I86" s="71">
        <v>0</v>
      </c>
      <c r="J86" s="71">
        <v>0</v>
      </c>
      <c r="K86" s="71">
        <v>0</v>
      </c>
      <c r="L86" s="73"/>
    </row>
    <row r="87" spans="1:12" s="1" customFormat="1" ht="12.75" x14ac:dyDescent="0.2">
      <c r="A87" s="25">
        <v>76</v>
      </c>
      <c r="B87" s="12" t="s">
        <v>143</v>
      </c>
      <c r="C87" s="10" t="s">
        <v>237</v>
      </c>
      <c r="D87" s="70">
        <f t="shared" si="4"/>
        <v>22875275</v>
      </c>
      <c r="E87" s="71">
        <v>9762097</v>
      </c>
      <c r="F87" s="71">
        <v>0</v>
      </c>
      <c r="G87" s="71">
        <v>7705899</v>
      </c>
      <c r="H87" s="71">
        <v>5407279</v>
      </c>
      <c r="I87" s="71">
        <v>0</v>
      </c>
      <c r="J87" s="71">
        <v>0</v>
      </c>
      <c r="K87" s="71">
        <v>0</v>
      </c>
      <c r="L87" s="73"/>
    </row>
    <row r="88" spans="1:12" s="1" customFormat="1" ht="12.75" x14ac:dyDescent="0.2">
      <c r="A88" s="25">
        <v>77</v>
      </c>
      <c r="B88" s="12" t="s">
        <v>144</v>
      </c>
      <c r="C88" s="21" t="s">
        <v>351</v>
      </c>
      <c r="D88" s="70">
        <f t="shared" si="4"/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71">
        <v>0</v>
      </c>
      <c r="L88" s="73"/>
    </row>
    <row r="89" spans="1:12" s="1" customFormat="1" ht="12.75" x14ac:dyDescent="0.2">
      <c r="A89" s="25">
        <v>78</v>
      </c>
      <c r="B89" s="14" t="s">
        <v>145</v>
      </c>
      <c r="C89" s="10" t="s">
        <v>268</v>
      </c>
      <c r="D89" s="70">
        <f t="shared" si="4"/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73"/>
    </row>
    <row r="90" spans="1:12" s="1" customFormat="1" ht="24" x14ac:dyDescent="0.2">
      <c r="A90" s="276">
        <v>79</v>
      </c>
      <c r="B90" s="279" t="s">
        <v>146</v>
      </c>
      <c r="C90" s="17" t="s">
        <v>257</v>
      </c>
      <c r="D90" s="70">
        <f t="shared" si="4"/>
        <v>3545718</v>
      </c>
      <c r="E90" s="71">
        <v>2202349</v>
      </c>
      <c r="F90" s="71">
        <v>393003</v>
      </c>
      <c r="G90" s="71">
        <v>427827</v>
      </c>
      <c r="H90" s="71">
        <v>208250</v>
      </c>
      <c r="I90" s="71">
        <v>0</v>
      </c>
      <c r="J90" s="71">
        <v>0</v>
      </c>
      <c r="K90" s="71">
        <v>314289</v>
      </c>
      <c r="L90" s="73"/>
    </row>
    <row r="91" spans="1:12" s="1" customFormat="1" ht="36" x14ac:dyDescent="0.2">
      <c r="A91" s="277"/>
      <c r="B91" s="280"/>
      <c r="C91" s="10" t="s">
        <v>349</v>
      </c>
      <c r="D91" s="70">
        <f t="shared" si="4"/>
        <v>3545718</v>
      </c>
      <c r="E91" s="71">
        <v>2202349</v>
      </c>
      <c r="F91" s="71">
        <v>393003</v>
      </c>
      <c r="G91" s="71">
        <v>427827</v>
      </c>
      <c r="H91" s="71">
        <v>208250</v>
      </c>
      <c r="I91" s="71">
        <v>0</v>
      </c>
      <c r="J91" s="71">
        <v>0</v>
      </c>
      <c r="K91" s="71">
        <v>314289</v>
      </c>
      <c r="L91" s="73"/>
    </row>
    <row r="92" spans="1:12" s="1" customFormat="1" ht="24" x14ac:dyDescent="0.2">
      <c r="A92" s="277"/>
      <c r="B92" s="280"/>
      <c r="C92" s="10" t="s">
        <v>258</v>
      </c>
      <c r="D92" s="70">
        <f t="shared" si="4"/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3"/>
    </row>
    <row r="93" spans="1:12" s="1" customFormat="1" ht="36" x14ac:dyDescent="0.2">
      <c r="A93" s="278"/>
      <c r="B93" s="281"/>
      <c r="C93" s="28" t="s">
        <v>350</v>
      </c>
      <c r="D93" s="70">
        <f t="shared" si="4"/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3"/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70">
        <f t="shared" si="4"/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3"/>
    </row>
    <row r="95" spans="1:12" s="1" customFormat="1" ht="12.75" x14ac:dyDescent="0.2">
      <c r="A95" s="25">
        <v>81</v>
      </c>
      <c r="B95" s="14" t="s">
        <v>148</v>
      </c>
      <c r="C95" s="10" t="s">
        <v>149</v>
      </c>
      <c r="D95" s="70">
        <f t="shared" si="4"/>
        <v>483456</v>
      </c>
      <c r="E95" s="71">
        <v>0</v>
      </c>
      <c r="F95" s="71">
        <v>0</v>
      </c>
      <c r="G95" s="71">
        <v>343488</v>
      </c>
      <c r="H95" s="71">
        <v>139968</v>
      </c>
      <c r="I95" s="71">
        <v>0</v>
      </c>
      <c r="J95" s="71">
        <v>0</v>
      </c>
      <c r="K95" s="71">
        <v>0</v>
      </c>
      <c r="L95" s="73"/>
    </row>
    <row r="96" spans="1:12" s="1" customFormat="1" ht="12.75" x14ac:dyDescent="0.2">
      <c r="A96" s="25">
        <v>82</v>
      </c>
      <c r="B96" s="26" t="s">
        <v>150</v>
      </c>
      <c r="C96" s="10" t="s">
        <v>151</v>
      </c>
      <c r="D96" s="70">
        <f t="shared" si="4"/>
        <v>14229091</v>
      </c>
      <c r="E96" s="71">
        <v>5884251</v>
      </c>
      <c r="F96" s="71">
        <v>0</v>
      </c>
      <c r="G96" s="71">
        <v>4569869</v>
      </c>
      <c r="H96" s="71">
        <v>3774971</v>
      </c>
      <c r="I96" s="71">
        <v>0</v>
      </c>
      <c r="J96" s="71">
        <v>0</v>
      </c>
      <c r="K96" s="71">
        <v>0</v>
      </c>
      <c r="L96" s="73"/>
    </row>
    <row r="97" spans="1:12" s="1" customFormat="1" ht="12.75" x14ac:dyDescent="0.2">
      <c r="A97" s="25">
        <v>83</v>
      </c>
      <c r="B97" s="14" t="s">
        <v>152</v>
      </c>
      <c r="C97" s="10" t="s">
        <v>28</v>
      </c>
      <c r="D97" s="70">
        <f t="shared" si="4"/>
        <v>1334886</v>
      </c>
      <c r="E97" s="71">
        <v>0</v>
      </c>
      <c r="F97" s="71">
        <v>0</v>
      </c>
      <c r="G97" s="71">
        <v>978310</v>
      </c>
      <c r="H97" s="71">
        <v>356576</v>
      </c>
      <c r="I97" s="71">
        <v>0</v>
      </c>
      <c r="J97" s="71">
        <v>0</v>
      </c>
      <c r="K97" s="71">
        <v>0</v>
      </c>
      <c r="L97" s="73"/>
    </row>
    <row r="98" spans="1:12" s="1" customFormat="1" ht="12.75" x14ac:dyDescent="0.2">
      <c r="A98" s="25">
        <v>84</v>
      </c>
      <c r="B98" s="26" t="s">
        <v>153</v>
      </c>
      <c r="C98" s="10" t="s">
        <v>12</v>
      </c>
      <c r="D98" s="70">
        <f t="shared" si="4"/>
        <v>898883</v>
      </c>
      <c r="E98" s="71">
        <v>0</v>
      </c>
      <c r="F98" s="71">
        <v>0</v>
      </c>
      <c r="G98" s="71">
        <v>496420</v>
      </c>
      <c r="H98" s="71">
        <v>402463</v>
      </c>
      <c r="I98" s="71">
        <v>0</v>
      </c>
      <c r="J98" s="71">
        <v>0</v>
      </c>
      <c r="K98" s="71">
        <v>0</v>
      </c>
      <c r="L98" s="73"/>
    </row>
    <row r="99" spans="1:12" s="1" customFormat="1" ht="12.75" x14ac:dyDescent="0.2">
      <c r="A99" s="25">
        <v>85</v>
      </c>
      <c r="B99" s="26" t="s">
        <v>154</v>
      </c>
      <c r="C99" s="10" t="s">
        <v>27</v>
      </c>
      <c r="D99" s="70">
        <f t="shared" si="4"/>
        <v>6639018</v>
      </c>
      <c r="E99" s="71">
        <v>2716573</v>
      </c>
      <c r="F99" s="71">
        <v>0</v>
      </c>
      <c r="G99" s="71">
        <v>2805615</v>
      </c>
      <c r="H99" s="71">
        <v>1116830</v>
      </c>
      <c r="I99" s="71">
        <v>0</v>
      </c>
      <c r="J99" s="71">
        <v>0</v>
      </c>
      <c r="K99" s="71">
        <v>0</v>
      </c>
      <c r="L99" s="73"/>
    </row>
    <row r="100" spans="1:12" s="1" customFormat="1" ht="12.75" x14ac:dyDescent="0.2">
      <c r="A100" s="25">
        <v>86</v>
      </c>
      <c r="B100" s="14" t="s">
        <v>155</v>
      </c>
      <c r="C100" s="10" t="s">
        <v>45</v>
      </c>
      <c r="D100" s="70">
        <f t="shared" si="4"/>
        <v>2674656</v>
      </c>
      <c r="E100" s="71">
        <v>1140314</v>
      </c>
      <c r="F100" s="71">
        <v>0</v>
      </c>
      <c r="G100" s="71">
        <v>1037674</v>
      </c>
      <c r="H100" s="71">
        <v>496668</v>
      </c>
      <c r="I100" s="71">
        <v>0</v>
      </c>
      <c r="J100" s="71">
        <v>0</v>
      </c>
      <c r="K100" s="71">
        <v>0</v>
      </c>
      <c r="L100" s="73"/>
    </row>
    <row r="101" spans="1:12" s="1" customFormat="1" ht="12.75" x14ac:dyDescent="0.2">
      <c r="A101" s="25">
        <v>87</v>
      </c>
      <c r="B101" s="14" t="s">
        <v>156</v>
      </c>
      <c r="C101" s="10" t="s">
        <v>33</v>
      </c>
      <c r="D101" s="70">
        <f t="shared" si="4"/>
        <v>5098800</v>
      </c>
      <c r="E101" s="71">
        <v>2968628</v>
      </c>
      <c r="F101" s="71">
        <v>0</v>
      </c>
      <c r="G101" s="71">
        <v>1493892</v>
      </c>
      <c r="H101" s="71">
        <v>636280</v>
      </c>
      <c r="I101" s="71">
        <v>0</v>
      </c>
      <c r="J101" s="71">
        <v>0</v>
      </c>
      <c r="K101" s="71">
        <v>0</v>
      </c>
      <c r="L101" s="73"/>
    </row>
    <row r="102" spans="1:12" s="1" customFormat="1" ht="12.75" x14ac:dyDescent="0.2">
      <c r="A102" s="25">
        <v>88</v>
      </c>
      <c r="B102" s="12" t="s">
        <v>157</v>
      </c>
      <c r="C102" s="10" t="s">
        <v>29</v>
      </c>
      <c r="D102" s="70">
        <f t="shared" si="4"/>
        <v>1136706</v>
      </c>
      <c r="E102" s="71">
        <v>0</v>
      </c>
      <c r="F102" s="71">
        <v>0</v>
      </c>
      <c r="G102" s="71">
        <v>0</v>
      </c>
      <c r="H102" s="71">
        <v>1136706</v>
      </c>
      <c r="I102" s="71">
        <v>0</v>
      </c>
      <c r="J102" s="71">
        <v>0</v>
      </c>
      <c r="K102" s="71">
        <v>0</v>
      </c>
      <c r="L102" s="73"/>
    </row>
    <row r="103" spans="1:12" s="1" customFormat="1" ht="12.75" x14ac:dyDescent="0.2">
      <c r="A103" s="25">
        <v>89</v>
      </c>
      <c r="B103" s="12" t="s">
        <v>158</v>
      </c>
      <c r="C103" s="10" t="s">
        <v>30</v>
      </c>
      <c r="D103" s="70">
        <f t="shared" si="4"/>
        <v>3288826</v>
      </c>
      <c r="E103" s="71">
        <v>0</v>
      </c>
      <c r="F103" s="71">
        <v>0</v>
      </c>
      <c r="G103" s="71">
        <v>2239957</v>
      </c>
      <c r="H103" s="71">
        <v>1048869</v>
      </c>
      <c r="I103" s="71">
        <v>0</v>
      </c>
      <c r="J103" s="71">
        <v>0</v>
      </c>
      <c r="K103" s="71">
        <v>0</v>
      </c>
      <c r="L103" s="73"/>
    </row>
    <row r="104" spans="1:12" s="1" customFormat="1" ht="12.75" x14ac:dyDescent="0.2">
      <c r="A104" s="25">
        <v>90</v>
      </c>
      <c r="B104" s="26" t="s">
        <v>159</v>
      </c>
      <c r="C104" s="10" t="s">
        <v>14</v>
      </c>
      <c r="D104" s="70">
        <f t="shared" si="4"/>
        <v>1159946</v>
      </c>
      <c r="E104" s="71">
        <v>0</v>
      </c>
      <c r="F104" s="71">
        <v>0</v>
      </c>
      <c r="G104" s="71">
        <v>783129</v>
      </c>
      <c r="H104" s="71">
        <v>376817</v>
      </c>
      <c r="I104" s="71">
        <v>0</v>
      </c>
      <c r="J104" s="71">
        <v>0</v>
      </c>
      <c r="K104" s="71">
        <v>0</v>
      </c>
      <c r="L104" s="73"/>
    </row>
    <row r="105" spans="1:12" s="1" customFormat="1" ht="12.75" x14ac:dyDescent="0.2">
      <c r="A105" s="25">
        <v>91</v>
      </c>
      <c r="B105" s="12" t="s">
        <v>160</v>
      </c>
      <c r="C105" s="10" t="s">
        <v>31</v>
      </c>
      <c r="D105" s="70">
        <f t="shared" si="4"/>
        <v>1813419</v>
      </c>
      <c r="E105" s="71">
        <v>0</v>
      </c>
      <c r="F105" s="71">
        <v>0</v>
      </c>
      <c r="G105" s="71">
        <v>1234974</v>
      </c>
      <c r="H105" s="71">
        <v>578445</v>
      </c>
      <c r="I105" s="71">
        <v>0</v>
      </c>
      <c r="J105" s="71">
        <v>0</v>
      </c>
      <c r="K105" s="71">
        <v>0</v>
      </c>
      <c r="L105" s="73"/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70">
        <f t="shared" si="4"/>
        <v>1913340</v>
      </c>
      <c r="E106" s="71">
        <v>0</v>
      </c>
      <c r="F106" s="71">
        <v>0</v>
      </c>
      <c r="G106" s="71">
        <v>1358250</v>
      </c>
      <c r="H106" s="71">
        <v>555090</v>
      </c>
      <c r="I106" s="71">
        <v>0</v>
      </c>
      <c r="J106" s="71">
        <v>0</v>
      </c>
      <c r="K106" s="71">
        <v>0</v>
      </c>
      <c r="L106" s="73"/>
    </row>
    <row r="107" spans="1:12" s="22" customFormat="1" ht="12.75" x14ac:dyDescent="0.2">
      <c r="A107" s="25">
        <v>93</v>
      </c>
      <c r="B107" s="24" t="s">
        <v>162</v>
      </c>
      <c r="C107" s="21" t="s">
        <v>13</v>
      </c>
      <c r="D107" s="70">
        <f t="shared" si="4"/>
        <v>14962337</v>
      </c>
      <c r="E107" s="71">
        <v>11472752</v>
      </c>
      <c r="F107" s="71">
        <v>0</v>
      </c>
      <c r="G107" s="71">
        <v>2177082</v>
      </c>
      <c r="H107" s="71">
        <v>1312503</v>
      </c>
      <c r="I107" s="71">
        <v>0</v>
      </c>
      <c r="J107" s="71">
        <v>0</v>
      </c>
      <c r="K107" s="71">
        <v>0</v>
      </c>
      <c r="L107" s="73"/>
    </row>
    <row r="108" spans="1:12" s="1" customFormat="1" ht="12.75" x14ac:dyDescent="0.2">
      <c r="A108" s="25">
        <v>94</v>
      </c>
      <c r="B108" s="26" t="s">
        <v>163</v>
      </c>
      <c r="C108" s="10" t="s">
        <v>32</v>
      </c>
      <c r="D108" s="70">
        <f t="shared" si="4"/>
        <v>1255189</v>
      </c>
      <c r="E108" s="71">
        <v>0</v>
      </c>
      <c r="F108" s="71">
        <v>0</v>
      </c>
      <c r="G108" s="71">
        <v>891486</v>
      </c>
      <c r="H108" s="71">
        <v>363703</v>
      </c>
      <c r="I108" s="71">
        <v>0</v>
      </c>
      <c r="J108" s="71">
        <v>0</v>
      </c>
      <c r="K108" s="71">
        <v>0</v>
      </c>
      <c r="L108" s="73"/>
    </row>
    <row r="109" spans="1:12" s="1" customFormat="1" ht="12.75" x14ac:dyDescent="0.2">
      <c r="A109" s="25">
        <v>95</v>
      </c>
      <c r="B109" s="26" t="s">
        <v>164</v>
      </c>
      <c r="C109" s="10" t="s">
        <v>55</v>
      </c>
      <c r="D109" s="70">
        <f t="shared" si="4"/>
        <v>2213417</v>
      </c>
      <c r="E109" s="71">
        <v>0</v>
      </c>
      <c r="F109" s="71">
        <v>0</v>
      </c>
      <c r="G109" s="71">
        <v>1558612</v>
      </c>
      <c r="H109" s="71">
        <v>654805</v>
      </c>
      <c r="I109" s="71">
        <v>0</v>
      </c>
      <c r="J109" s="71">
        <v>0</v>
      </c>
      <c r="K109" s="71">
        <v>0</v>
      </c>
      <c r="L109" s="73"/>
    </row>
    <row r="110" spans="1:12" s="1" customFormat="1" ht="12.75" x14ac:dyDescent="0.2">
      <c r="A110" s="25">
        <v>96</v>
      </c>
      <c r="B110" s="12" t="s">
        <v>165</v>
      </c>
      <c r="C110" s="10" t="s">
        <v>34</v>
      </c>
      <c r="D110" s="70">
        <f t="shared" si="4"/>
        <v>6227232</v>
      </c>
      <c r="E110" s="71">
        <v>2742377</v>
      </c>
      <c r="F110" s="71">
        <v>0</v>
      </c>
      <c r="G110" s="71">
        <v>2356318</v>
      </c>
      <c r="H110" s="71">
        <v>1128537</v>
      </c>
      <c r="I110" s="71">
        <v>0</v>
      </c>
      <c r="J110" s="71">
        <v>0</v>
      </c>
      <c r="K110" s="71">
        <v>0</v>
      </c>
      <c r="L110" s="73"/>
    </row>
    <row r="111" spans="1:12" s="1" customFormat="1" ht="12.75" x14ac:dyDescent="0.2">
      <c r="A111" s="25">
        <v>97</v>
      </c>
      <c r="B111" s="14" t="s">
        <v>166</v>
      </c>
      <c r="C111" s="10" t="s">
        <v>228</v>
      </c>
      <c r="D111" s="70">
        <f t="shared" si="4"/>
        <v>2701008</v>
      </c>
      <c r="E111" s="71">
        <v>1182784</v>
      </c>
      <c r="F111" s="71">
        <v>0</v>
      </c>
      <c r="G111" s="71">
        <v>1078175</v>
      </c>
      <c r="H111" s="71">
        <v>440049</v>
      </c>
      <c r="I111" s="71">
        <v>0</v>
      </c>
      <c r="J111" s="71">
        <v>0</v>
      </c>
      <c r="K111" s="71">
        <v>0</v>
      </c>
      <c r="L111" s="73"/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70">
        <f t="shared" si="4"/>
        <v>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73"/>
    </row>
    <row r="113" spans="1:12" s="1" customFormat="1" ht="12.75" x14ac:dyDescent="0.2">
      <c r="A113" s="25">
        <v>99</v>
      </c>
      <c r="B113" s="12" t="s">
        <v>169</v>
      </c>
      <c r="C113" s="10" t="s">
        <v>170</v>
      </c>
      <c r="D113" s="70">
        <f t="shared" si="4"/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3"/>
    </row>
    <row r="114" spans="1:12" s="1" customFormat="1" ht="12.75" x14ac:dyDescent="0.2">
      <c r="A114" s="25">
        <v>100</v>
      </c>
      <c r="B114" s="26" t="s">
        <v>171</v>
      </c>
      <c r="C114" s="10" t="s">
        <v>172</v>
      </c>
      <c r="D114" s="70">
        <f t="shared" si="4"/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3"/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70">
        <f t="shared" si="4"/>
        <v>0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v>0</v>
      </c>
      <c r="L115" s="73"/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70">
        <f t="shared" si="4"/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3"/>
    </row>
    <row r="117" spans="1:12" s="1" customFormat="1" ht="12.75" x14ac:dyDescent="0.2">
      <c r="A117" s="25">
        <v>103</v>
      </c>
      <c r="B117" s="26" t="s">
        <v>177</v>
      </c>
      <c r="C117" s="10" t="s">
        <v>178</v>
      </c>
      <c r="D117" s="70">
        <f t="shared" si="4"/>
        <v>3873267</v>
      </c>
      <c r="E117" s="71">
        <v>0</v>
      </c>
      <c r="F117" s="71">
        <v>3873267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3"/>
    </row>
    <row r="118" spans="1:12" s="1" customFormat="1" ht="12.75" x14ac:dyDescent="0.2">
      <c r="A118" s="25">
        <v>104</v>
      </c>
      <c r="B118" s="26" t="s">
        <v>179</v>
      </c>
      <c r="C118" s="10" t="s">
        <v>180</v>
      </c>
      <c r="D118" s="70">
        <f t="shared" si="4"/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3"/>
    </row>
    <row r="119" spans="1:12" s="1" customFormat="1" ht="12.75" x14ac:dyDescent="0.2">
      <c r="A119" s="25">
        <v>105</v>
      </c>
      <c r="B119" s="18" t="s">
        <v>181</v>
      </c>
      <c r="C119" s="16" t="s">
        <v>182</v>
      </c>
      <c r="D119" s="70">
        <f t="shared" si="4"/>
        <v>75702921</v>
      </c>
      <c r="E119" s="71">
        <v>26344557</v>
      </c>
      <c r="F119" s="71">
        <v>49358364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3"/>
    </row>
    <row r="120" spans="1:12" s="1" customFormat="1" ht="12.75" x14ac:dyDescent="0.2">
      <c r="A120" s="25">
        <v>106</v>
      </c>
      <c r="B120" s="14" t="s">
        <v>183</v>
      </c>
      <c r="C120" s="10" t="s">
        <v>184</v>
      </c>
      <c r="D120" s="70">
        <f t="shared" si="4"/>
        <v>8386639</v>
      </c>
      <c r="E120" s="71">
        <v>0</v>
      </c>
      <c r="F120" s="71">
        <v>8386639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3"/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70">
        <f t="shared" si="4"/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3"/>
    </row>
    <row r="122" spans="1:12" s="1" customFormat="1" ht="12.75" x14ac:dyDescent="0.2">
      <c r="A122" s="25">
        <v>108</v>
      </c>
      <c r="B122" s="12" t="s">
        <v>187</v>
      </c>
      <c r="C122" s="19" t="s">
        <v>188</v>
      </c>
      <c r="D122" s="70">
        <f t="shared" si="4"/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3"/>
    </row>
    <row r="123" spans="1:12" s="1" customFormat="1" ht="12.75" x14ac:dyDescent="0.2">
      <c r="A123" s="25">
        <v>109</v>
      </c>
      <c r="B123" s="26" t="s">
        <v>189</v>
      </c>
      <c r="C123" s="10" t="s">
        <v>271</v>
      </c>
      <c r="D123" s="70">
        <f t="shared" si="4"/>
        <v>4993578</v>
      </c>
      <c r="E123" s="71">
        <v>0</v>
      </c>
      <c r="F123" s="71">
        <v>4993578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3"/>
    </row>
    <row r="124" spans="1:12" s="1" customFormat="1" ht="14.25" customHeight="1" x14ac:dyDescent="0.2">
      <c r="A124" s="25">
        <v>110</v>
      </c>
      <c r="B124" s="14" t="s">
        <v>190</v>
      </c>
      <c r="C124" s="10" t="s">
        <v>259</v>
      </c>
      <c r="D124" s="70">
        <f t="shared" si="4"/>
        <v>4871048</v>
      </c>
      <c r="E124" s="71">
        <v>1075515</v>
      </c>
      <c r="F124" s="71">
        <v>3795533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3"/>
    </row>
    <row r="125" spans="1:12" s="1" customFormat="1" ht="12.75" x14ac:dyDescent="0.2">
      <c r="A125" s="25">
        <v>111</v>
      </c>
      <c r="B125" s="12" t="s">
        <v>405</v>
      </c>
      <c r="C125" s="10" t="s">
        <v>381</v>
      </c>
      <c r="D125" s="70">
        <f t="shared" si="4"/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3"/>
    </row>
    <row r="126" spans="1:12" s="1" customFormat="1" ht="12.75" x14ac:dyDescent="0.2">
      <c r="A126" s="25">
        <v>112</v>
      </c>
      <c r="B126" s="14" t="s">
        <v>191</v>
      </c>
      <c r="C126" s="10" t="s">
        <v>192</v>
      </c>
      <c r="D126" s="70">
        <f t="shared" si="4"/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3"/>
    </row>
    <row r="127" spans="1:12" s="1" customFormat="1" ht="13.5" customHeight="1" x14ac:dyDescent="0.2">
      <c r="A127" s="25">
        <v>113</v>
      </c>
      <c r="B127" s="14" t="s">
        <v>193</v>
      </c>
      <c r="C127" s="10" t="s">
        <v>390</v>
      </c>
      <c r="D127" s="70">
        <f t="shared" si="4"/>
        <v>0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3"/>
    </row>
    <row r="128" spans="1:12" s="1" customFormat="1" ht="12.75" x14ac:dyDescent="0.2">
      <c r="A128" s="25">
        <v>114</v>
      </c>
      <c r="B128" s="26" t="s">
        <v>194</v>
      </c>
      <c r="C128" s="10" t="s">
        <v>195</v>
      </c>
      <c r="D128" s="70">
        <f t="shared" si="4"/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3"/>
    </row>
    <row r="129" spans="1:12" s="1" customFormat="1" ht="24" x14ac:dyDescent="0.2">
      <c r="A129" s="25">
        <v>115</v>
      </c>
      <c r="B129" s="26" t="s">
        <v>196</v>
      </c>
      <c r="C129" s="52" t="s">
        <v>348</v>
      </c>
      <c r="D129" s="70">
        <f t="shared" si="4"/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3"/>
    </row>
    <row r="130" spans="1:12" s="1" customFormat="1" ht="12.75" x14ac:dyDescent="0.2">
      <c r="A130" s="25">
        <v>116</v>
      </c>
      <c r="B130" s="26" t="s">
        <v>197</v>
      </c>
      <c r="C130" s="10" t="s">
        <v>234</v>
      </c>
      <c r="D130" s="70">
        <f t="shared" si="4"/>
        <v>138353613</v>
      </c>
      <c r="E130" s="71">
        <v>57945600</v>
      </c>
      <c r="F130" s="71">
        <v>43166258</v>
      </c>
      <c r="G130" s="71">
        <v>1301098</v>
      </c>
      <c r="H130" s="71">
        <v>4157514</v>
      </c>
      <c r="I130" s="71">
        <v>22512824</v>
      </c>
      <c r="J130" s="71">
        <v>0</v>
      </c>
      <c r="K130" s="71">
        <v>9270319</v>
      </c>
      <c r="L130" s="73"/>
    </row>
    <row r="131" spans="1:12" ht="10.5" customHeight="1" x14ac:dyDescent="0.2">
      <c r="A131" s="25">
        <v>117</v>
      </c>
      <c r="B131" s="26" t="s">
        <v>198</v>
      </c>
      <c r="C131" s="10" t="s">
        <v>199</v>
      </c>
      <c r="D131" s="70">
        <f t="shared" si="4"/>
        <v>250927055</v>
      </c>
      <c r="E131" s="71">
        <v>126286550</v>
      </c>
      <c r="F131" s="71">
        <v>72839468</v>
      </c>
      <c r="G131" s="71">
        <v>1805460</v>
      </c>
      <c r="H131" s="71">
        <v>17357685</v>
      </c>
      <c r="I131" s="71">
        <v>32637892</v>
      </c>
      <c r="J131" s="71">
        <v>0</v>
      </c>
      <c r="K131" s="71">
        <v>0</v>
      </c>
      <c r="L131" s="73"/>
    </row>
    <row r="132" spans="1:12" s="1" customFormat="1" ht="12.75" x14ac:dyDescent="0.2">
      <c r="A132" s="25">
        <v>118</v>
      </c>
      <c r="B132" s="26" t="s">
        <v>200</v>
      </c>
      <c r="C132" s="10" t="s">
        <v>42</v>
      </c>
      <c r="D132" s="70">
        <f t="shared" si="4"/>
        <v>26551761</v>
      </c>
      <c r="E132" s="71">
        <v>19032705</v>
      </c>
      <c r="F132" s="71">
        <v>0</v>
      </c>
      <c r="G132" s="71">
        <v>7519056</v>
      </c>
      <c r="H132" s="71">
        <v>0</v>
      </c>
      <c r="I132" s="71">
        <v>0</v>
      </c>
      <c r="J132" s="71">
        <v>0</v>
      </c>
      <c r="K132" s="71">
        <v>0</v>
      </c>
      <c r="L132" s="73"/>
    </row>
    <row r="133" spans="1:12" s="1" customFormat="1" ht="12.75" x14ac:dyDescent="0.2">
      <c r="A133" s="25">
        <v>119</v>
      </c>
      <c r="B133" s="12" t="s">
        <v>201</v>
      </c>
      <c r="C133" s="10" t="s">
        <v>48</v>
      </c>
      <c r="D133" s="70">
        <f t="shared" si="4"/>
        <v>23892362</v>
      </c>
      <c r="E133" s="71">
        <v>7750739</v>
      </c>
      <c r="F133" s="71">
        <v>9061534</v>
      </c>
      <c r="G133" s="71">
        <v>2080492</v>
      </c>
      <c r="H133" s="71">
        <v>4999597</v>
      </c>
      <c r="I133" s="71">
        <v>0</v>
      </c>
      <c r="J133" s="71">
        <v>0</v>
      </c>
      <c r="K133" s="71">
        <v>0</v>
      </c>
      <c r="L133" s="73"/>
    </row>
    <row r="134" spans="1:12" s="1" customFormat="1" ht="12.75" x14ac:dyDescent="0.2">
      <c r="A134" s="25">
        <v>120</v>
      </c>
      <c r="B134" s="12" t="s">
        <v>202</v>
      </c>
      <c r="C134" s="10" t="s">
        <v>236</v>
      </c>
      <c r="D134" s="70">
        <f t="shared" si="4"/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3"/>
    </row>
    <row r="135" spans="1:12" s="1" customFormat="1" ht="12.75" x14ac:dyDescent="0.2">
      <c r="A135" s="25">
        <v>121</v>
      </c>
      <c r="B135" s="12" t="s">
        <v>203</v>
      </c>
      <c r="C135" s="10" t="s">
        <v>50</v>
      </c>
      <c r="D135" s="70">
        <f t="shared" si="4"/>
        <v>11351130</v>
      </c>
      <c r="E135" s="71">
        <v>0</v>
      </c>
      <c r="F135" s="71">
        <v>10929856</v>
      </c>
      <c r="G135" s="71">
        <v>421274</v>
      </c>
      <c r="H135" s="71">
        <v>0</v>
      </c>
      <c r="I135" s="71">
        <v>0</v>
      </c>
      <c r="J135" s="71">
        <v>0</v>
      </c>
      <c r="K135" s="71">
        <v>0</v>
      </c>
      <c r="L135" s="73"/>
    </row>
    <row r="136" spans="1:12" s="1" customFormat="1" ht="12.75" x14ac:dyDescent="0.2">
      <c r="A136" s="25">
        <v>122</v>
      </c>
      <c r="B136" s="26" t="s">
        <v>204</v>
      </c>
      <c r="C136" s="10" t="s">
        <v>49</v>
      </c>
      <c r="D136" s="70">
        <f t="shared" si="4"/>
        <v>61850285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43917047</v>
      </c>
      <c r="K136" s="71">
        <v>17933238</v>
      </c>
      <c r="L136" s="73"/>
    </row>
    <row r="137" spans="1:12" s="1" customFormat="1" ht="12.75" x14ac:dyDescent="0.2">
      <c r="A137" s="25">
        <v>123</v>
      </c>
      <c r="B137" s="26" t="s">
        <v>205</v>
      </c>
      <c r="C137" s="10" t="s">
        <v>206</v>
      </c>
      <c r="D137" s="70">
        <f t="shared" si="4"/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3"/>
    </row>
    <row r="138" spans="1:12" s="1" customFormat="1" ht="12.75" x14ac:dyDescent="0.2">
      <c r="A138" s="25">
        <v>124</v>
      </c>
      <c r="B138" s="26" t="s">
        <v>207</v>
      </c>
      <c r="C138" s="10" t="s">
        <v>43</v>
      </c>
      <c r="D138" s="70">
        <f t="shared" si="4"/>
        <v>12513515</v>
      </c>
      <c r="E138" s="71">
        <v>9593424</v>
      </c>
      <c r="F138" s="71">
        <v>0</v>
      </c>
      <c r="G138" s="71">
        <v>1265929</v>
      </c>
      <c r="H138" s="71">
        <v>1654162</v>
      </c>
      <c r="I138" s="71">
        <v>0</v>
      </c>
      <c r="J138" s="71">
        <v>0</v>
      </c>
      <c r="K138" s="71">
        <v>0</v>
      </c>
      <c r="L138" s="73"/>
    </row>
    <row r="139" spans="1:12" s="1" customFormat="1" ht="12.75" x14ac:dyDescent="0.2">
      <c r="A139" s="25">
        <v>125</v>
      </c>
      <c r="B139" s="12" t="s">
        <v>208</v>
      </c>
      <c r="C139" s="10" t="s">
        <v>235</v>
      </c>
      <c r="D139" s="70">
        <f t="shared" si="4"/>
        <v>77335353</v>
      </c>
      <c r="E139" s="71">
        <v>24678986</v>
      </c>
      <c r="F139" s="71">
        <v>39265196</v>
      </c>
      <c r="G139" s="71">
        <v>4159636</v>
      </c>
      <c r="H139" s="71">
        <v>2216587</v>
      </c>
      <c r="I139" s="71">
        <v>0</v>
      </c>
      <c r="J139" s="71">
        <v>0</v>
      </c>
      <c r="K139" s="71">
        <v>7014948</v>
      </c>
      <c r="L139" s="73"/>
    </row>
    <row r="140" spans="1:12" s="1" customFormat="1" ht="12.75" x14ac:dyDescent="0.2">
      <c r="A140" s="25">
        <v>126</v>
      </c>
      <c r="B140" s="14" t="s">
        <v>209</v>
      </c>
      <c r="C140" s="10" t="s">
        <v>210</v>
      </c>
      <c r="D140" s="70">
        <f t="shared" si="4"/>
        <v>34503039</v>
      </c>
      <c r="E140" s="71">
        <v>9913814</v>
      </c>
      <c r="F140" s="71">
        <v>3350554</v>
      </c>
      <c r="G140" s="71">
        <v>4979357</v>
      </c>
      <c r="H140" s="71">
        <v>3705685</v>
      </c>
      <c r="I140" s="71">
        <v>12553629</v>
      </c>
      <c r="J140" s="71">
        <v>0</v>
      </c>
      <c r="K140" s="71">
        <v>0</v>
      </c>
      <c r="L140" s="73"/>
    </row>
    <row r="141" spans="1:12" ht="12.75" x14ac:dyDescent="0.2">
      <c r="A141" s="25">
        <v>127</v>
      </c>
      <c r="B141" s="26" t="s">
        <v>211</v>
      </c>
      <c r="C141" s="10" t="s">
        <v>212</v>
      </c>
      <c r="D141" s="70">
        <f t="shared" ref="D141:D150" si="5">SUM(E141:K141)</f>
        <v>30774210</v>
      </c>
      <c r="E141" s="71">
        <v>16219217</v>
      </c>
      <c r="F141" s="71">
        <v>0</v>
      </c>
      <c r="G141" s="71">
        <v>0</v>
      </c>
      <c r="H141" s="71">
        <v>0</v>
      </c>
      <c r="I141" s="71">
        <v>0</v>
      </c>
      <c r="J141" s="71">
        <v>0</v>
      </c>
      <c r="K141" s="71">
        <v>14554993</v>
      </c>
      <c r="L141" s="73"/>
    </row>
    <row r="142" spans="1:12" ht="12.75" x14ac:dyDescent="0.2">
      <c r="A142" s="25">
        <v>128</v>
      </c>
      <c r="B142" s="12" t="s">
        <v>213</v>
      </c>
      <c r="C142" s="10" t="s">
        <v>214</v>
      </c>
      <c r="D142" s="70">
        <f t="shared" si="5"/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3"/>
    </row>
    <row r="143" spans="1:12" ht="12.75" x14ac:dyDescent="0.2">
      <c r="A143" s="25">
        <v>129</v>
      </c>
      <c r="B143" s="20" t="s">
        <v>215</v>
      </c>
      <c r="C143" s="13" t="s">
        <v>216</v>
      </c>
      <c r="D143" s="70">
        <f t="shared" si="5"/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73"/>
    </row>
    <row r="144" spans="1:12" ht="12.75" x14ac:dyDescent="0.2">
      <c r="A144" s="25">
        <v>130</v>
      </c>
      <c r="B144" s="36" t="s">
        <v>260</v>
      </c>
      <c r="C144" s="37" t="s">
        <v>261</v>
      </c>
      <c r="D144" s="70">
        <f t="shared" si="5"/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3"/>
    </row>
    <row r="145" spans="1:29" ht="12.75" x14ac:dyDescent="0.2">
      <c r="A145" s="25">
        <v>131</v>
      </c>
      <c r="B145" s="38" t="s">
        <v>262</v>
      </c>
      <c r="C145" s="39" t="s">
        <v>263</v>
      </c>
      <c r="D145" s="70">
        <f t="shared" si="5"/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3"/>
    </row>
    <row r="146" spans="1:29" ht="12.75" x14ac:dyDescent="0.2">
      <c r="A146" s="25">
        <v>132</v>
      </c>
      <c r="B146" s="40" t="s">
        <v>264</v>
      </c>
      <c r="C146" s="41" t="s">
        <v>265</v>
      </c>
      <c r="D146" s="70">
        <f t="shared" si="5"/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3"/>
    </row>
    <row r="147" spans="1:29" ht="12.75" x14ac:dyDescent="0.2">
      <c r="A147" s="25">
        <v>133</v>
      </c>
      <c r="B147" s="25" t="s">
        <v>269</v>
      </c>
      <c r="C147" s="42" t="s">
        <v>270</v>
      </c>
      <c r="D147" s="70">
        <f t="shared" si="5"/>
        <v>0</v>
      </c>
      <c r="E147" s="71">
        <v>0</v>
      </c>
      <c r="F147" s="71">
        <v>0</v>
      </c>
      <c r="G147" s="71">
        <v>0</v>
      </c>
      <c r="H147" s="71">
        <v>0</v>
      </c>
      <c r="I147" s="71">
        <v>0</v>
      </c>
      <c r="J147" s="71">
        <v>0</v>
      </c>
      <c r="K147" s="71">
        <v>0</v>
      </c>
      <c r="L147" s="73"/>
    </row>
    <row r="148" spans="1:29" ht="12.75" x14ac:dyDescent="0.2">
      <c r="A148" s="25">
        <v>134</v>
      </c>
      <c r="B148" s="90" t="s">
        <v>358</v>
      </c>
      <c r="C148" s="42" t="s">
        <v>357</v>
      </c>
      <c r="D148" s="70">
        <f t="shared" si="5"/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3"/>
    </row>
    <row r="149" spans="1:29" ht="12.75" x14ac:dyDescent="0.2">
      <c r="A149" s="25">
        <v>135</v>
      </c>
      <c r="B149" s="88" t="s">
        <v>385</v>
      </c>
      <c r="C149" s="42" t="s">
        <v>379</v>
      </c>
      <c r="D149" s="70">
        <f t="shared" si="5"/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3"/>
    </row>
    <row r="150" spans="1:29" ht="12.75" x14ac:dyDescent="0.2">
      <c r="A150" s="163">
        <v>136</v>
      </c>
      <c r="B150" s="88" t="s">
        <v>400</v>
      </c>
      <c r="C150" s="42" t="s">
        <v>399</v>
      </c>
      <c r="D150" s="70">
        <f t="shared" si="5"/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</row>
    <row r="151" spans="1:29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x14ac:dyDescent="0.2">
      <c r="D152" s="4"/>
    </row>
    <row r="153" spans="1:29" s="4" customFormat="1" x14ac:dyDescent="0.2">
      <c r="A153" s="6"/>
      <c r="B153" s="6"/>
      <c r="C153" s="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</sheetData>
  <mergeCells count="17">
    <mergeCell ref="K5:K7"/>
    <mergeCell ref="A2:K2"/>
    <mergeCell ref="A8:C8"/>
    <mergeCell ref="A11:C11"/>
    <mergeCell ref="A90:A93"/>
    <mergeCell ref="B90:B93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E154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L21" sqref="L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10" width="13.5703125" style="8" customWidth="1"/>
    <col min="11" max="11" width="18" style="8" customWidth="1"/>
    <col min="12" max="12" width="30.28515625" style="8" customWidth="1"/>
    <col min="13" max="16384" width="9.140625" style="8"/>
  </cols>
  <sheetData>
    <row r="2" spans="1:12" ht="21.75" customHeight="1" x14ac:dyDescent="0.2">
      <c r="A2" s="297" t="s">
        <v>387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2" x14ac:dyDescent="0.2">
      <c r="C3" s="9"/>
      <c r="I3" s="8" t="s">
        <v>289</v>
      </c>
    </row>
    <row r="4" spans="1:12" s="2" customFormat="1" ht="15.75" customHeight="1" x14ac:dyDescent="0.2">
      <c r="A4" s="287" t="s">
        <v>46</v>
      </c>
      <c r="B4" s="287" t="s">
        <v>58</v>
      </c>
      <c r="C4" s="288" t="s">
        <v>47</v>
      </c>
      <c r="D4" s="357" t="s">
        <v>238</v>
      </c>
      <c r="E4" s="350" t="s">
        <v>286</v>
      </c>
      <c r="F4" s="350"/>
      <c r="G4" s="350"/>
      <c r="H4" s="350"/>
      <c r="I4" s="350"/>
      <c r="J4" s="350"/>
      <c r="K4" s="350"/>
      <c r="L4" s="350"/>
    </row>
    <row r="5" spans="1:12" ht="25.5" customHeight="1" x14ac:dyDescent="0.2">
      <c r="A5" s="287"/>
      <c r="B5" s="287"/>
      <c r="C5" s="288"/>
      <c r="D5" s="358"/>
      <c r="E5" s="350" t="s">
        <v>335</v>
      </c>
      <c r="F5" s="350" t="s">
        <v>336</v>
      </c>
      <c r="G5" s="350" t="s">
        <v>337</v>
      </c>
      <c r="H5" s="350" t="s">
        <v>338</v>
      </c>
      <c r="I5" s="350" t="s">
        <v>359</v>
      </c>
      <c r="J5" s="287" t="s">
        <v>352</v>
      </c>
      <c r="K5" s="287"/>
      <c r="L5" s="287"/>
    </row>
    <row r="6" spans="1:12" ht="14.25" customHeight="1" x14ac:dyDescent="0.2">
      <c r="A6" s="287"/>
      <c r="B6" s="287"/>
      <c r="C6" s="288"/>
      <c r="D6" s="358"/>
      <c r="E6" s="350"/>
      <c r="F6" s="350"/>
      <c r="G6" s="350"/>
      <c r="H6" s="350"/>
      <c r="I6" s="350"/>
      <c r="J6" s="343" t="s">
        <v>371</v>
      </c>
      <c r="K6" s="355" t="s">
        <v>285</v>
      </c>
      <c r="L6" s="356"/>
    </row>
    <row r="7" spans="1:12" ht="87.75" customHeight="1" x14ac:dyDescent="0.2">
      <c r="A7" s="287"/>
      <c r="B7" s="287"/>
      <c r="C7" s="288"/>
      <c r="D7" s="359"/>
      <c r="E7" s="350"/>
      <c r="F7" s="350"/>
      <c r="G7" s="350"/>
      <c r="H7" s="350"/>
      <c r="I7" s="350"/>
      <c r="J7" s="345"/>
      <c r="K7" s="115" t="s">
        <v>354</v>
      </c>
      <c r="L7" s="115" t="s">
        <v>353</v>
      </c>
    </row>
    <row r="8" spans="1:12" s="2" customFormat="1" x14ac:dyDescent="0.2">
      <c r="A8" s="282" t="s">
        <v>233</v>
      </c>
      <c r="B8" s="282"/>
      <c r="C8" s="282"/>
      <c r="D8" s="45">
        <f>D11+D10+D9</f>
        <v>693988564</v>
      </c>
      <c r="E8" s="45">
        <f t="shared" ref="E8:L8" si="0">E11+E10+E9</f>
        <v>27020080</v>
      </c>
      <c r="F8" s="45">
        <f t="shared" si="0"/>
        <v>124000</v>
      </c>
      <c r="G8" s="45">
        <f t="shared" si="0"/>
        <v>434076953</v>
      </c>
      <c r="H8" s="45">
        <f t="shared" si="0"/>
        <v>41591376</v>
      </c>
      <c r="I8" s="45">
        <f t="shared" si="0"/>
        <v>1796300</v>
      </c>
      <c r="J8" s="45">
        <f t="shared" si="0"/>
        <v>189379855</v>
      </c>
      <c r="K8" s="45">
        <f t="shared" si="0"/>
        <v>80461426</v>
      </c>
      <c r="L8" s="45">
        <f t="shared" si="0"/>
        <v>104986931</v>
      </c>
    </row>
    <row r="9" spans="1:12" s="3" customFormat="1" ht="11.25" customHeight="1" x14ac:dyDescent="0.2">
      <c r="A9" s="5"/>
      <c r="B9" s="5"/>
      <c r="C9" s="11" t="s">
        <v>56</v>
      </c>
      <c r="D9" s="44">
        <f t="shared" ref="D9" si="1">SUM(E9:J9)</f>
        <v>4942415</v>
      </c>
      <c r="E9" s="114"/>
      <c r="F9" s="114"/>
      <c r="G9" s="114"/>
      <c r="H9" s="69">
        <v>1010917</v>
      </c>
      <c r="I9" s="114"/>
      <c r="J9" s="69">
        <v>3931498</v>
      </c>
      <c r="K9" s="114"/>
      <c r="L9" s="114"/>
    </row>
    <row r="10" spans="1:12" s="3" customFormat="1" ht="11.25" customHeight="1" x14ac:dyDescent="0.2">
      <c r="A10" s="5"/>
      <c r="B10" s="5"/>
      <c r="C10" s="11" t="s">
        <v>297</v>
      </c>
      <c r="D10" s="44">
        <f t="shared" ref="D10:D69" si="2">SUM(E10:J10)</f>
        <v>0</v>
      </c>
      <c r="E10" s="114"/>
      <c r="F10" s="114"/>
      <c r="G10" s="114"/>
      <c r="H10" s="114"/>
      <c r="I10" s="114"/>
      <c r="J10" s="69">
        <f t="shared" ref="J10:J69" si="3">K10+L10</f>
        <v>0</v>
      </c>
      <c r="K10" s="114"/>
      <c r="L10" s="114"/>
    </row>
    <row r="11" spans="1:12" s="2" customFormat="1" x14ac:dyDescent="0.2">
      <c r="A11" s="282" t="s">
        <v>232</v>
      </c>
      <c r="B11" s="282"/>
      <c r="C11" s="282"/>
      <c r="D11" s="45">
        <f t="shared" ref="D11:L11" si="4">SUM(D12:D148)-D90</f>
        <v>689046149</v>
      </c>
      <c r="E11" s="83">
        <f t="shared" si="4"/>
        <v>27020080</v>
      </c>
      <c r="F11" s="83">
        <f t="shared" si="4"/>
        <v>124000</v>
      </c>
      <c r="G11" s="83">
        <f t="shared" si="4"/>
        <v>434076953</v>
      </c>
      <c r="H11" s="83">
        <f t="shared" si="4"/>
        <v>40580459</v>
      </c>
      <c r="I11" s="83">
        <f t="shared" si="4"/>
        <v>1796300</v>
      </c>
      <c r="J11" s="83">
        <f t="shared" si="4"/>
        <v>185448357</v>
      </c>
      <c r="K11" s="83">
        <f t="shared" si="4"/>
        <v>80461426</v>
      </c>
      <c r="L11" s="83">
        <f t="shared" si="4"/>
        <v>104986931</v>
      </c>
    </row>
    <row r="12" spans="1:12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2"/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69">
        <f t="shared" si="3"/>
        <v>0</v>
      </c>
      <c r="K12" s="57">
        <v>0</v>
      </c>
      <c r="L12" s="57">
        <v>0</v>
      </c>
    </row>
    <row r="13" spans="1:12" s="1" customFormat="1" x14ac:dyDescent="0.2">
      <c r="A13" s="25">
        <v>2</v>
      </c>
      <c r="B13" s="14" t="s">
        <v>60</v>
      </c>
      <c r="C13" s="10" t="s">
        <v>217</v>
      </c>
      <c r="D13" s="44">
        <f t="shared" si="2"/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69">
        <f t="shared" si="3"/>
        <v>0</v>
      </c>
      <c r="K13" s="57">
        <v>0</v>
      </c>
      <c r="L13" s="57">
        <v>0</v>
      </c>
    </row>
    <row r="14" spans="1:12" s="22" customFormat="1" x14ac:dyDescent="0.2">
      <c r="A14" s="25">
        <v>3</v>
      </c>
      <c r="B14" s="27" t="s">
        <v>61</v>
      </c>
      <c r="C14" s="21" t="s">
        <v>5</v>
      </c>
      <c r="D14" s="44">
        <f t="shared" si="2"/>
        <v>1046284</v>
      </c>
      <c r="E14" s="57">
        <v>0</v>
      </c>
      <c r="F14" s="57">
        <v>0</v>
      </c>
      <c r="G14" s="57">
        <v>0</v>
      </c>
      <c r="H14" s="57">
        <v>1046284</v>
      </c>
      <c r="I14" s="57">
        <v>0</v>
      </c>
      <c r="J14" s="69">
        <f t="shared" si="3"/>
        <v>0</v>
      </c>
      <c r="K14" s="57">
        <v>0</v>
      </c>
      <c r="L14" s="57">
        <v>0</v>
      </c>
    </row>
    <row r="15" spans="1:12" s="1" customFormat="1" ht="14.25" customHeight="1" x14ac:dyDescent="0.2">
      <c r="A15" s="25">
        <v>4</v>
      </c>
      <c r="B15" s="12" t="s">
        <v>62</v>
      </c>
      <c r="C15" s="10" t="s">
        <v>218</v>
      </c>
      <c r="D15" s="44">
        <f t="shared" si="2"/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69">
        <f t="shared" si="3"/>
        <v>0</v>
      </c>
      <c r="K15" s="57">
        <v>0</v>
      </c>
      <c r="L15" s="57">
        <v>0</v>
      </c>
    </row>
    <row r="16" spans="1:12" s="1" customFormat="1" x14ac:dyDescent="0.2">
      <c r="A16" s="25">
        <v>5</v>
      </c>
      <c r="B16" s="12" t="s">
        <v>63</v>
      </c>
      <c r="C16" s="10" t="s">
        <v>8</v>
      </c>
      <c r="D16" s="44">
        <f t="shared" si="2"/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69">
        <f t="shared" si="3"/>
        <v>0</v>
      </c>
      <c r="K16" s="57">
        <v>0</v>
      </c>
      <c r="L16" s="57">
        <v>0</v>
      </c>
    </row>
    <row r="17" spans="1:12" s="22" customFormat="1" x14ac:dyDescent="0.2">
      <c r="A17" s="25">
        <v>6</v>
      </c>
      <c r="B17" s="27" t="s">
        <v>64</v>
      </c>
      <c r="C17" s="21" t="s">
        <v>65</v>
      </c>
      <c r="D17" s="44">
        <f t="shared" si="2"/>
        <v>15472841</v>
      </c>
      <c r="E17" s="57">
        <v>0</v>
      </c>
      <c r="F17" s="57">
        <v>0</v>
      </c>
      <c r="G17" s="57">
        <v>0</v>
      </c>
      <c r="H17" s="57">
        <v>2543600</v>
      </c>
      <c r="I17" s="57">
        <v>0</v>
      </c>
      <c r="J17" s="69">
        <f t="shared" si="3"/>
        <v>12929241</v>
      </c>
      <c r="K17" s="57">
        <v>5024844</v>
      </c>
      <c r="L17" s="57">
        <v>7904397</v>
      </c>
    </row>
    <row r="18" spans="1:12" s="1" customFormat="1" x14ac:dyDescent="0.2">
      <c r="A18" s="25">
        <v>7</v>
      </c>
      <c r="B18" s="12" t="s">
        <v>66</v>
      </c>
      <c r="C18" s="10" t="s">
        <v>219</v>
      </c>
      <c r="D18" s="44">
        <f t="shared" si="2"/>
        <v>5352630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69">
        <f t="shared" si="3"/>
        <v>5352630</v>
      </c>
      <c r="K18" s="57">
        <v>2080256</v>
      </c>
      <c r="L18" s="57">
        <v>3272374</v>
      </c>
    </row>
    <row r="19" spans="1:12" s="1" customFormat="1" x14ac:dyDescent="0.2">
      <c r="A19" s="25">
        <v>8</v>
      </c>
      <c r="B19" s="26" t="s">
        <v>67</v>
      </c>
      <c r="C19" s="10" t="s">
        <v>17</v>
      </c>
      <c r="D19" s="44">
        <f t="shared" si="2"/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69">
        <f t="shared" si="3"/>
        <v>0</v>
      </c>
      <c r="K19" s="57">
        <v>0</v>
      </c>
      <c r="L19" s="57">
        <v>0</v>
      </c>
    </row>
    <row r="20" spans="1:12" s="1" customFormat="1" x14ac:dyDescent="0.2">
      <c r="A20" s="25">
        <v>9</v>
      </c>
      <c r="B20" s="26" t="s">
        <v>68</v>
      </c>
      <c r="C20" s="10" t="s">
        <v>6</v>
      </c>
      <c r="D20" s="44">
        <f t="shared" si="2"/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69">
        <f t="shared" si="3"/>
        <v>0</v>
      </c>
      <c r="K20" s="57">
        <v>0</v>
      </c>
      <c r="L20" s="57">
        <v>0</v>
      </c>
    </row>
    <row r="21" spans="1:12" s="1" customFormat="1" x14ac:dyDescent="0.2">
      <c r="A21" s="25">
        <v>10</v>
      </c>
      <c r="B21" s="26" t="s">
        <v>69</v>
      </c>
      <c r="C21" s="10" t="s">
        <v>18</v>
      </c>
      <c r="D21" s="44">
        <f t="shared" si="2"/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69">
        <f t="shared" si="3"/>
        <v>0</v>
      </c>
      <c r="K21" s="57">
        <v>0</v>
      </c>
      <c r="L21" s="57">
        <v>0</v>
      </c>
    </row>
    <row r="22" spans="1:12" s="1" customFormat="1" x14ac:dyDescent="0.2">
      <c r="A22" s="25">
        <v>11</v>
      </c>
      <c r="B22" s="26" t="s">
        <v>70</v>
      </c>
      <c r="C22" s="10" t="s">
        <v>7</v>
      </c>
      <c r="D22" s="44">
        <f t="shared" si="2"/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9">
        <f t="shared" si="3"/>
        <v>0</v>
      </c>
      <c r="K22" s="57">
        <v>0</v>
      </c>
      <c r="L22" s="57">
        <v>0</v>
      </c>
    </row>
    <row r="23" spans="1:12" s="1" customFormat="1" x14ac:dyDescent="0.2">
      <c r="A23" s="25">
        <v>12</v>
      </c>
      <c r="B23" s="26" t="s">
        <v>71</v>
      </c>
      <c r="C23" s="10" t="s">
        <v>19</v>
      </c>
      <c r="D23" s="44">
        <f t="shared" si="2"/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9">
        <f t="shared" si="3"/>
        <v>0</v>
      </c>
      <c r="K23" s="57">
        <v>0</v>
      </c>
      <c r="L23" s="57">
        <v>0</v>
      </c>
    </row>
    <row r="24" spans="1:12" s="1" customFormat="1" x14ac:dyDescent="0.2">
      <c r="A24" s="25">
        <v>13</v>
      </c>
      <c r="B24" s="26" t="s">
        <v>239</v>
      </c>
      <c r="C24" s="10" t="s">
        <v>240</v>
      </c>
      <c r="D24" s="44">
        <f t="shared" si="2"/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9">
        <f t="shared" si="3"/>
        <v>0</v>
      </c>
      <c r="K24" s="57">
        <v>0</v>
      </c>
      <c r="L24" s="57">
        <v>0</v>
      </c>
    </row>
    <row r="25" spans="1:12" s="1" customFormat="1" x14ac:dyDescent="0.2">
      <c r="A25" s="25">
        <v>14</v>
      </c>
      <c r="B25" s="26" t="s">
        <v>72</v>
      </c>
      <c r="C25" s="10" t="s">
        <v>22</v>
      </c>
      <c r="D25" s="44">
        <f t="shared" si="2"/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9">
        <f t="shared" si="3"/>
        <v>0</v>
      </c>
      <c r="K25" s="57">
        <v>0</v>
      </c>
      <c r="L25" s="57">
        <v>0</v>
      </c>
    </row>
    <row r="26" spans="1:12" s="1" customFormat="1" x14ac:dyDescent="0.2">
      <c r="A26" s="25">
        <v>15</v>
      </c>
      <c r="B26" s="26" t="s">
        <v>73</v>
      </c>
      <c r="C26" s="10" t="s">
        <v>10</v>
      </c>
      <c r="D26" s="44">
        <f t="shared" si="2"/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9">
        <f t="shared" si="3"/>
        <v>0</v>
      </c>
      <c r="K26" s="57">
        <v>0</v>
      </c>
      <c r="L26" s="57">
        <v>0</v>
      </c>
    </row>
    <row r="27" spans="1:12" s="1" customFormat="1" x14ac:dyDescent="0.2">
      <c r="A27" s="25">
        <v>16</v>
      </c>
      <c r="B27" s="26" t="s">
        <v>74</v>
      </c>
      <c r="C27" s="10" t="s">
        <v>220</v>
      </c>
      <c r="D27" s="44">
        <f t="shared" si="2"/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69">
        <f t="shared" si="3"/>
        <v>0</v>
      </c>
      <c r="K27" s="57">
        <v>0</v>
      </c>
      <c r="L27" s="57">
        <v>0</v>
      </c>
    </row>
    <row r="28" spans="1:12" s="22" customFormat="1" x14ac:dyDescent="0.2">
      <c r="A28" s="25">
        <v>17</v>
      </c>
      <c r="B28" s="27" t="s">
        <v>75</v>
      </c>
      <c r="C28" s="21" t="s">
        <v>9</v>
      </c>
      <c r="D28" s="44">
        <f t="shared" si="2"/>
        <v>13186504</v>
      </c>
      <c r="E28" s="57">
        <v>0</v>
      </c>
      <c r="F28" s="57">
        <v>0</v>
      </c>
      <c r="G28" s="57">
        <v>0</v>
      </c>
      <c r="H28" s="57">
        <v>1903259</v>
      </c>
      <c r="I28" s="57">
        <v>0</v>
      </c>
      <c r="J28" s="69">
        <f t="shared" si="3"/>
        <v>11283245</v>
      </c>
      <c r="K28" s="57">
        <v>4385141</v>
      </c>
      <c r="L28" s="57">
        <v>6898104</v>
      </c>
    </row>
    <row r="29" spans="1:12" s="1" customFormat="1" x14ac:dyDescent="0.2">
      <c r="A29" s="25">
        <v>18</v>
      </c>
      <c r="B29" s="12" t="s">
        <v>76</v>
      </c>
      <c r="C29" s="10" t="s">
        <v>11</v>
      </c>
      <c r="D29" s="44">
        <f t="shared" si="2"/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69">
        <f t="shared" si="3"/>
        <v>0</v>
      </c>
      <c r="K29" s="57">
        <v>0</v>
      </c>
      <c r="L29" s="57">
        <v>0</v>
      </c>
    </row>
    <row r="30" spans="1:12" s="1" customFormat="1" x14ac:dyDescent="0.2">
      <c r="A30" s="25">
        <v>19</v>
      </c>
      <c r="B30" s="12" t="s">
        <v>77</v>
      </c>
      <c r="C30" s="10" t="s">
        <v>221</v>
      </c>
      <c r="D30" s="44">
        <f t="shared" si="2"/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69">
        <f t="shared" si="3"/>
        <v>0</v>
      </c>
      <c r="K30" s="57">
        <v>0</v>
      </c>
      <c r="L30" s="57">
        <v>0</v>
      </c>
    </row>
    <row r="31" spans="1:12" x14ac:dyDescent="0.2">
      <c r="A31" s="25">
        <v>20</v>
      </c>
      <c r="B31" s="12" t="s">
        <v>78</v>
      </c>
      <c r="C31" s="10" t="s">
        <v>79</v>
      </c>
      <c r="D31" s="44">
        <f t="shared" si="2"/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69">
        <f t="shared" si="3"/>
        <v>0</v>
      </c>
      <c r="K31" s="57">
        <v>0</v>
      </c>
      <c r="L31" s="57">
        <v>0</v>
      </c>
    </row>
    <row r="32" spans="1:12" s="22" customFormat="1" x14ac:dyDescent="0.2">
      <c r="A32" s="25">
        <v>21</v>
      </c>
      <c r="B32" s="23" t="s">
        <v>80</v>
      </c>
      <c r="C32" s="21" t="s">
        <v>40</v>
      </c>
      <c r="D32" s="44">
        <f t="shared" si="2"/>
        <v>8445712</v>
      </c>
      <c r="E32" s="57">
        <v>0</v>
      </c>
      <c r="F32" s="57">
        <v>0</v>
      </c>
      <c r="G32" s="57">
        <v>0</v>
      </c>
      <c r="H32" s="57">
        <v>1129536</v>
      </c>
      <c r="I32" s="57">
        <v>0</v>
      </c>
      <c r="J32" s="69">
        <f t="shared" si="3"/>
        <v>7316176</v>
      </c>
      <c r="K32" s="57">
        <v>2843372</v>
      </c>
      <c r="L32" s="57">
        <v>4472804</v>
      </c>
    </row>
    <row r="33" spans="1:12" s="22" customFormat="1" x14ac:dyDescent="0.2">
      <c r="A33" s="25">
        <v>22</v>
      </c>
      <c r="B33" s="27" t="s">
        <v>81</v>
      </c>
      <c r="C33" s="21" t="s">
        <v>82</v>
      </c>
      <c r="D33" s="44">
        <f t="shared" si="2"/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69">
        <f t="shared" si="3"/>
        <v>0</v>
      </c>
      <c r="K33" s="57">
        <v>0</v>
      </c>
      <c r="L33" s="57">
        <v>0</v>
      </c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2"/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69">
        <f t="shared" si="3"/>
        <v>0</v>
      </c>
      <c r="K34" s="57">
        <v>0</v>
      </c>
      <c r="L34" s="57">
        <v>0</v>
      </c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2"/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69">
        <f t="shared" si="3"/>
        <v>0</v>
      </c>
      <c r="K35" s="57">
        <v>0</v>
      </c>
      <c r="L35" s="57">
        <v>0</v>
      </c>
    </row>
    <row r="36" spans="1:12" s="1" customFormat="1" x14ac:dyDescent="0.2">
      <c r="A36" s="25">
        <v>25</v>
      </c>
      <c r="B36" s="12" t="s">
        <v>87</v>
      </c>
      <c r="C36" s="10" t="s">
        <v>88</v>
      </c>
      <c r="D36" s="44">
        <f t="shared" si="2"/>
        <v>25275196</v>
      </c>
      <c r="E36" s="57">
        <v>0</v>
      </c>
      <c r="F36" s="57">
        <v>0</v>
      </c>
      <c r="G36" s="57">
        <v>0</v>
      </c>
      <c r="H36" s="57">
        <v>5305065</v>
      </c>
      <c r="I36" s="57">
        <v>0</v>
      </c>
      <c r="J36" s="69">
        <f t="shared" si="3"/>
        <v>19970131</v>
      </c>
      <c r="K36" s="57">
        <v>7761228</v>
      </c>
      <c r="L36" s="57">
        <v>12208903</v>
      </c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2"/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69">
        <f t="shared" si="3"/>
        <v>0</v>
      </c>
      <c r="K37" s="57">
        <v>0</v>
      </c>
      <c r="L37" s="57">
        <v>0</v>
      </c>
    </row>
    <row r="38" spans="1:12" s="1" customFormat="1" x14ac:dyDescent="0.2">
      <c r="A38" s="25">
        <v>27</v>
      </c>
      <c r="B38" s="14" t="s">
        <v>91</v>
      </c>
      <c r="C38" s="10" t="s">
        <v>92</v>
      </c>
      <c r="D38" s="44">
        <f t="shared" si="2"/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69">
        <f t="shared" si="3"/>
        <v>0</v>
      </c>
      <c r="K38" s="57">
        <v>0</v>
      </c>
      <c r="L38" s="57">
        <v>0</v>
      </c>
    </row>
    <row r="39" spans="1:12" s="22" customFormat="1" x14ac:dyDescent="0.2">
      <c r="A39" s="25">
        <v>28</v>
      </c>
      <c r="B39" s="23" t="s">
        <v>93</v>
      </c>
      <c r="C39" s="43" t="s">
        <v>273</v>
      </c>
      <c r="D39" s="44">
        <f t="shared" si="2"/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69">
        <f t="shared" si="3"/>
        <v>0</v>
      </c>
      <c r="K39" s="57">
        <v>0</v>
      </c>
      <c r="L39" s="57">
        <v>0</v>
      </c>
    </row>
    <row r="40" spans="1:12" s="22" customFormat="1" x14ac:dyDescent="0.2">
      <c r="A40" s="25">
        <v>29</v>
      </c>
      <c r="B40" s="24" t="s">
        <v>94</v>
      </c>
      <c r="C40" s="21" t="s">
        <v>41</v>
      </c>
      <c r="D40" s="44">
        <f t="shared" si="2"/>
        <v>12223181</v>
      </c>
      <c r="E40" s="57">
        <v>0</v>
      </c>
      <c r="F40" s="57">
        <v>0</v>
      </c>
      <c r="G40" s="57">
        <v>0</v>
      </c>
      <c r="H40" s="57">
        <v>1507640</v>
      </c>
      <c r="I40" s="57">
        <v>0</v>
      </c>
      <c r="J40" s="69">
        <f t="shared" si="3"/>
        <v>10715541</v>
      </c>
      <c r="K40" s="57">
        <v>4164507</v>
      </c>
      <c r="L40" s="57">
        <v>6551034</v>
      </c>
    </row>
    <row r="41" spans="1:12" x14ac:dyDescent="0.2">
      <c r="A41" s="25">
        <v>30</v>
      </c>
      <c r="B41" s="12" t="s">
        <v>95</v>
      </c>
      <c r="C41" s="10" t="s">
        <v>39</v>
      </c>
      <c r="D41" s="44">
        <f t="shared" si="2"/>
        <v>7994592</v>
      </c>
      <c r="E41" s="57">
        <v>0</v>
      </c>
      <c r="F41" s="57">
        <v>0</v>
      </c>
      <c r="G41" s="57">
        <v>0</v>
      </c>
      <c r="H41" s="57">
        <v>2146220</v>
      </c>
      <c r="I41" s="57">
        <v>0</v>
      </c>
      <c r="J41" s="69">
        <f t="shared" si="3"/>
        <v>5848372</v>
      </c>
      <c r="K41" s="57">
        <v>2272922</v>
      </c>
      <c r="L41" s="57">
        <v>3575450</v>
      </c>
    </row>
    <row r="42" spans="1:12" s="1" customFormat="1" x14ac:dyDescent="0.2">
      <c r="A42" s="25">
        <v>31</v>
      </c>
      <c r="B42" s="14" t="s">
        <v>96</v>
      </c>
      <c r="C42" s="10" t="s">
        <v>16</v>
      </c>
      <c r="D42" s="44">
        <f t="shared" si="2"/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69">
        <f t="shared" si="3"/>
        <v>0</v>
      </c>
      <c r="K42" s="57">
        <v>0</v>
      </c>
      <c r="L42" s="57">
        <v>0</v>
      </c>
    </row>
    <row r="43" spans="1:12" s="1" customFormat="1" x14ac:dyDescent="0.2">
      <c r="A43" s="25">
        <v>32</v>
      </c>
      <c r="B43" s="26" t="s">
        <v>97</v>
      </c>
      <c r="C43" s="10" t="s">
        <v>21</v>
      </c>
      <c r="D43" s="44">
        <f t="shared" si="2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69">
        <f t="shared" si="3"/>
        <v>0</v>
      </c>
      <c r="K43" s="57">
        <v>0</v>
      </c>
      <c r="L43" s="57">
        <v>0</v>
      </c>
    </row>
    <row r="44" spans="1:12" s="1" customFormat="1" x14ac:dyDescent="0.2">
      <c r="A44" s="25">
        <v>33</v>
      </c>
      <c r="B44" s="14" t="s">
        <v>98</v>
      </c>
      <c r="C44" s="10" t="s">
        <v>25</v>
      </c>
      <c r="D44" s="44">
        <f t="shared" si="2"/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69">
        <f t="shared" si="3"/>
        <v>0</v>
      </c>
      <c r="K44" s="57">
        <v>0</v>
      </c>
      <c r="L44" s="57">
        <v>0</v>
      </c>
    </row>
    <row r="45" spans="1:12" x14ac:dyDescent="0.2">
      <c r="A45" s="25">
        <v>34</v>
      </c>
      <c r="B45" s="12" t="s">
        <v>99</v>
      </c>
      <c r="C45" s="10" t="s">
        <v>222</v>
      </c>
      <c r="D45" s="44">
        <f t="shared" si="2"/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69">
        <f t="shared" si="3"/>
        <v>0</v>
      </c>
      <c r="K45" s="57">
        <v>0</v>
      </c>
      <c r="L45" s="57">
        <v>0</v>
      </c>
    </row>
    <row r="46" spans="1:12" s="1" customFormat="1" x14ac:dyDescent="0.2">
      <c r="A46" s="25">
        <v>35</v>
      </c>
      <c r="B46" s="15" t="s">
        <v>100</v>
      </c>
      <c r="C46" s="16" t="s">
        <v>223</v>
      </c>
      <c r="D46" s="44">
        <f t="shared" si="2"/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69">
        <f t="shared" si="3"/>
        <v>0</v>
      </c>
      <c r="K46" s="57">
        <v>0</v>
      </c>
      <c r="L46" s="57">
        <v>0</v>
      </c>
    </row>
    <row r="47" spans="1:12" s="1" customFormat="1" x14ac:dyDescent="0.2">
      <c r="A47" s="25">
        <v>36</v>
      </c>
      <c r="B47" s="12" t="s">
        <v>101</v>
      </c>
      <c r="C47" s="10" t="s">
        <v>224</v>
      </c>
      <c r="D47" s="44">
        <f t="shared" si="2"/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69">
        <f t="shared" si="3"/>
        <v>0</v>
      </c>
      <c r="K47" s="57">
        <v>0</v>
      </c>
      <c r="L47" s="57">
        <v>0</v>
      </c>
    </row>
    <row r="48" spans="1:12" s="1" customFormat="1" x14ac:dyDescent="0.2">
      <c r="A48" s="25">
        <v>37</v>
      </c>
      <c r="B48" s="12" t="s">
        <v>102</v>
      </c>
      <c r="C48" s="10" t="s">
        <v>24</v>
      </c>
      <c r="D48" s="44">
        <f t="shared" si="2"/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69">
        <f t="shared" si="3"/>
        <v>0</v>
      </c>
      <c r="K48" s="57">
        <v>0</v>
      </c>
      <c r="L48" s="57">
        <v>0</v>
      </c>
    </row>
    <row r="49" spans="1:12" s="1" customFormat="1" x14ac:dyDescent="0.2">
      <c r="A49" s="25">
        <v>38</v>
      </c>
      <c r="B49" s="26" t="s">
        <v>103</v>
      </c>
      <c r="C49" s="10" t="s">
        <v>20</v>
      </c>
      <c r="D49" s="44">
        <f t="shared" si="2"/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69">
        <f t="shared" si="3"/>
        <v>0</v>
      </c>
      <c r="K49" s="57">
        <v>0</v>
      </c>
      <c r="L49" s="57">
        <v>0</v>
      </c>
    </row>
    <row r="50" spans="1:12" s="1" customFormat="1" x14ac:dyDescent="0.2">
      <c r="A50" s="25">
        <v>39</v>
      </c>
      <c r="B50" s="14" t="s">
        <v>104</v>
      </c>
      <c r="C50" s="10" t="s">
        <v>105</v>
      </c>
      <c r="D50" s="44">
        <f t="shared" si="2"/>
        <v>797297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69">
        <f t="shared" si="3"/>
        <v>797297</v>
      </c>
      <c r="K50" s="57">
        <v>309863</v>
      </c>
      <c r="L50" s="57">
        <v>487434</v>
      </c>
    </row>
    <row r="51" spans="1:12" s="22" customFormat="1" x14ac:dyDescent="0.2">
      <c r="A51" s="25">
        <v>40</v>
      </c>
      <c r="B51" s="27" t="s">
        <v>106</v>
      </c>
      <c r="C51" s="21" t="s">
        <v>107</v>
      </c>
      <c r="D51" s="44">
        <f t="shared" si="2"/>
        <v>20932113</v>
      </c>
      <c r="E51" s="57">
        <v>0</v>
      </c>
      <c r="F51" s="57">
        <v>0</v>
      </c>
      <c r="G51" s="57">
        <v>0</v>
      </c>
      <c r="H51" s="57">
        <v>2181915</v>
      </c>
      <c r="I51" s="57">
        <v>0</v>
      </c>
      <c r="J51" s="69">
        <f t="shared" si="3"/>
        <v>18750198</v>
      </c>
      <c r="K51" s="57">
        <v>7287111</v>
      </c>
      <c r="L51" s="57">
        <v>11463087</v>
      </c>
    </row>
    <row r="52" spans="1:12" s="1" customFormat="1" x14ac:dyDescent="0.2">
      <c r="A52" s="25">
        <v>41</v>
      </c>
      <c r="B52" s="12" t="s">
        <v>108</v>
      </c>
      <c r="C52" s="10" t="s">
        <v>229</v>
      </c>
      <c r="D52" s="44">
        <f t="shared" si="2"/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69">
        <f t="shared" si="3"/>
        <v>0</v>
      </c>
      <c r="K52" s="57">
        <v>0</v>
      </c>
      <c r="L52" s="57">
        <v>0</v>
      </c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2"/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69">
        <f t="shared" si="3"/>
        <v>0</v>
      </c>
      <c r="K53" s="57">
        <v>0</v>
      </c>
      <c r="L53" s="57">
        <v>0</v>
      </c>
    </row>
    <row r="54" spans="1:12" s="1" customFormat="1" x14ac:dyDescent="0.2">
      <c r="A54" s="25">
        <v>43</v>
      </c>
      <c r="B54" s="26" t="s">
        <v>110</v>
      </c>
      <c r="C54" s="10" t="s">
        <v>3</v>
      </c>
      <c r="D54" s="44">
        <f t="shared" si="2"/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69">
        <f t="shared" si="3"/>
        <v>0</v>
      </c>
      <c r="K54" s="57">
        <v>0</v>
      </c>
      <c r="L54" s="57">
        <v>0</v>
      </c>
    </row>
    <row r="55" spans="1:12" s="1" customFormat="1" x14ac:dyDescent="0.2">
      <c r="A55" s="25">
        <v>44</v>
      </c>
      <c r="B55" s="26" t="s">
        <v>111</v>
      </c>
      <c r="C55" s="10" t="s">
        <v>225</v>
      </c>
      <c r="D55" s="44">
        <f t="shared" si="2"/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69">
        <f t="shared" si="3"/>
        <v>0</v>
      </c>
      <c r="K55" s="57">
        <v>0</v>
      </c>
      <c r="L55" s="57">
        <v>0</v>
      </c>
    </row>
    <row r="56" spans="1:12" s="1" customFormat="1" x14ac:dyDescent="0.2">
      <c r="A56" s="25">
        <v>45</v>
      </c>
      <c r="B56" s="14" t="s">
        <v>112</v>
      </c>
      <c r="C56" s="10" t="s">
        <v>0</v>
      </c>
      <c r="D56" s="44">
        <f t="shared" si="2"/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69">
        <f t="shared" si="3"/>
        <v>0</v>
      </c>
      <c r="K56" s="57">
        <v>0</v>
      </c>
      <c r="L56" s="57">
        <v>0</v>
      </c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2"/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69">
        <f t="shared" si="3"/>
        <v>0</v>
      </c>
      <c r="K57" s="57">
        <v>0</v>
      </c>
      <c r="L57" s="57">
        <v>0</v>
      </c>
    </row>
    <row r="58" spans="1:12" s="1" customFormat="1" x14ac:dyDescent="0.2">
      <c r="A58" s="25">
        <v>47</v>
      </c>
      <c r="B58" s="14" t="s">
        <v>114</v>
      </c>
      <c r="C58" s="10" t="s">
        <v>1</v>
      </c>
      <c r="D58" s="44">
        <f t="shared" si="2"/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69">
        <f t="shared" si="3"/>
        <v>0</v>
      </c>
      <c r="K58" s="57">
        <v>0</v>
      </c>
      <c r="L58" s="57">
        <v>0</v>
      </c>
    </row>
    <row r="59" spans="1:12" s="1" customFormat="1" x14ac:dyDescent="0.2">
      <c r="A59" s="25">
        <v>48</v>
      </c>
      <c r="B59" s="26" t="s">
        <v>115</v>
      </c>
      <c r="C59" s="10" t="s">
        <v>226</v>
      </c>
      <c r="D59" s="44">
        <f t="shared" si="2"/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69">
        <f t="shared" si="3"/>
        <v>0</v>
      </c>
      <c r="K59" s="57">
        <v>0</v>
      </c>
      <c r="L59" s="57">
        <v>0</v>
      </c>
    </row>
    <row r="60" spans="1:12" s="1" customFormat="1" x14ac:dyDescent="0.2">
      <c r="A60" s="25">
        <v>49</v>
      </c>
      <c r="B60" s="26" t="s">
        <v>116</v>
      </c>
      <c r="C60" s="10" t="s">
        <v>26</v>
      </c>
      <c r="D60" s="44">
        <f t="shared" si="2"/>
        <v>1641750</v>
      </c>
      <c r="E60" s="57">
        <v>0</v>
      </c>
      <c r="F60" s="57">
        <v>0</v>
      </c>
      <c r="G60" s="57">
        <v>0</v>
      </c>
      <c r="H60" s="57">
        <v>1641750</v>
      </c>
      <c r="I60" s="57">
        <v>0</v>
      </c>
      <c r="J60" s="69">
        <f t="shared" si="3"/>
        <v>0</v>
      </c>
      <c r="K60" s="57">
        <v>0</v>
      </c>
      <c r="L60" s="57">
        <v>0</v>
      </c>
    </row>
    <row r="61" spans="1:12" s="1" customFormat="1" x14ac:dyDescent="0.2">
      <c r="A61" s="25">
        <v>50</v>
      </c>
      <c r="B61" s="26" t="s">
        <v>117</v>
      </c>
      <c r="C61" s="10" t="s">
        <v>227</v>
      </c>
      <c r="D61" s="44">
        <f t="shared" si="2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69">
        <f t="shared" si="3"/>
        <v>0</v>
      </c>
      <c r="K61" s="57">
        <v>0</v>
      </c>
      <c r="L61" s="57">
        <v>0</v>
      </c>
    </row>
    <row r="62" spans="1:12" s="1" customFormat="1" x14ac:dyDescent="0.2">
      <c r="A62" s="25">
        <v>51</v>
      </c>
      <c r="B62" s="26" t="s">
        <v>231</v>
      </c>
      <c r="C62" s="10" t="s">
        <v>230</v>
      </c>
      <c r="D62" s="44">
        <f t="shared" si="2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69">
        <f t="shared" si="3"/>
        <v>0</v>
      </c>
      <c r="K62" s="57">
        <v>0</v>
      </c>
      <c r="L62" s="57">
        <v>0</v>
      </c>
    </row>
    <row r="63" spans="1:12" s="1" customFormat="1" x14ac:dyDescent="0.2">
      <c r="A63" s="25">
        <v>52</v>
      </c>
      <c r="B63" s="26" t="s">
        <v>241</v>
      </c>
      <c r="C63" s="10" t="s">
        <v>242</v>
      </c>
      <c r="D63" s="44">
        <f t="shared" si="2"/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69">
        <f t="shared" si="3"/>
        <v>0</v>
      </c>
      <c r="K63" s="57">
        <v>0</v>
      </c>
      <c r="L63" s="57">
        <v>0</v>
      </c>
    </row>
    <row r="64" spans="1:12" s="1" customFormat="1" x14ac:dyDescent="0.2">
      <c r="A64" s="25">
        <v>53</v>
      </c>
      <c r="B64" s="26" t="s">
        <v>118</v>
      </c>
      <c r="C64" s="10" t="s">
        <v>54</v>
      </c>
      <c r="D64" s="44">
        <f t="shared" si="2"/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69">
        <f t="shared" si="3"/>
        <v>0</v>
      </c>
      <c r="K64" s="57">
        <v>0</v>
      </c>
      <c r="L64" s="57">
        <v>0</v>
      </c>
    </row>
    <row r="65" spans="1:12" s="1" customFormat="1" x14ac:dyDescent="0.2">
      <c r="A65" s="25">
        <v>54</v>
      </c>
      <c r="B65" s="14" t="s">
        <v>119</v>
      </c>
      <c r="C65" s="10" t="s">
        <v>243</v>
      </c>
      <c r="D65" s="44">
        <f t="shared" si="2"/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69">
        <f t="shared" si="3"/>
        <v>0</v>
      </c>
      <c r="K65" s="57">
        <v>0</v>
      </c>
      <c r="L65" s="57">
        <v>0</v>
      </c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2"/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69">
        <f t="shared" si="3"/>
        <v>0</v>
      </c>
      <c r="K66" s="57">
        <v>0</v>
      </c>
      <c r="L66" s="57">
        <v>0</v>
      </c>
    </row>
    <row r="67" spans="1:12" s="1" customFormat="1" ht="23.25" customHeight="1" x14ac:dyDescent="0.2">
      <c r="A67" s="25">
        <v>56</v>
      </c>
      <c r="B67" s="14" t="s">
        <v>122</v>
      </c>
      <c r="C67" s="10" t="s">
        <v>244</v>
      </c>
      <c r="D67" s="44">
        <f t="shared" si="2"/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69">
        <f t="shared" si="3"/>
        <v>0</v>
      </c>
      <c r="K67" s="57">
        <v>0</v>
      </c>
      <c r="L67" s="57">
        <v>0</v>
      </c>
    </row>
    <row r="68" spans="1:12" s="1" customFormat="1" ht="23.25" customHeight="1" x14ac:dyDescent="0.2">
      <c r="A68" s="25">
        <v>57</v>
      </c>
      <c r="B68" s="26" t="s">
        <v>123</v>
      </c>
      <c r="C68" s="10" t="s">
        <v>401</v>
      </c>
      <c r="D68" s="44">
        <f t="shared" si="2"/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69">
        <f t="shared" si="3"/>
        <v>0</v>
      </c>
      <c r="K68" s="57">
        <v>0</v>
      </c>
      <c r="L68" s="57">
        <v>0</v>
      </c>
    </row>
    <row r="69" spans="1:12" s="1" customFormat="1" ht="24" x14ac:dyDescent="0.2">
      <c r="A69" s="25">
        <v>58</v>
      </c>
      <c r="B69" s="12" t="s">
        <v>124</v>
      </c>
      <c r="C69" s="10" t="s">
        <v>245</v>
      </c>
      <c r="D69" s="44">
        <f t="shared" si="2"/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69">
        <f t="shared" si="3"/>
        <v>0</v>
      </c>
      <c r="K69" s="57">
        <v>0</v>
      </c>
      <c r="L69" s="57">
        <v>0</v>
      </c>
    </row>
    <row r="70" spans="1:12" s="1" customFormat="1" ht="24" x14ac:dyDescent="0.2">
      <c r="A70" s="25">
        <v>59</v>
      </c>
      <c r="B70" s="12" t="s">
        <v>125</v>
      </c>
      <c r="C70" s="10" t="s">
        <v>246</v>
      </c>
      <c r="D70" s="44">
        <f t="shared" ref="D70:D130" si="5">SUM(E70:J70)</f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69">
        <f t="shared" ref="J70:J130" si="6">K70+L70</f>
        <v>0</v>
      </c>
      <c r="K70" s="57">
        <v>0</v>
      </c>
      <c r="L70" s="57">
        <v>0</v>
      </c>
    </row>
    <row r="71" spans="1:12" s="1" customFormat="1" x14ac:dyDescent="0.2">
      <c r="A71" s="25">
        <v>60</v>
      </c>
      <c r="B71" s="14" t="s">
        <v>126</v>
      </c>
      <c r="C71" s="10" t="s">
        <v>247</v>
      </c>
      <c r="D71" s="44">
        <f t="shared" si="5"/>
        <v>1198410</v>
      </c>
      <c r="E71" s="57">
        <v>0</v>
      </c>
      <c r="F71" s="57">
        <v>0</v>
      </c>
      <c r="G71" s="57">
        <v>0</v>
      </c>
      <c r="H71" s="57">
        <v>1198410</v>
      </c>
      <c r="I71" s="57">
        <v>0</v>
      </c>
      <c r="J71" s="69">
        <f t="shared" si="6"/>
        <v>0</v>
      </c>
      <c r="K71" s="57">
        <v>0</v>
      </c>
      <c r="L71" s="57">
        <v>0</v>
      </c>
    </row>
    <row r="72" spans="1:12" s="1" customFormat="1" x14ac:dyDescent="0.2">
      <c r="A72" s="25">
        <v>61</v>
      </c>
      <c r="B72" s="14" t="s">
        <v>127</v>
      </c>
      <c r="C72" s="10" t="s">
        <v>53</v>
      </c>
      <c r="D72" s="44">
        <f t="shared" si="5"/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69">
        <f t="shared" si="6"/>
        <v>0</v>
      </c>
      <c r="K72" s="57">
        <v>0</v>
      </c>
      <c r="L72" s="57">
        <v>0</v>
      </c>
    </row>
    <row r="73" spans="1:12" s="1" customFormat="1" x14ac:dyDescent="0.2">
      <c r="A73" s="25">
        <v>62</v>
      </c>
      <c r="B73" s="14" t="s">
        <v>128</v>
      </c>
      <c r="C73" s="10" t="s">
        <v>248</v>
      </c>
      <c r="D73" s="44">
        <f t="shared" si="5"/>
        <v>2237900</v>
      </c>
      <c r="E73" s="57">
        <v>0</v>
      </c>
      <c r="F73" s="57">
        <v>0</v>
      </c>
      <c r="G73" s="57">
        <v>0</v>
      </c>
      <c r="H73" s="57">
        <v>2237900</v>
      </c>
      <c r="I73" s="57">
        <v>0</v>
      </c>
      <c r="J73" s="69">
        <f t="shared" si="6"/>
        <v>0</v>
      </c>
      <c r="K73" s="57">
        <v>0</v>
      </c>
      <c r="L73" s="57">
        <v>0</v>
      </c>
    </row>
    <row r="74" spans="1:12" s="1" customFormat="1" ht="24" x14ac:dyDescent="0.2">
      <c r="A74" s="25">
        <v>63</v>
      </c>
      <c r="B74" s="14" t="s">
        <v>129</v>
      </c>
      <c r="C74" s="10" t="s">
        <v>249</v>
      </c>
      <c r="D74" s="44">
        <f t="shared" si="5"/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69">
        <f t="shared" si="6"/>
        <v>0</v>
      </c>
      <c r="K74" s="57">
        <v>0</v>
      </c>
      <c r="L74" s="57">
        <v>0</v>
      </c>
    </row>
    <row r="75" spans="1:12" s="1" customFormat="1" ht="24" x14ac:dyDescent="0.2">
      <c r="A75" s="25">
        <v>64</v>
      </c>
      <c r="B75" s="12" t="s">
        <v>130</v>
      </c>
      <c r="C75" s="10" t="s">
        <v>250</v>
      </c>
      <c r="D75" s="44">
        <f t="shared" si="5"/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69">
        <f t="shared" si="6"/>
        <v>0</v>
      </c>
      <c r="K75" s="57">
        <v>0</v>
      </c>
      <c r="L75" s="57">
        <v>0</v>
      </c>
    </row>
    <row r="76" spans="1:12" s="1" customFormat="1" ht="24" x14ac:dyDescent="0.2">
      <c r="A76" s="25">
        <v>65</v>
      </c>
      <c r="B76" s="14" t="s">
        <v>131</v>
      </c>
      <c r="C76" s="10" t="s">
        <v>251</v>
      </c>
      <c r="D76" s="44">
        <f t="shared" si="5"/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69">
        <f t="shared" si="6"/>
        <v>0</v>
      </c>
      <c r="K76" s="57">
        <v>0</v>
      </c>
      <c r="L76" s="57">
        <v>0</v>
      </c>
    </row>
    <row r="77" spans="1:12" s="1" customFormat="1" ht="24" x14ac:dyDescent="0.2">
      <c r="A77" s="25">
        <v>66</v>
      </c>
      <c r="B77" s="14" t="s">
        <v>132</v>
      </c>
      <c r="C77" s="10" t="s">
        <v>252</v>
      </c>
      <c r="D77" s="44">
        <f t="shared" si="5"/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69">
        <f t="shared" si="6"/>
        <v>0</v>
      </c>
      <c r="K77" s="57">
        <v>0</v>
      </c>
      <c r="L77" s="57">
        <v>0</v>
      </c>
    </row>
    <row r="78" spans="1:12" s="1" customFormat="1" ht="24" x14ac:dyDescent="0.2">
      <c r="A78" s="25">
        <v>67</v>
      </c>
      <c r="B78" s="12" t="s">
        <v>133</v>
      </c>
      <c r="C78" s="10" t="s">
        <v>253</v>
      </c>
      <c r="D78" s="44">
        <f t="shared" si="5"/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69">
        <f t="shared" si="6"/>
        <v>0</v>
      </c>
      <c r="K78" s="57">
        <v>0</v>
      </c>
      <c r="L78" s="57">
        <v>0</v>
      </c>
    </row>
    <row r="79" spans="1:12" s="1" customFormat="1" ht="24" x14ac:dyDescent="0.2">
      <c r="A79" s="25">
        <v>68</v>
      </c>
      <c r="B79" s="12" t="s">
        <v>134</v>
      </c>
      <c r="C79" s="10" t="s">
        <v>254</v>
      </c>
      <c r="D79" s="44">
        <f t="shared" si="5"/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69">
        <f t="shared" si="6"/>
        <v>0</v>
      </c>
      <c r="K79" s="57">
        <v>0</v>
      </c>
      <c r="L79" s="57">
        <v>0</v>
      </c>
    </row>
    <row r="80" spans="1:12" s="1" customFormat="1" ht="24" x14ac:dyDescent="0.2">
      <c r="A80" s="25">
        <v>69</v>
      </c>
      <c r="B80" s="12" t="s">
        <v>135</v>
      </c>
      <c r="C80" s="10" t="s">
        <v>255</v>
      </c>
      <c r="D80" s="44">
        <f t="shared" si="5"/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69">
        <f t="shared" si="6"/>
        <v>0</v>
      </c>
      <c r="K80" s="57">
        <v>0</v>
      </c>
      <c r="L80" s="57">
        <v>0</v>
      </c>
    </row>
    <row r="81" spans="1:12" s="1" customFormat="1" x14ac:dyDescent="0.2">
      <c r="A81" s="25">
        <v>70</v>
      </c>
      <c r="B81" s="26" t="s">
        <v>136</v>
      </c>
      <c r="C81" s="10" t="s">
        <v>137</v>
      </c>
      <c r="D81" s="44">
        <f t="shared" si="5"/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69">
        <f t="shared" si="6"/>
        <v>0</v>
      </c>
      <c r="K81" s="57">
        <v>0</v>
      </c>
      <c r="L81" s="57">
        <v>0</v>
      </c>
    </row>
    <row r="82" spans="1:12" s="1" customFormat="1" x14ac:dyDescent="0.2">
      <c r="A82" s="25">
        <v>71</v>
      </c>
      <c r="B82" s="12" t="s">
        <v>138</v>
      </c>
      <c r="C82" s="10" t="s">
        <v>256</v>
      </c>
      <c r="D82" s="44">
        <f t="shared" si="5"/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69">
        <f t="shared" si="6"/>
        <v>0</v>
      </c>
      <c r="K82" s="57">
        <v>0</v>
      </c>
      <c r="L82" s="57">
        <v>0</v>
      </c>
    </row>
    <row r="83" spans="1:12" s="1" customFormat="1" x14ac:dyDescent="0.2">
      <c r="A83" s="25">
        <v>72</v>
      </c>
      <c r="B83" s="26" t="s">
        <v>139</v>
      </c>
      <c r="C83" s="10" t="s">
        <v>36</v>
      </c>
      <c r="D83" s="44">
        <f t="shared" si="5"/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69">
        <f t="shared" si="6"/>
        <v>0</v>
      </c>
      <c r="K83" s="57">
        <v>0</v>
      </c>
      <c r="L83" s="57">
        <v>0</v>
      </c>
    </row>
    <row r="84" spans="1:12" s="1" customFormat="1" x14ac:dyDescent="0.2">
      <c r="A84" s="25">
        <v>73</v>
      </c>
      <c r="B84" s="12" t="s">
        <v>140</v>
      </c>
      <c r="C84" s="10" t="s">
        <v>38</v>
      </c>
      <c r="D84" s="44">
        <f t="shared" si="5"/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69">
        <f t="shared" si="6"/>
        <v>0</v>
      </c>
      <c r="K84" s="57">
        <v>0</v>
      </c>
      <c r="L84" s="57">
        <v>0</v>
      </c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5"/>
        <v>51230542</v>
      </c>
      <c r="E85" s="57">
        <v>0</v>
      </c>
      <c r="F85" s="57">
        <v>0</v>
      </c>
      <c r="G85" s="57">
        <v>0</v>
      </c>
      <c r="H85" s="57">
        <v>3133400</v>
      </c>
      <c r="I85" s="57">
        <v>0</v>
      </c>
      <c r="J85" s="69">
        <f t="shared" si="6"/>
        <v>48097142</v>
      </c>
      <c r="K85" s="57">
        <v>18692561</v>
      </c>
      <c r="L85" s="57">
        <v>29404581</v>
      </c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5"/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69">
        <f t="shared" si="6"/>
        <v>0</v>
      </c>
      <c r="K86" s="57">
        <v>0</v>
      </c>
      <c r="L86" s="57">
        <v>0</v>
      </c>
    </row>
    <row r="87" spans="1:12" s="1" customFormat="1" x14ac:dyDescent="0.2">
      <c r="A87" s="25">
        <v>76</v>
      </c>
      <c r="B87" s="12" t="s">
        <v>143</v>
      </c>
      <c r="C87" s="10" t="s">
        <v>237</v>
      </c>
      <c r="D87" s="44">
        <f t="shared" si="5"/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69">
        <f t="shared" si="6"/>
        <v>0</v>
      </c>
      <c r="K87" s="57">
        <v>0</v>
      </c>
      <c r="L87" s="57">
        <v>0</v>
      </c>
    </row>
    <row r="88" spans="1:12" s="1" customFormat="1" x14ac:dyDescent="0.2">
      <c r="A88" s="25">
        <v>77</v>
      </c>
      <c r="B88" s="12" t="s">
        <v>144</v>
      </c>
      <c r="C88" s="21" t="s">
        <v>351</v>
      </c>
      <c r="D88" s="44">
        <f t="shared" si="5"/>
        <v>2462200</v>
      </c>
      <c r="E88" s="57">
        <v>0</v>
      </c>
      <c r="F88" s="57">
        <v>0</v>
      </c>
      <c r="G88" s="57">
        <v>0</v>
      </c>
      <c r="H88" s="57">
        <v>2462200</v>
      </c>
      <c r="I88" s="57">
        <v>0</v>
      </c>
      <c r="J88" s="69">
        <f t="shared" si="6"/>
        <v>0</v>
      </c>
      <c r="K88" s="57">
        <v>0</v>
      </c>
      <c r="L88" s="57">
        <v>0</v>
      </c>
    </row>
    <row r="89" spans="1:12" s="1" customFormat="1" x14ac:dyDescent="0.2">
      <c r="A89" s="25">
        <v>78</v>
      </c>
      <c r="B89" s="14" t="s">
        <v>145</v>
      </c>
      <c r="C89" s="10" t="s">
        <v>268</v>
      </c>
      <c r="D89" s="44">
        <f t="shared" si="5"/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69">
        <f t="shared" si="6"/>
        <v>0</v>
      </c>
      <c r="K89" s="57">
        <v>0</v>
      </c>
      <c r="L89" s="57">
        <v>0</v>
      </c>
    </row>
    <row r="90" spans="1:12" s="1" customFormat="1" ht="24" x14ac:dyDescent="0.2">
      <c r="A90" s="276">
        <v>79</v>
      </c>
      <c r="B90" s="279" t="s">
        <v>146</v>
      </c>
      <c r="C90" s="17" t="s">
        <v>257</v>
      </c>
      <c r="D90" s="44">
        <f t="shared" si="5"/>
        <v>309552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69">
        <f t="shared" si="6"/>
        <v>309552</v>
      </c>
      <c r="K90" s="57">
        <v>120305</v>
      </c>
      <c r="L90" s="57">
        <v>189247</v>
      </c>
    </row>
    <row r="91" spans="1:12" s="1" customFormat="1" ht="36" x14ac:dyDescent="0.2">
      <c r="A91" s="277"/>
      <c r="B91" s="280"/>
      <c r="C91" s="10" t="s">
        <v>349</v>
      </c>
      <c r="D91" s="44">
        <f t="shared" si="5"/>
        <v>309552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69">
        <f t="shared" si="6"/>
        <v>309552</v>
      </c>
      <c r="K91" s="57">
        <v>120305</v>
      </c>
      <c r="L91" s="57">
        <v>189247</v>
      </c>
    </row>
    <row r="92" spans="1:12" s="1" customFormat="1" ht="24" x14ac:dyDescent="0.2">
      <c r="A92" s="277"/>
      <c r="B92" s="280"/>
      <c r="C92" s="10" t="s">
        <v>258</v>
      </c>
      <c r="D92" s="44">
        <f t="shared" si="5"/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69">
        <f t="shared" si="6"/>
        <v>0</v>
      </c>
      <c r="K92" s="57">
        <v>0</v>
      </c>
      <c r="L92" s="57">
        <v>0</v>
      </c>
    </row>
    <row r="93" spans="1:12" s="1" customFormat="1" ht="36" x14ac:dyDescent="0.2">
      <c r="A93" s="278"/>
      <c r="B93" s="281"/>
      <c r="C93" s="28" t="s">
        <v>350</v>
      </c>
      <c r="D93" s="44">
        <f t="shared" si="5"/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69">
        <f t="shared" si="6"/>
        <v>0</v>
      </c>
      <c r="K93" s="57">
        <v>0</v>
      </c>
      <c r="L93" s="57">
        <v>0</v>
      </c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5"/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69">
        <f t="shared" si="6"/>
        <v>0</v>
      </c>
      <c r="K94" s="57">
        <v>0</v>
      </c>
      <c r="L94" s="57">
        <v>0</v>
      </c>
    </row>
    <row r="95" spans="1:12" s="1" customFormat="1" x14ac:dyDescent="0.2">
      <c r="A95" s="25">
        <v>81</v>
      </c>
      <c r="B95" s="14" t="s">
        <v>148</v>
      </c>
      <c r="C95" s="10" t="s">
        <v>149</v>
      </c>
      <c r="D95" s="44">
        <f t="shared" si="5"/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69">
        <f t="shared" si="6"/>
        <v>0</v>
      </c>
      <c r="K95" s="57">
        <v>0</v>
      </c>
      <c r="L95" s="57">
        <v>0</v>
      </c>
    </row>
    <row r="96" spans="1:12" s="1" customFormat="1" x14ac:dyDescent="0.2">
      <c r="A96" s="25">
        <v>82</v>
      </c>
      <c r="B96" s="26" t="s">
        <v>150</v>
      </c>
      <c r="C96" s="10" t="s">
        <v>151</v>
      </c>
      <c r="D96" s="44">
        <f t="shared" si="5"/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69">
        <f t="shared" si="6"/>
        <v>0</v>
      </c>
      <c r="K96" s="57">
        <v>0</v>
      </c>
      <c r="L96" s="57">
        <v>0</v>
      </c>
    </row>
    <row r="97" spans="1:12" s="1" customFormat="1" x14ac:dyDescent="0.2">
      <c r="A97" s="25">
        <v>83</v>
      </c>
      <c r="B97" s="14" t="s">
        <v>152</v>
      </c>
      <c r="C97" s="10" t="s">
        <v>28</v>
      </c>
      <c r="D97" s="44">
        <f t="shared" si="5"/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69">
        <f t="shared" si="6"/>
        <v>0</v>
      </c>
      <c r="K97" s="57">
        <v>0</v>
      </c>
      <c r="L97" s="57">
        <v>0</v>
      </c>
    </row>
    <row r="98" spans="1:12" s="1" customFormat="1" x14ac:dyDescent="0.2">
      <c r="A98" s="25">
        <v>84</v>
      </c>
      <c r="B98" s="26" t="s">
        <v>153</v>
      </c>
      <c r="C98" s="10" t="s">
        <v>12</v>
      </c>
      <c r="D98" s="44">
        <f t="shared" si="5"/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69">
        <f t="shared" si="6"/>
        <v>0</v>
      </c>
      <c r="K98" s="57">
        <v>0</v>
      </c>
      <c r="L98" s="57">
        <v>0</v>
      </c>
    </row>
    <row r="99" spans="1:12" s="1" customFormat="1" x14ac:dyDescent="0.2">
      <c r="A99" s="25">
        <v>85</v>
      </c>
      <c r="B99" s="26" t="s">
        <v>154</v>
      </c>
      <c r="C99" s="10" t="s">
        <v>27</v>
      </c>
      <c r="D99" s="44">
        <f t="shared" si="5"/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69">
        <f t="shared" si="6"/>
        <v>0</v>
      </c>
      <c r="K99" s="57">
        <v>0</v>
      </c>
      <c r="L99" s="57">
        <v>0</v>
      </c>
    </row>
    <row r="100" spans="1:12" s="1" customFormat="1" x14ac:dyDescent="0.2">
      <c r="A100" s="25">
        <v>86</v>
      </c>
      <c r="B100" s="14" t="s">
        <v>155</v>
      </c>
      <c r="C100" s="10" t="s">
        <v>45</v>
      </c>
      <c r="D100" s="44">
        <f t="shared" si="5"/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69">
        <f t="shared" si="6"/>
        <v>0</v>
      </c>
      <c r="K100" s="57">
        <v>0</v>
      </c>
      <c r="L100" s="57">
        <v>0</v>
      </c>
    </row>
    <row r="101" spans="1:12" s="1" customFormat="1" x14ac:dyDescent="0.2">
      <c r="A101" s="25">
        <v>87</v>
      </c>
      <c r="B101" s="14" t="s">
        <v>156</v>
      </c>
      <c r="C101" s="10" t="s">
        <v>33</v>
      </c>
      <c r="D101" s="44">
        <f t="shared" si="5"/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69">
        <f t="shared" si="6"/>
        <v>0</v>
      </c>
      <c r="K101" s="57">
        <v>0</v>
      </c>
      <c r="L101" s="57">
        <v>0</v>
      </c>
    </row>
    <row r="102" spans="1:12" s="1" customFormat="1" x14ac:dyDescent="0.2">
      <c r="A102" s="25">
        <v>88</v>
      </c>
      <c r="B102" s="12" t="s">
        <v>157</v>
      </c>
      <c r="C102" s="10" t="s">
        <v>29</v>
      </c>
      <c r="D102" s="44">
        <f t="shared" si="5"/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69">
        <f t="shared" si="6"/>
        <v>0</v>
      </c>
      <c r="K102" s="57">
        <v>0</v>
      </c>
      <c r="L102" s="57">
        <v>0</v>
      </c>
    </row>
    <row r="103" spans="1:12" s="1" customFormat="1" x14ac:dyDescent="0.2">
      <c r="A103" s="25">
        <v>89</v>
      </c>
      <c r="B103" s="12" t="s">
        <v>158</v>
      </c>
      <c r="C103" s="10" t="s">
        <v>30</v>
      </c>
      <c r="D103" s="44">
        <f t="shared" si="5"/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69">
        <f t="shared" si="6"/>
        <v>0</v>
      </c>
      <c r="K103" s="57">
        <v>0</v>
      </c>
      <c r="L103" s="57">
        <v>0</v>
      </c>
    </row>
    <row r="104" spans="1:12" s="1" customFormat="1" x14ac:dyDescent="0.2">
      <c r="A104" s="25">
        <v>90</v>
      </c>
      <c r="B104" s="26" t="s">
        <v>159</v>
      </c>
      <c r="C104" s="10" t="s">
        <v>14</v>
      </c>
      <c r="D104" s="44">
        <f t="shared" si="5"/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69">
        <f t="shared" si="6"/>
        <v>0</v>
      </c>
      <c r="K104" s="57">
        <v>0</v>
      </c>
      <c r="L104" s="57">
        <v>0</v>
      </c>
    </row>
    <row r="105" spans="1:12" s="1" customFormat="1" x14ac:dyDescent="0.2">
      <c r="A105" s="25">
        <v>91</v>
      </c>
      <c r="B105" s="12" t="s">
        <v>160</v>
      </c>
      <c r="C105" s="10" t="s">
        <v>31</v>
      </c>
      <c r="D105" s="44">
        <f t="shared" si="5"/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69">
        <f t="shared" si="6"/>
        <v>0</v>
      </c>
      <c r="K105" s="57">
        <v>0</v>
      </c>
      <c r="L105" s="57">
        <v>0</v>
      </c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5"/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69">
        <f t="shared" si="6"/>
        <v>0</v>
      </c>
      <c r="K106" s="57">
        <v>0</v>
      </c>
      <c r="L106" s="57">
        <v>0</v>
      </c>
    </row>
    <row r="107" spans="1:12" s="22" customFormat="1" x14ac:dyDescent="0.2">
      <c r="A107" s="25">
        <v>93</v>
      </c>
      <c r="B107" s="24" t="s">
        <v>162</v>
      </c>
      <c r="C107" s="21" t="s">
        <v>13</v>
      </c>
      <c r="D107" s="44">
        <f t="shared" si="5"/>
        <v>1110680</v>
      </c>
      <c r="E107" s="57">
        <v>0</v>
      </c>
      <c r="F107" s="57">
        <v>0</v>
      </c>
      <c r="G107" s="57">
        <v>0</v>
      </c>
      <c r="H107" s="57">
        <v>1110680</v>
      </c>
      <c r="I107" s="57">
        <v>0</v>
      </c>
      <c r="J107" s="69">
        <f t="shared" si="6"/>
        <v>0</v>
      </c>
      <c r="K107" s="57">
        <v>0</v>
      </c>
      <c r="L107" s="57">
        <v>0</v>
      </c>
    </row>
    <row r="108" spans="1:12" s="1" customFormat="1" x14ac:dyDescent="0.2">
      <c r="A108" s="25">
        <v>94</v>
      </c>
      <c r="B108" s="26" t="s">
        <v>163</v>
      </c>
      <c r="C108" s="10" t="s">
        <v>32</v>
      </c>
      <c r="D108" s="44">
        <f t="shared" si="5"/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69">
        <f t="shared" si="6"/>
        <v>0</v>
      </c>
      <c r="K108" s="57">
        <v>0</v>
      </c>
      <c r="L108" s="57">
        <v>0</v>
      </c>
    </row>
    <row r="109" spans="1:12" s="1" customFormat="1" x14ac:dyDescent="0.2">
      <c r="A109" s="25">
        <v>95</v>
      </c>
      <c r="B109" s="26" t="s">
        <v>164</v>
      </c>
      <c r="C109" s="10" t="s">
        <v>55</v>
      </c>
      <c r="D109" s="44">
        <f t="shared" si="5"/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69">
        <f t="shared" si="6"/>
        <v>0</v>
      </c>
      <c r="K109" s="57">
        <v>0</v>
      </c>
      <c r="L109" s="57">
        <v>0</v>
      </c>
    </row>
    <row r="110" spans="1:12" s="1" customFormat="1" x14ac:dyDescent="0.2">
      <c r="A110" s="25">
        <v>96</v>
      </c>
      <c r="B110" s="12" t="s">
        <v>165</v>
      </c>
      <c r="C110" s="10" t="s">
        <v>34</v>
      </c>
      <c r="D110" s="44">
        <f t="shared" si="5"/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69">
        <f t="shared" si="6"/>
        <v>0</v>
      </c>
      <c r="K110" s="57">
        <v>0</v>
      </c>
      <c r="L110" s="57">
        <v>0</v>
      </c>
    </row>
    <row r="111" spans="1:12" s="1" customFormat="1" x14ac:dyDescent="0.2">
      <c r="A111" s="25">
        <v>97</v>
      </c>
      <c r="B111" s="14" t="s">
        <v>166</v>
      </c>
      <c r="C111" s="10" t="s">
        <v>228</v>
      </c>
      <c r="D111" s="44">
        <f t="shared" si="5"/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69">
        <f t="shared" si="6"/>
        <v>0</v>
      </c>
      <c r="K111" s="57">
        <v>0</v>
      </c>
      <c r="L111" s="57">
        <v>0</v>
      </c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5"/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69">
        <f t="shared" si="6"/>
        <v>0</v>
      </c>
      <c r="K112" s="57">
        <v>0</v>
      </c>
      <c r="L112" s="57">
        <v>0</v>
      </c>
    </row>
    <row r="113" spans="1:12" s="1" customFormat="1" x14ac:dyDescent="0.2">
      <c r="A113" s="25">
        <v>99</v>
      </c>
      <c r="B113" s="12" t="s">
        <v>169</v>
      </c>
      <c r="C113" s="10" t="s">
        <v>170</v>
      </c>
      <c r="D113" s="44">
        <f t="shared" si="5"/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69">
        <f t="shared" si="6"/>
        <v>0</v>
      </c>
      <c r="K113" s="57">
        <v>0</v>
      </c>
      <c r="L113" s="57">
        <v>0</v>
      </c>
    </row>
    <row r="114" spans="1:12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5"/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69">
        <f t="shared" si="6"/>
        <v>0</v>
      </c>
      <c r="K114" s="57">
        <v>0</v>
      </c>
      <c r="L114" s="57">
        <v>0</v>
      </c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5"/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69">
        <f t="shared" si="6"/>
        <v>0</v>
      </c>
      <c r="K115" s="57">
        <v>0</v>
      </c>
      <c r="L115" s="57">
        <v>0</v>
      </c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5"/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69">
        <f t="shared" si="6"/>
        <v>0</v>
      </c>
      <c r="K116" s="57">
        <v>0</v>
      </c>
      <c r="L116" s="57">
        <v>0</v>
      </c>
    </row>
    <row r="117" spans="1:12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5"/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69">
        <f t="shared" si="6"/>
        <v>0</v>
      </c>
      <c r="K117" s="57">
        <v>0</v>
      </c>
      <c r="L117" s="57">
        <v>0</v>
      </c>
    </row>
    <row r="118" spans="1:12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5"/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69">
        <f t="shared" si="6"/>
        <v>0</v>
      </c>
      <c r="K118" s="57">
        <v>0</v>
      </c>
      <c r="L118" s="57">
        <v>0</v>
      </c>
    </row>
    <row r="119" spans="1:12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5"/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69">
        <f t="shared" si="6"/>
        <v>0</v>
      </c>
      <c r="K119" s="57">
        <v>0</v>
      </c>
      <c r="L119" s="57">
        <v>0</v>
      </c>
    </row>
    <row r="120" spans="1:12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5"/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69">
        <f t="shared" si="6"/>
        <v>0</v>
      </c>
      <c r="K120" s="57">
        <v>0</v>
      </c>
      <c r="L120" s="57">
        <v>0</v>
      </c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5"/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69">
        <f t="shared" si="6"/>
        <v>0</v>
      </c>
      <c r="K121" s="57">
        <v>0</v>
      </c>
      <c r="L121" s="57">
        <v>0</v>
      </c>
    </row>
    <row r="122" spans="1:12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5"/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69">
        <f t="shared" si="6"/>
        <v>0</v>
      </c>
      <c r="K122" s="57">
        <v>0</v>
      </c>
      <c r="L122" s="57">
        <v>0</v>
      </c>
    </row>
    <row r="123" spans="1:12" s="1" customFormat="1" x14ac:dyDescent="0.2">
      <c r="A123" s="25">
        <v>109</v>
      </c>
      <c r="B123" s="26" t="s">
        <v>189</v>
      </c>
      <c r="C123" s="10" t="s">
        <v>271</v>
      </c>
      <c r="D123" s="44">
        <f t="shared" si="5"/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69">
        <f t="shared" si="6"/>
        <v>0</v>
      </c>
      <c r="K123" s="57">
        <v>0</v>
      </c>
      <c r="L123" s="57">
        <v>0</v>
      </c>
    </row>
    <row r="124" spans="1:12" s="1" customFormat="1" ht="14.25" customHeight="1" x14ac:dyDescent="0.2">
      <c r="A124" s="25">
        <v>110</v>
      </c>
      <c r="B124" s="14" t="s">
        <v>190</v>
      </c>
      <c r="C124" s="10" t="s">
        <v>259</v>
      </c>
      <c r="D124" s="44">
        <f t="shared" si="5"/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69">
        <f t="shared" si="6"/>
        <v>0</v>
      </c>
      <c r="K124" s="57">
        <v>0</v>
      </c>
      <c r="L124" s="57">
        <v>0</v>
      </c>
    </row>
    <row r="125" spans="1:12" s="1" customFormat="1" x14ac:dyDescent="0.2">
      <c r="A125" s="25">
        <v>111</v>
      </c>
      <c r="B125" s="12" t="s">
        <v>405</v>
      </c>
      <c r="C125" s="10" t="s">
        <v>381</v>
      </c>
      <c r="D125" s="44">
        <f t="shared" si="5"/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69">
        <f t="shared" si="6"/>
        <v>0</v>
      </c>
      <c r="K125" s="57">
        <v>0</v>
      </c>
      <c r="L125" s="57">
        <v>0</v>
      </c>
    </row>
    <row r="126" spans="1:12" s="1" customFormat="1" x14ac:dyDescent="0.2">
      <c r="A126" s="25">
        <v>112</v>
      </c>
      <c r="B126" s="14" t="s">
        <v>191</v>
      </c>
      <c r="C126" s="10" t="s">
        <v>192</v>
      </c>
      <c r="D126" s="44">
        <f t="shared" si="5"/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69">
        <f t="shared" si="6"/>
        <v>0</v>
      </c>
      <c r="K126" s="57">
        <v>0</v>
      </c>
      <c r="L126" s="57">
        <v>0</v>
      </c>
    </row>
    <row r="127" spans="1:12" s="1" customFormat="1" ht="13.5" customHeight="1" x14ac:dyDescent="0.2">
      <c r="A127" s="25">
        <v>113</v>
      </c>
      <c r="B127" s="14" t="s">
        <v>193</v>
      </c>
      <c r="C127" s="10" t="s">
        <v>390</v>
      </c>
      <c r="D127" s="44">
        <f t="shared" si="5"/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69">
        <f t="shared" si="6"/>
        <v>0</v>
      </c>
      <c r="K127" s="57">
        <v>0</v>
      </c>
      <c r="L127" s="57">
        <v>0</v>
      </c>
    </row>
    <row r="128" spans="1:12" s="1" customFormat="1" x14ac:dyDescent="0.2">
      <c r="A128" s="25">
        <v>114</v>
      </c>
      <c r="B128" s="26" t="s">
        <v>194</v>
      </c>
      <c r="C128" s="10" t="s">
        <v>195</v>
      </c>
      <c r="D128" s="44">
        <f t="shared" si="5"/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69">
        <f t="shared" si="6"/>
        <v>0</v>
      </c>
      <c r="K128" s="57">
        <v>0</v>
      </c>
      <c r="L128" s="57">
        <v>0</v>
      </c>
    </row>
    <row r="129" spans="1:12" s="1" customFormat="1" ht="24" x14ac:dyDescent="0.2">
      <c r="A129" s="25">
        <v>115</v>
      </c>
      <c r="B129" s="26" t="s">
        <v>196</v>
      </c>
      <c r="C129" s="52" t="s">
        <v>348</v>
      </c>
      <c r="D129" s="44">
        <f t="shared" si="5"/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69">
        <f t="shared" si="6"/>
        <v>0</v>
      </c>
      <c r="K129" s="57">
        <v>0</v>
      </c>
      <c r="L129" s="57">
        <v>0</v>
      </c>
    </row>
    <row r="130" spans="1:12" s="1" customFormat="1" x14ac:dyDescent="0.2">
      <c r="A130" s="25">
        <v>116</v>
      </c>
      <c r="B130" s="26" t="s">
        <v>197</v>
      </c>
      <c r="C130" s="10" t="s">
        <v>234</v>
      </c>
      <c r="D130" s="44">
        <f t="shared" si="5"/>
        <v>17723958</v>
      </c>
      <c r="E130" s="57">
        <v>8601870</v>
      </c>
      <c r="F130" s="57">
        <v>0</v>
      </c>
      <c r="G130" s="57">
        <v>0</v>
      </c>
      <c r="H130" s="57">
        <v>0</v>
      </c>
      <c r="I130" s="57">
        <v>0</v>
      </c>
      <c r="J130" s="69">
        <f t="shared" si="6"/>
        <v>9122088</v>
      </c>
      <c r="K130" s="57">
        <v>3545225</v>
      </c>
      <c r="L130" s="57">
        <v>5576863</v>
      </c>
    </row>
    <row r="131" spans="1:12" ht="10.5" customHeight="1" x14ac:dyDescent="0.2">
      <c r="A131" s="25">
        <v>117</v>
      </c>
      <c r="B131" s="26" t="s">
        <v>198</v>
      </c>
      <c r="C131" s="10" t="s">
        <v>199</v>
      </c>
      <c r="D131" s="44">
        <f t="shared" ref="D131:D148" si="7">SUM(E131:J131)</f>
        <v>15675200</v>
      </c>
      <c r="E131" s="57">
        <v>15551200</v>
      </c>
      <c r="F131" s="57">
        <v>124000</v>
      </c>
      <c r="G131" s="57">
        <v>0</v>
      </c>
      <c r="H131" s="57">
        <v>0</v>
      </c>
      <c r="I131" s="57">
        <v>0</v>
      </c>
      <c r="J131" s="69">
        <f t="shared" ref="J131:J148" si="8">K131+L131</f>
        <v>0</v>
      </c>
      <c r="K131" s="57">
        <v>0</v>
      </c>
      <c r="L131" s="57">
        <v>0</v>
      </c>
    </row>
    <row r="132" spans="1:12" s="1" customFormat="1" x14ac:dyDescent="0.2">
      <c r="A132" s="25">
        <v>118</v>
      </c>
      <c r="B132" s="26" t="s">
        <v>200</v>
      </c>
      <c r="C132" s="10" t="s">
        <v>42</v>
      </c>
      <c r="D132" s="44">
        <f t="shared" si="7"/>
        <v>2867010</v>
      </c>
      <c r="E132" s="57">
        <v>2867010</v>
      </c>
      <c r="F132" s="57">
        <v>0</v>
      </c>
      <c r="G132" s="57">
        <v>0</v>
      </c>
      <c r="H132" s="57">
        <v>0</v>
      </c>
      <c r="I132" s="57">
        <v>0</v>
      </c>
      <c r="J132" s="69">
        <f t="shared" si="8"/>
        <v>0</v>
      </c>
      <c r="K132" s="57">
        <v>0</v>
      </c>
      <c r="L132" s="57">
        <v>0</v>
      </c>
    </row>
    <row r="133" spans="1:12" s="1" customFormat="1" x14ac:dyDescent="0.2">
      <c r="A133" s="25">
        <v>119</v>
      </c>
      <c r="B133" s="12" t="s">
        <v>201</v>
      </c>
      <c r="C133" s="10" t="s">
        <v>48</v>
      </c>
      <c r="D133" s="44">
        <f t="shared" si="7"/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69">
        <f t="shared" si="8"/>
        <v>0</v>
      </c>
      <c r="K133" s="57">
        <v>0</v>
      </c>
      <c r="L133" s="57">
        <v>0</v>
      </c>
    </row>
    <row r="134" spans="1:12" s="1" customFormat="1" x14ac:dyDescent="0.2">
      <c r="A134" s="25">
        <v>120</v>
      </c>
      <c r="B134" s="12" t="s">
        <v>202</v>
      </c>
      <c r="C134" s="10" t="s">
        <v>236</v>
      </c>
      <c r="D134" s="44">
        <f t="shared" si="7"/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69">
        <f t="shared" si="8"/>
        <v>0</v>
      </c>
      <c r="K134" s="57">
        <v>0</v>
      </c>
      <c r="L134" s="57">
        <v>0</v>
      </c>
    </row>
    <row r="135" spans="1:12" s="1" customFormat="1" x14ac:dyDescent="0.2">
      <c r="A135" s="25">
        <v>121</v>
      </c>
      <c r="B135" s="12" t="s">
        <v>203</v>
      </c>
      <c r="C135" s="10" t="s">
        <v>50</v>
      </c>
      <c r="D135" s="44">
        <f t="shared" si="7"/>
        <v>7252200</v>
      </c>
      <c r="E135" s="57">
        <v>0</v>
      </c>
      <c r="F135" s="57">
        <v>0</v>
      </c>
      <c r="G135" s="57">
        <v>0</v>
      </c>
      <c r="H135" s="57">
        <v>7252200</v>
      </c>
      <c r="I135" s="57">
        <v>0</v>
      </c>
      <c r="J135" s="69">
        <f t="shared" si="8"/>
        <v>0</v>
      </c>
      <c r="K135" s="57">
        <v>0</v>
      </c>
      <c r="L135" s="57">
        <v>0</v>
      </c>
    </row>
    <row r="136" spans="1:12" s="1" customFormat="1" x14ac:dyDescent="0.2">
      <c r="A136" s="25">
        <v>122</v>
      </c>
      <c r="B136" s="26" t="s">
        <v>204</v>
      </c>
      <c r="C136" s="10" t="s">
        <v>49</v>
      </c>
      <c r="D136" s="44">
        <f t="shared" si="7"/>
        <v>19297688</v>
      </c>
      <c r="E136" s="57">
        <v>0</v>
      </c>
      <c r="F136" s="57">
        <v>0</v>
      </c>
      <c r="G136" s="57">
        <v>0</v>
      </c>
      <c r="H136" s="57">
        <v>3780400</v>
      </c>
      <c r="I136" s="57">
        <v>1796300</v>
      </c>
      <c r="J136" s="69">
        <f t="shared" si="8"/>
        <v>13720988</v>
      </c>
      <c r="K136" s="57">
        <v>13720988</v>
      </c>
      <c r="L136" s="57">
        <v>0</v>
      </c>
    </row>
    <row r="137" spans="1:12" s="1" customFormat="1" x14ac:dyDescent="0.2">
      <c r="A137" s="25">
        <v>123</v>
      </c>
      <c r="B137" s="26" t="s">
        <v>205</v>
      </c>
      <c r="C137" s="10" t="s">
        <v>206</v>
      </c>
      <c r="D137" s="44">
        <f t="shared" si="7"/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69">
        <f t="shared" si="8"/>
        <v>0</v>
      </c>
      <c r="K137" s="57">
        <v>0</v>
      </c>
      <c r="L137" s="57">
        <v>0</v>
      </c>
    </row>
    <row r="138" spans="1:12" s="1" customFormat="1" x14ac:dyDescent="0.2">
      <c r="A138" s="25">
        <v>124</v>
      </c>
      <c r="B138" s="26" t="s">
        <v>207</v>
      </c>
      <c r="C138" s="10" t="s">
        <v>43</v>
      </c>
      <c r="D138" s="44">
        <f t="shared" si="7"/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69">
        <f t="shared" si="8"/>
        <v>0</v>
      </c>
      <c r="K138" s="57">
        <v>0</v>
      </c>
      <c r="L138" s="57">
        <v>0</v>
      </c>
    </row>
    <row r="139" spans="1:12" s="1" customFormat="1" x14ac:dyDescent="0.2">
      <c r="A139" s="25">
        <v>125</v>
      </c>
      <c r="B139" s="12" t="s">
        <v>208</v>
      </c>
      <c r="C139" s="10" t="s">
        <v>235</v>
      </c>
      <c r="D139" s="44">
        <f t="shared" si="7"/>
        <v>6906104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69">
        <f t="shared" si="8"/>
        <v>6906104</v>
      </c>
      <c r="K139" s="57">
        <v>2684001</v>
      </c>
      <c r="L139" s="57">
        <v>4222103</v>
      </c>
    </row>
    <row r="140" spans="1:12" s="1" customFormat="1" x14ac:dyDescent="0.2">
      <c r="A140" s="25">
        <v>126</v>
      </c>
      <c r="B140" s="14" t="s">
        <v>209</v>
      </c>
      <c r="C140" s="10" t="s">
        <v>210</v>
      </c>
      <c r="D140" s="44">
        <f t="shared" si="7"/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69">
        <f t="shared" si="8"/>
        <v>0</v>
      </c>
      <c r="K140" s="57">
        <v>0</v>
      </c>
      <c r="L140" s="57">
        <v>0</v>
      </c>
    </row>
    <row r="141" spans="1:12" x14ac:dyDescent="0.2">
      <c r="A141" s="25">
        <v>127</v>
      </c>
      <c r="B141" s="26" t="s">
        <v>211</v>
      </c>
      <c r="C141" s="10" t="s">
        <v>212</v>
      </c>
      <c r="D141" s="44">
        <f t="shared" si="7"/>
        <v>14329652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69">
        <f t="shared" si="8"/>
        <v>14329652</v>
      </c>
      <c r="K141" s="57">
        <v>5569102</v>
      </c>
      <c r="L141" s="57">
        <v>8760550</v>
      </c>
    </row>
    <row r="142" spans="1:12" x14ac:dyDescent="0.2">
      <c r="A142" s="25">
        <v>128</v>
      </c>
      <c r="B142" s="12" t="s">
        <v>213</v>
      </c>
      <c r="C142" s="10" t="s">
        <v>214</v>
      </c>
      <c r="D142" s="44">
        <f t="shared" si="7"/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69">
        <f t="shared" si="8"/>
        <v>0</v>
      </c>
      <c r="K142" s="57">
        <v>0</v>
      </c>
      <c r="L142" s="57">
        <v>0</v>
      </c>
    </row>
    <row r="143" spans="1:12" ht="12.75" x14ac:dyDescent="0.2">
      <c r="A143" s="25">
        <v>129</v>
      </c>
      <c r="B143" s="20" t="s">
        <v>215</v>
      </c>
      <c r="C143" s="13" t="s">
        <v>216</v>
      </c>
      <c r="D143" s="44">
        <f t="shared" si="7"/>
        <v>434076953</v>
      </c>
      <c r="E143" s="57">
        <v>0</v>
      </c>
      <c r="F143" s="57">
        <v>0</v>
      </c>
      <c r="G143" s="57">
        <v>434076953</v>
      </c>
      <c r="H143" s="57">
        <v>0</v>
      </c>
      <c r="I143" s="57">
        <v>0</v>
      </c>
      <c r="J143" s="69">
        <f t="shared" si="8"/>
        <v>0</v>
      </c>
      <c r="K143" s="57">
        <v>0</v>
      </c>
      <c r="L143" s="57">
        <v>0</v>
      </c>
    </row>
    <row r="144" spans="1:12" ht="12.75" x14ac:dyDescent="0.2">
      <c r="A144" s="25">
        <v>130</v>
      </c>
      <c r="B144" s="36" t="s">
        <v>260</v>
      </c>
      <c r="C144" s="37" t="s">
        <v>261</v>
      </c>
      <c r="D144" s="44">
        <f t="shared" si="7"/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69">
        <f t="shared" si="8"/>
        <v>0</v>
      </c>
      <c r="K144" s="57">
        <v>0</v>
      </c>
      <c r="L144" s="57">
        <v>0</v>
      </c>
    </row>
    <row r="145" spans="1:57" ht="12.75" x14ac:dyDescent="0.2">
      <c r="A145" s="25">
        <v>131</v>
      </c>
      <c r="B145" s="38" t="s">
        <v>262</v>
      </c>
      <c r="C145" s="39" t="s">
        <v>263</v>
      </c>
      <c r="D145" s="44">
        <f t="shared" si="7"/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69">
        <f t="shared" si="8"/>
        <v>0</v>
      </c>
      <c r="K145" s="57">
        <v>0</v>
      </c>
      <c r="L145" s="57">
        <v>0</v>
      </c>
    </row>
    <row r="146" spans="1:57" ht="12.75" x14ac:dyDescent="0.2">
      <c r="A146" s="25">
        <v>132</v>
      </c>
      <c r="B146" s="40" t="s">
        <v>264</v>
      </c>
      <c r="C146" s="41" t="s">
        <v>265</v>
      </c>
      <c r="D146" s="44">
        <f t="shared" si="7"/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69">
        <f t="shared" si="8"/>
        <v>0</v>
      </c>
      <c r="K146" s="57">
        <v>0</v>
      </c>
      <c r="L146" s="57">
        <v>0</v>
      </c>
    </row>
    <row r="147" spans="1:57" x14ac:dyDescent="0.2">
      <c r="A147" s="25">
        <v>133</v>
      </c>
      <c r="B147" s="25" t="s">
        <v>269</v>
      </c>
      <c r="C147" s="42" t="s">
        <v>270</v>
      </c>
      <c r="D147" s="44">
        <f t="shared" si="7"/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69">
        <f t="shared" si="8"/>
        <v>0</v>
      </c>
      <c r="K147" s="57">
        <v>0</v>
      </c>
      <c r="L147" s="57">
        <v>0</v>
      </c>
    </row>
    <row r="148" spans="1:57" x14ac:dyDescent="0.2">
      <c r="A148" s="25">
        <v>134</v>
      </c>
      <c r="B148" s="90" t="s">
        <v>358</v>
      </c>
      <c r="C148" s="42" t="s">
        <v>357</v>
      </c>
      <c r="D148" s="44">
        <f t="shared" si="7"/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69">
        <f t="shared" si="8"/>
        <v>0</v>
      </c>
      <c r="K148" s="57">
        <v>0</v>
      </c>
      <c r="L148" s="57">
        <v>0</v>
      </c>
    </row>
    <row r="149" spans="1:57" s="4" customFormat="1" x14ac:dyDescent="0.2">
      <c r="A149" s="25">
        <v>135</v>
      </c>
      <c r="B149" s="88" t="s">
        <v>385</v>
      </c>
      <c r="C149" s="42" t="s">
        <v>379</v>
      </c>
      <c r="D149" s="57">
        <f t="shared" ref="D149" si="9">SUM(E149:J149)</f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69">
        <f t="shared" ref="J149" si="10">K149+L149</f>
        <v>0</v>
      </c>
      <c r="K149" s="57">
        <v>0</v>
      </c>
      <c r="L149" s="57"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</row>
    <row r="150" spans="1:57" s="4" customFormat="1" x14ac:dyDescent="0.2">
      <c r="A150" s="163">
        <v>136</v>
      </c>
      <c r="B150" s="88" t="s">
        <v>400</v>
      </c>
      <c r="C150" s="42" t="s">
        <v>399</v>
      </c>
      <c r="D150" s="57">
        <f t="shared" ref="D150" si="11">SUM(E150:J150)</f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69">
        <f t="shared" ref="J150" si="12">K150+L150</f>
        <v>0</v>
      </c>
      <c r="K150" s="57">
        <v>0</v>
      </c>
      <c r="L150" s="57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</row>
    <row r="151" spans="1:57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</row>
    <row r="153" spans="1:57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</row>
    <row r="154" spans="1:57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</row>
  </sheetData>
  <mergeCells count="18">
    <mergeCell ref="A90:A93"/>
    <mergeCell ref="B90:B93"/>
    <mergeCell ref="H5:H7"/>
    <mergeCell ref="A4:A7"/>
    <mergeCell ref="B4:B7"/>
    <mergeCell ref="C4:C7"/>
    <mergeCell ref="D4:D7"/>
    <mergeCell ref="E5:E7"/>
    <mergeCell ref="F5:F7"/>
    <mergeCell ref="G5:G7"/>
    <mergeCell ref="A8:C8"/>
    <mergeCell ref="A11:C11"/>
    <mergeCell ref="E4:L4"/>
    <mergeCell ref="J5:L5"/>
    <mergeCell ref="J6:J7"/>
    <mergeCell ref="K6:L6"/>
    <mergeCell ref="A2:L2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B154"/>
  <sheetViews>
    <sheetView zoomScale="98" zoomScaleNormal="98" workbookViewId="0">
      <selection activeCell="J28" sqref="J28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9.5703125" style="7" customWidth="1"/>
    <col min="4" max="4" width="13.5703125" style="74" customWidth="1"/>
    <col min="5" max="16384" width="9.140625" style="1"/>
  </cols>
  <sheetData>
    <row r="2" spans="1:4" ht="36" customHeight="1" x14ac:dyDescent="0.2">
      <c r="A2" s="297" t="s">
        <v>368</v>
      </c>
      <c r="B2" s="297"/>
      <c r="C2" s="297"/>
      <c r="D2" s="297"/>
    </row>
    <row r="3" spans="1:4" x14ac:dyDescent="0.2">
      <c r="C3" s="77"/>
      <c r="D3" s="74" t="s">
        <v>289</v>
      </c>
    </row>
    <row r="4" spans="1:4" s="3" customFormat="1" ht="15.75" customHeight="1" x14ac:dyDescent="0.2">
      <c r="A4" s="288" t="s">
        <v>46</v>
      </c>
      <c r="B4" s="288" t="s">
        <v>58</v>
      </c>
      <c r="C4" s="288" t="s">
        <v>47</v>
      </c>
      <c r="D4" s="343" t="s">
        <v>339</v>
      </c>
    </row>
    <row r="5" spans="1:4" ht="25.5" customHeight="1" x14ac:dyDescent="0.2">
      <c r="A5" s="288"/>
      <c r="B5" s="288"/>
      <c r="C5" s="288"/>
      <c r="D5" s="344"/>
    </row>
    <row r="6" spans="1:4" ht="14.25" customHeight="1" x14ac:dyDescent="0.2">
      <c r="A6" s="288"/>
      <c r="B6" s="288"/>
      <c r="C6" s="288"/>
      <c r="D6" s="344"/>
    </row>
    <row r="7" spans="1:4" ht="21.75" customHeight="1" x14ac:dyDescent="0.2">
      <c r="A7" s="288"/>
      <c r="B7" s="288"/>
      <c r="C7" s="288"/>
      <c r="D7" s="345"/>
    </row>
    <row r="8" spans="1:4" s="3" customFormat="1" x14ac:dyDescent="0.2">
      <c r="A8" s="282" t="s">
        <v>233</v>
      </c>
      <c r="B8" s="282"/>
      <c r="C8" s="282"/>
      <c r="D8" s="45">
        <f>D11+D10+D9</f>
        <v>2321823617</v>
      </c>
    </row>
    <row r="9" spans="1:4" s="3" customFormat="1" ht="11.25" customHeight="1" x14ac:dyDescent="0.2">
      <c r="A9" s="87"/>
      <c r="B9" s="87"/>
      <c r="C9" s="11" t="s">
        <v>56</v>
      </c>
      <c r="D9" s="44">
        <f>50000000-36890643-1603500-3708191+1348283+1763673</f>
        <v>10909622</v>
      </c>
    </row>
    <row r="10" spans="1:4" s="3" customFormat="1" ht="11.25" customHeight="1" x14ac:dyDescent="0.2">
      <c r="A10" s="87"/>
      <c r="B10" s="87"/>
      <c r="C10" s="11" t="s">
        <v>297</v>
      </c>
      <c r="D10" s="46"/>
    </row>
    <row r="11" spans="1:4" s="3" customFormat="1" x14ac:dyDescent="0.2">
      <c r="A11" s="282" t="s">
        <v>232</v>
      </c>
      <c r="B11" s="282"/>
      <c r="C11" s="282"/>
      <c r="D11" s="45">
        <f>SUM(D12:D150)-D90</f>
        <v>2310913995</v>
      </c>
    </row>
    <row r="12" spans="1:4" ht="12" customHeight="1" x14ac:dyDescent="0.2">
      <c r="A12" s="25">
        <v>1</v>
      </c>
      <c r="B12" s="12" t="s">
        <v>59</v>
      </c>
      <c r="C12" s="10" t="s">
        <v>44</v>
      </c>
      <c r="D12" s="44">
        <v>38882014</v>
      </c>
    </row>
    <row r="13" spans="1:4" x14ac:dyDescent="0.2">
      <c r="A13" s="25">
        <v>2</v>
      </c>
      <c r="B13" s="14" t="s">
        <v>60</v>
      </c>
      <c r="C13" s="10" t="s">
        <v>217</v>
      </c>
      <c r="D13" s="44">
        <v>39909798</v>
      </c>
    </row>
    <row r="14" spans="1:4" x14ac:dyDescent="0.2">
      <c r="A14" s="25">
        <v>3</v>
      </c>
      <c r="B14" s="26" t="s">
        <v>61</v>
      </c>
      <c r="C14" s="10" t="s">
        <v>5</v>
      </c>
      <c r="D14" s="44">
        <v>28666799</v>
      </c>
    </row>
    <row r="15" spans="1:4" ht="14.25" customHeight="1" x14ac:dyDescent="0.2">
      <c r="A15" s="25">
        <v>4</v>
      </c>
      <c r="B15" s="12" t="s">
        <v>62</v>
      </c>
      <c r="C15" s="10" t="s">
        <v>218</v>
      </c>
      <c r="D15" s="44">
        <v>49251096</v>
      </c>
    </row>
    <row r="16" spans="1:4" x14ac:dyDescent="0.2">
      <c r="A16" s="25">
        <v>5</v>
      </c>
      <c r="B16" s="12" t="s">
        <v>63</v>
      </c>
      <c r="C16" s="10" t="s">
        <v>8</v>
      </c>
      <c r="D16" s="44">
        <v>38992223</v>
      </c>
    </row>
    <row r="17" spans="1:4" x14ac:dyDescent="0.2">
      <c r="A17" s="25">
        <v>6</v>
      </c>
      <c r="B17" s="26" t="s">
        <v>64</v>
      </c>
      <c r="C17" s="10" t="s">
        <v>65</v>
      </c>
      <c r="D17" s="44">
        <v>3936164</v>
      </c>
    </row>
    <row r="18" spans="1:4" x14ac:dyDescent="0.2">
      <c r="A18" s="25">
        <v>7</v>
      </c>
      <c r="B18" s="12" t="s">
        <v>66</v>
      </c>
      <c r="C18" s="10" t="s">
        <v>219</v>
      </c>
      <c r="D18" s="44">
        <v>37451220</v>
      </c>
    </row>
    <row r="19" spans="1:4" x14ac:dyDescent="0.2">
      <c r="A19" s="25">
        <v>8</v>
      </c>
      <c r="B19" s="26" t="s">
        <v>67</v>
      </c>
      <c r="C19" s="10" t="s">
        <v>17</v>
      </c>
      <c r="D19" s="44">
        <v>33422730</v>
      </c>
    </row>
    <row r="20" spans="1:4" x14ac:dyDescent="0.2">
      <c r="A20" s="25">
        <v>9</v>
      </c>
      <c r="B20" s="26" t="s">
        <v>68</v>
      </c>
      <c r="C20" s="10" t="s">
        <v>6</v>
      </c>
      <c r="D20" s="44">
        <v>53970054</v>
      </c>
    </row>
    <row r="21" spans="1:4" x14ac:dyDescent="0.2">
      <c r="A21" s="25">
        <v>10</v>
      </c>
      <c r="B21" s="26" t="s">
        <v>69</v>
      </c>
      <c r="C21" s="10" t="s">
        <v>18</v>
      </c>
      <c r="D21" s="44">
        <v>37901166</v>
      </c>
    </row>
    <row r="22" spans="1:4" x14ac:dyDescent="0.2">
      <c r="A22" s="25">
        <v>11</v>
      </c>
      <c r="B22" s="26" t="s">
        <v>70</v>
      </c>
      <c r="C22" s="10" t="s">
        <v>7</v>
      </c>
      <c r="D22" s="44">
        <v>36280544</v>
      </c>
    </row>
    <row r="23" spans="1:4" x14ac:dyDescent="0.2">
      <c r="A23" s="25">
        <v>12</v>
      </c>
      <c r="B23" s="26" t="s">
        <v>71</v>
      </c>
      <c r="C23" s="10" t="s">
        <v>19</v>
      </c>
      <c r="D23" s="44">
        <v>52951383</v>
      </c>
    </row>
    <row r="24" spans="1:4" x14ac:dyDescent="0.2">
      <c r="A24" s="25">
        <v>13</v>
      </c>
      <c r="B24" s="26" t="s">
        <v>239</v>
      </c>
      <c r="C24" s="10" t="s">
        <v>240</v>
      </c>
      <c r="D24" s="44">
        <v>0</v>
      </c>
    </row>
    <row r="25" spans="1:4" x14ac:dyDescent="0.2">
      <c r="A25" s="25">
        <v>14</v>
      </c>
      <c r="B25" s="26" t="s">
        <v>72</v>
      </c>
      <c r="C25" s="10" t="s">
        <v>22</v>
      </c>
      <c r="D25" s="44">
        <v>40162290</v>
      </c>
    </row>
    <row r="26" spans="1:4" x14ac:dyDescent="0.2">
      <c r="A26" s="25">
        <v>15</v>
      </c>
      <c r="B26" s="26" t="s">
        <v>73</v>
      </c>
      <c r="C26" s="10" t="s">
        <v>10</v>
      </c>
      <c r="D26" s="44">
        <v>70077412</v>
      </c>
    </row>
    <row r="27" spans="1:4" x14ac:dyDescent="0.2">
      <c r="A27" s="25">
        <v>16</v>
      </c>
      <c r="B27" s="26" t="s">
        <v>74</v>
      </c>
      <c r="C27" s="10" t="s">
        <v>220</v>
      </c>
      <c r="D27" s="44">
        <v>63895993</v>
      </c>
    </row>
    <row r="28" spans="1:4" x14ac:dyDescent="0.2">
      <c r="A28" s="25">
        <v>17</v>
      </c>
      <c r="B28" s="26" t="s">
        <v>75</v>
      </c>
      <c r="C28" s="10" t="s">
        <v>9</v>
      </c>
      <c r="D28" s="44">
        <v>41966528</v>
      </c>
    </row>
    <row r="29" spans="1:4" x14ac:dyDescent="0.2">
      <c r="A29" s="25">
        <v>18</v>
      </c>
      <c r="B29" s="12" t="s">
        <v>76</v>
      </c>
      <c r="C29" s="10" t="s">
        <v>11</v>
      </c>
      <c r="D29" s="44">
        <v>28321995</v>
      </c>
    </row>
    <row r="30" spans="1:4" x14ac:dyDescent="0.2">
      <c r="A30" s="25">
        <v>19</v>
      </c>
      <c r="B30" s="12" t="s">
        <v>77</v>
      </c>
      <c r="C30" s="10" t="s">
        <v>221</v>
      </c>
      <c r="D30" s="44">
        <v>25720639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59831622</v>
      </c>
    </row>
    <row r="32" spans="1:4" x14ac:dyDescent="0.2">
      <c r="A32" s="25">
        <v>21</v>
      </c>
      <c r="B32" s="12" t="s">
        <v>80</v>
      </c>
      <c r="C32" s="10" t="s">
        <v>40</v>
      </c>
      <c r="D32" s="44">
        <v>2266220</v>
      </c>
    </row>
    <row r="33" spans="1:4" x14ac:dyDescent="0.2">
      <c r="A33" s="25">
        <v>22</v>
      </c>
      <c r="B33" s="26" t="s">
        <v>81</v>
      </c>
      <c r="C33" s="10" t="s">
        <v>82</v>
      </c>
      <c r="D33" s="44">
        <v>0</v>
      </c>
    </row>
    <row r="34" spans="1:4" ht="12" customHeigh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ht="24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x14ac:dyDescent="0.2">
      <c r="A36" s="25">
        <v>25</v>
      </c>
      <c r="B36" s="12" t="s">
        <v>87</v>
      </c>
      <c r="C36" s="10" t="s">
        <v>88</v>
      </c>
      <c r="D36" s="44">
        <v>58924322</v>
      </c>
    </row>
    <row r="37" spans="1:4" ht="15.75" customHeight="1" x14ac:dyDescent="0.2">
      <c r="A37" s="25">
        <v>26</v>
      </c>
      <c r="B37" s="26" t="s">
        <v>89</v>
      </c>
      <c r="C37" s="10" t="s">
        <v>90</v>
      </c>
      <c r="D37" s="44">
        <v>0</v>
      </c>
    </row>
    <row r="38" spans="1:4" x14ac:dyDescent="0.2">
      <c r="A38" s="25">
        <v>27</v>
      </c>
      <c r="B38" s="14" t="s">
        <v>91</v>
      </c>
      <c r="C38" s="10" t="s">
        <v>92</v>
      </c>
      <c r="D38" s="44">
        <v>0</v>
      </c>
    </row>
    <row r="39" spans="1:4" x14ac:dyDescent="0.2">
      <c r="A39" s="25">
        <v>28</v>
      </c>
      <c r="B39" s="12" t="s">
        <v>93</v>
      </c>
      <c r="C39" s="43" t="s">
        <v>273</v>
      </c>
      <c r="D39" s="44">
        <v>0</v>
      </c>
    </row>
    <row r="40" spans="1:4" x14ac:dyDescent="0.2">
      <c r="A40" s="25">
        <v>29</v>
      </c>
      <c r="B40" s="14" t="s">
        <v>94</v>
      </c>
      <c r="C40" s="10" t="s">
        <v>41</v>
      </c>
      <c r="D40" s="44">
        <v>44984413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0</v>
      </c>
    </row>
    <row r="42" spans="1:4" x14ac:dyDescent="0.2">
      <c r="A42" s="25">
        <v>31</v>
      </c>
      <c r="B42" s="14" t="s">
        <v>96</v>
      </c>
      <c r="C42" s="10" t="s">
        <v>16</v>
      </c>
      <c r="D42" s="44">
        <v>47319785</v>
      </c>
    </row>
    <row r="43" spans="1:4" x14ac:dyDescent="0.2">
      <c r="A43" s="25">
        <v>32</v>
      </c>
      <c r="B43" s="26" t="s">
        <v>97</v>
      </c>
      <c r="C43" s="10" t="s">
        <v>21</v>
      </c>
      <c r="D43" s="44">
        <v>34458635</v>
      </c>
    </row>
    <row r="44" spans="1:4" x14ac:dyDescent="0.2">
      <c r="A44" s="25">
        <v>33</v>
      </c>
      <c r="B44" s="14" t="s">
        <v>98</v>
      </c>
      <c r="C44" s="10" t="s">
        <v>25</v>
      </c>
      <c r="D44" s="44">
        <v>45162687</v>
      </c>
    </row>
    <row r="45" spans="1:4" x14ac:dyDescent="0.2">
      <c r="A45" s="25">
        <v>34</v>
      </c>
      <c r="B45" s="12" t="s">
        <v>99</v>
      </c>
      <c r="C45" s="10" t="s">
        <v>222</v>
      </c>
      <c r="D45" s="44">
        <v>52612327</v>
      </c>
    </row>
    <row r="46" spans="1:4" x14ac:dyDescent="0.2">
      <c r="A46" s="25">
        <v>35</v>
      </c>
      <c r="B46" s="15" t="s">
        <v>100</v>
      </c>
      <c r="C46" s="16" t="s">
        <v>223</v>
      </c>
      <c r="D46" s="44">
        <v>56520611</v>
      </c>
    </row>
    <row r="47" spans="1:4" x14ac:dyDescent="0.2">
      <c r="A47" s="25">
        <v>36</v>
      </c>
      <c r="B47" s="12" t="s">
        <v>101</v>
      </c>
      <c r="C47" s="10" t="s">
        <v>224</v>
      </c>
      <c r="D47" s="44">
        <v>36040817</v>
      </c>
    </row>
    <row r="48" spans="1:4" x14ac:dyDescent="0.2">
      <c r="A48" s="25">
        <v>37</v>
      </c>
      <c r="B48" s="12" t="s">
        <v>102</v>
      </c>
      <c r="C48" s="10" t="s">
        <v>24</v>
      </c>
      <c r="D48" s="44">
        <v>49013696</v>
      </c>
    </row>
    <row r="49" spans="1:4" x14ac:dyDescent="0.2">
      <c r="A49" s="25">
        <v>38</v>
      </c>
      <c r="B49" s="26" t="s">
        <v>103</v>
      </c>
      <c r="C49" s="10" t="s">
        <v>20</v>
      </c>
      <c r="D49" s="44">
        <v>32855946</v>
      </c>
    </row>
    <row r="50" spans="1:4" x14ac:dyDescent="0.2">
      <c r="A50" s="25">
        <v>39</v>
      </c>
      <c r="B50" s="14" t="s">
        <v>104</v>
      </c>
      <c r="C50" s="10" t="s">
        <v>105</v>
      </c>
      <c r="D50" s="44">
        <v>0</v>
      </c>
    </row>
    <row r="51" spans="1:4" x14ac:dyDescent="0.2">
      <c r="A51" s="25">
        <v>40</v>
      </c>
      <c r="B51" s="26" t="s">
        <v>106</v>
      </c>
      <c r="C51" s="10" t="s">
        <v>107</v>
      </c>
      <c r="D51" s="44">
        <v>0</v>
      </c>
    </row>
    <row r="52" spans="1:4" x14ac:dyDescent="0.2">
      <c r="A52" s="25">
        <v>41</v>
      </c>
      <c r="B52" s="12" t="s">
        <v>108</v>
      </c>
      <c r="C52" s="10" t="s">
        <v>229</v>
      </c>
      <c r="D52" s="44">
        <v>47219099</v>
      </c>
    </row>
    <row r="53" spans="1:4" ht="10.5" customHeight="1" x14ac:dyDescent="0.2">
      <c r="A53" s="25">
        <v>42</v>
      </c>
      <c r="B53" s="12" t="s">
        <v>109</v>
      </c>
      <c r="C53" s="10" t="s">
        <v>2</v>
      </c>
      <c r="D53" s="44">
        <v>29518642</v>
      </c>
    </row>
    <row r="54" spans="1:4" x14ac:dyDescent="0.2">
      <c r="A54" s="25">
        <v>43</v>
      </c>
      <c r="B54" s="26" t="s">
        <v>110</v>
      </c>
      <c r="C54" s="10" t="s">
        <v>3</v>
      </c>
      <c r="D54" s="44">
        <v>38674156</v>
      </c>
    </row>
    <row r="55" spans="1:4" x14ac:dyDescent="0.2">
      <c r="A55" s="25">
        <v>44</v>
      </c>
      <c r="B55" s="26" t="s">
        <v>111</v>
      </c>
      <c r="C55" s="10" t="s">
        <v>225</v>
      </c>
      <c r="D55" s="44">
        <v>62635651</v>
      </c>
    </row>
    <row r="56" spans="1:4" x14ac:dyDescent="0.2">
      <c r="A56" s="25">
        <v>45</v>
      </c>
      <c r="B56" s="14" t="s">
        <v>112</v>
      </c>
      <c r="C56" s="10" t="s">
        <v>0</v>
      </c>
      <c r="D56" s="44">
        <v>46279859</v>
      </c>
    </row>
    <row r="57" spans="1:4" ht="10.5" customHeight="1" x14ac:dyDescent="0.2">
      <c r="A57" s="25">
        <v>46</v>
      </c>
      <c r="B57" s="26" t="s">
        <v>113</v>
      </c>
      <c r="C57" s="10" t="s">
        <v>4</v>
      </c>
      <c r="D57" s="44">
        <v>29572091</v>
      </c>
    </row>
    <row r="58" spans="1:4" x14ac:dyDescent="0.2">
      <c r="A58" s="25">
        <v>47</v>
      </c>
      <c r="B58" s="14" t="s">
        <v>114</v>
      </c>
      <c r="C58" s="10" t="s">
        <v>1</v>
      </c>
      <c r="D58" s="44">
        <v>44314810</v>
      </c>
    </row>
    <row r="59" spans="1:4" x14ac:dyDescent="0.2">
      <c r="A59" s="25">
        <v>48</v>
      </c>
      <c r="B59" s="26" t="s">
        <v>115</v>
      </c>
      <c r="C59" s="10" t="s">
        <v>226</v>
      </c>
      <c r="D59" s="44">
        <v>43159302</v>
      </c>
    </row>
    <row r="60" spans="1:4" x14ac:dyDescent="0.2">
      <c r="A60" s="25">
        <v>49</v>
      </c>
      <c r="B60" s="26" t="s">
        <v>116</v>
      </c>
      <c r="C60" s="10" t="s">
        <v>26</v>
      </c>
      <c r="D60" s="44">
        <v>70272932</v>
      </c>
    </row>
    <row r="61" spans="1:4" x14ac:dyDescent="0.2">
      <c r="A61" s="25">
        <v>50</v>
      </c>
      <c r="B61" s="26" t="s">
        <v>117</v>
      </c>
      <c r="C61" s="10" t="s">
        <v>227</v>
      </c>
      <c r="D61" s="44">
        <v>45320689</v>
      </c>
    </row>
    <row r="62" spans="1:4" x14ac:dyDescent="0.2">
      <c r="A62" s="25">
        <v>51</v>
      </c>
      <c r="B62" s="26" t="s">
        <v>231</v>
      </c>
      <c r="C62" s="10" t="s">
        <v>230</v>
      </c>
      <c r="D62" s="44">
        <v>0</v>
      </c>
    </row>
    <row r="63" spans="1:4" x14ac:dyDescent="0.2">
      <c r="A63" s="25">
        <v>52</v>
      </c>
      <c r="B63" s="26" t="s">
        <v>241</v>
      </c>
      <c r="C63" s="10" t="s">
        <v>242</v>
      </c>
      <c r="D63" s="44">
        <v>0</v>
      </c>
    </row>
    <row r="64" spans="1:4" x14ac:dyDescent="0.2">
      <c r="A64" s="25">
        <v>53</v>
      </c>
      <c r="B64" s="26" t="s">
        <v>118</v>
      </c>
      <c r="C64" s="10" t="s">
        <v>54</v>
      </c>
      <c r="D64" s="44">
        <v>0</v>
      </c>
    </row>
    <row r="65" spans="1:4" x14ac:dyDescent="0.2">
      <c r="A65" s="25">
        <v>54</v>
      </c>
      <c r="B65" s="14" t="s">
        <v>119</v>
      </c>
      <c r="C65" s="10" t="s">
        <v>243</v>
      </c>
      <c r="D65" s="44">
        <v>0</v>
      </c>
    </row>
    <row r="66" spans="1:4" ht="14.25" customHeight="1" x14ac:dyDescent="0.2">
      <c r="A66" s="25">
        <v>55</v>
      </c>
      <c r="B66" s="12" t="s">
        <v>120</v>
      </c>
      <c r="C66" s="10" t="s">
        <v>121</v>
      </c>
      <c r="D66" s="44">
        <v>0</v>
      </c>
    </row>
    <row r="67" spans="1:4" ht="14.25" customHeight="1" x14ac:dyDescent="0.2">
      <c r="A67" s="25">
        <v>56</v>
      </c>
      <c r="B67" s="14" t="s">
        <v>122</v>
      </c>
      <c r="C67" s="10" t="s">
        <v>244</v>
      </c>
      <c r="D67" s="44">
        <v>0</v>
      </c>
    </row>
    <row r="68" spans="1:4" ht="14.25" customHeight="1" x14ac:dyDescent="0.2">
      <c r="A68" s="25">
        <v>57</v>
      </c>
      <c r="B68" s="26" t="s">
        <v>123</v>
      </c>
      <c r="C68" s="10" t="s">
        <v>401</v>
      </c>
      <c r="D68" s="44">
        <v>0</v>
      </c>
    </row>
    <row r="69" spans="1:4" ht="25.5" customHeight="1" x14ac:dyDescent="0.2">
      <c r="A69" s="25">
        <v>58</v>
      </c>
      <c r="B69" s="12" t="s">
        <v>124</v>
      </c>
      <c r="C69" s="10" t="s">
        <v>245</v>
      </c>
      <c r="D69" s="44">
        <v>0</v>
      </c>
    </row>
    <row r="70" spans="1:4" ht="25.5" customHeight="1" x14ac:dyDescent="0.2">
      <c r="A70" s="25">
        <v>59</v>
      </c>
      <c r="B70" s="12" t="s">
        <v>125</v>
      </c>
      <c r="C70" s="10" t="s">
        <v>246</v>
      </c>
      <c r="D70" s="44">
        <v>0</v>
      </c>
    </row>
    <row r="71" spans="1:4" x14ac:dyDescent="0.2">
      <c r="A71" s="25">
        <v>60</v>
      </c>
      <c r="B71" s="14" t="s">
        <v>126</v>
      </c>
      <c r="C71" s="10" t="s">
        <v>247</v>
      </c>
      <c r="D71" s="44">
        <v>0</v>
      </c>
    </row>
    <row r="72" spans="1:4" x14ac:dyDescent="0.2">
      <c r="A72" s="25">
        <v>61</v>
      </c>
      <c r="B72" s="14" t="s">
        <v>127</v>
      </c>
      <c r="C72" s="10" t="s">
        <v>53</v>
      </c>
      <c r="D72" s="44">
        <v>0</v>
      </c>
    </row>
    <row r="73" spans="1:4" x14ac:dyDescent="0.2">
      <c r="A73" s="25">
        <v>62</v>
      </c>
      <c r="B73" s="14" t="s">
        <v>128</v>
      </c>
      <c r="C73" s="10" t="s">
        <v>248</v>
      </c>
      <c r="D73" s="44">
        <v>0</v>
      </c>
    </row>
    <row r="74" spans="1:4" ht="24" x14ac:dyDescent="0.2">
      <c r="A74" s="25">
        <v>63</v>
      </c>
      <c r="B74" s="14" t="s">
        <v>129</v>
      </c>
      <c r="C74" s="10" t="s">
        <v>249</v>
      </c>
      <c r="D74" s="44">
        <v>0</v>
      </c>
    </row>
    <row r="75" spans="1:4" ht="24" x14ac:dyDescent="0.2">
      <c r="A75" s="25">
        <v>64</v>
      </c>
      <c r="B75" s="12" t="s">
        <v>130</v>
      </c>
      <c r="C75" s="10" t="s">
        <v>250</v>
      </c>
      <c r="D75" s="44">
        <v>0</v>
      </c>
    </row>
    <row r="76" spans="1:4" ht="24" x14ac:dyDescent="0.2">
      <c r="A76" s="25">
        <v>65</v>
      </c>
      <c r="B76" s="14" t="s">
        <v>131</v>
      </c>
      <c r="C76" s="10" t="s">
        <v>251</v>
      </c>
      <c r="D76" s="44">
        <v>0</v>
      </c>
    </row>
    <row r="77" spans="1:4" ht="24" x14ac:dyDescent="0.2">
      <c r="A77" s="25">
        <v>66</v>
      </c>
      <c r="B77" s="14" t="s">
        <v>132</v>
      </c>
      <c r="C77" s="10" t="s">
        <v>252</v>
      </c>
      <c r="D77" s="44">
        <v>0</v>
      </c>
    </row>
    <row r="78" spans="1:4" ht="24" x14ac:dyDescent="0.2">
      <c r="A78" s="25">
        <v>67</v>
      </c>
      <c r="B78" s="12" t="s">
        <v>133</v>
      </c>
      <c r="C78" s="10" t="s">
        <v>253</v>
      </c>
      <c r="D78" s="44">
        <v>0</v>
      </c>
    </row>
    <row r="79" spans="1:4" ht="24" x14ac:dyDescent="0.2">
      <c r="A79" s="25">
        <v>68</v>
      </c>
      <c r="B79" s="12" t="s">
        <v>134</v>
      </c>
      <c r="C79" s="10" t="s">
        <v>254</v>
      </c>
      <c r="D79" s="44">
        <v>0</v>
      </c>
    </row>
    <row r="80" spans="1:4" ht="24" x14ac:dyDescent="0.2">
      <c r="A80" s="25">
        <v>69</v>
      </c>
      <c r="B80" s="12" t="s">
        <v>135</v>
      </c>
      <c r="C80" s="10" t="s">
        <v>255</v>
      </c>
      <c r="D80" s="44">
        <v>0</v>
      </c>
    </row>
    <row r="81" spans="1:4" x14ac:dyDescent="0.2">
      <c r="A81" s="25">
        <v>70</v>
      </c>
      <c r="B81" s="26" t="s">
        <v>136</v>
      </c>
      <c r="C81" s="10" t="s">
        <v>137</v>
      </c>
      <c r="D81" s="44">
        <v>8307495</v>
      </c>
    </row>
    <row r="82" spans="1:4" x14ac:dyDescent="0.2">
      <c r="A82" s="25">
        <v>71</v>
      </c>
      <c r="B82" s="12" t="s">
        <v>138</v>
      </c>
      <c r="C82" s="10" t="s">
        <v>256</v>
      </c>
      <c r="D82" s="44">
        <v>4682894</v>
      </c>
    </row>
    <row r="83" spans="1:4" x14ac:dyDescent="0.2">
      <c r="A83" s="25">
        <v>72</v>
      </c>
      <c r="B83" s="26" t="s">
        <v>139</v>
      </c>
      <c r="C83" s="10" t="s">
        <v>36</v>
      </c>
      <c r="D83" s="44">
        <v>2286163</v>
      </c>
    </row>
    <row r="84" spans="1:4" x14ac:dyDescent="0.2">
      <c r="A84" s="25">
        <v>73</v>
      </c>
      <c r="B84" s="12" t="s">
        <v>140</v>
      </c>
      <c r="C84" s="10" t="s">
        <v>38</v>
      </c>
      <c r="D84" s="44">
        <v>12156765</v>
      </c>
    </row>
    <row r="85" spans="1:4" ht="13.5" customHeight="1" x14ac:dyDescent="0.2">
      <c r="A85" s="25">
        <v>74</v>
      </c>
      <c r="B85" s="12" t="s">
        <v>141</v>
      </c>
      <c r="C85" s="10" t="s">
        <v>37</v>
      </c>
      <c r="D85" s="44">
        <v>5467957</v>
      </c>
    </row>
    <row r="86" spans="1:4" ht="14.25" customHeight="1" x14ac:dyDescent="0.2">
      <c r="A86" s="25">
        <v>75</v>
      </c>
      <c r="B86" s="12" t="s">
        <v>142</v>
      </c>
      <c r="C86" s="10" t="s">
        <v>52</v>
      </c>
      <c r="D86" s="44">
        <v>0</v>
      </c>
    </row>
    <row r="87" spans="1:4" x14ac:dyDescent="0.2">
      <c r="A87" s="25">
        <v>76</v>
      </c>
      <c r="B87" s="12" t="s">
        <v>143</v>
      </c>
      <c r="C87" s="10" t="s">
        <v>237</v>
      </c>
      <c r="D87" s="44">
        <v>2309656</v>
      </c>
    </row>
    <row r="88" spans="1:4" x14ac:dyDescent="0.2">
      <c r="A88" s="25">
        <v>77</v>
      </c>
      <c r="B88" s="12" t="s">
        <v>144</v>
      </c>
      <c r="C88" s="10" t="s">
        <v>351</v>
      </c>
      <c r="D88" s="44">
        <v>0</v>
      </c>
    </row>
    <row r="89" spans="1:4" x14ac:dyDescent="0.2">
      <c r="A89" s="25">
        <v>78</v>
      </c>
      <c r="B89" s="14" t="s">
        <v>145</v>
      </c>
      <c r="C89" s="10" t="s">
        <v>268</v>
      </c>
      <c r="D89" s="44">
        <v>0</v>
      </c>
    </row>
    <row r="90" spans="1:4" ht="24" x14ac:dyDescent="0.2">
      <c r="A90" s="276">
        <v>79</v>
      </c>
      <c r="B90" s="279" t="s">
        <v>146</v>
      </c>
      <c r="C90" s="17" t="s">
        <v>257</v>
      </c>
      <c r="D90" s="44">
        <v>0</v>
      </c>
    </row>
    <row r="91" spans="1:4" ht="36" x14ac:dyDescent="0.2">
      <c r="A91" s="277"/>
      <c r="B91" s="280"/>
      <c r="C91" s="10" t="s">
        <v>349</v>
      </c>
      <c r="D91" s="44">
        <v>0</v>
      </c>
    </row>
    <row r="92" spans="1:4" ht="24" x14ac:dyDescent="0.2">
      <c r="A92" s="277"/>
      <c r="B92" s="280"/>
      <c r="C92" s="10" t="s">
        <v>258</v>
      </c>
      <c r="D92" s="44">
        <v>0</v>
      </c>
    </row>
    <row r="93" spans="1:4" ht="36" x14ac:dyDescent="0.2">
      <c r="A93" s="278"/>
      <c r="B93" s="281"/>
      <c r="C93" s="28" t="s">
        <v>350</v>
      </c>
      <c r="D93" s="44">
        <v>0</v>
      </c>
    </row>
    <row r="94" spans="1:4" ht="24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x14ac:dyDescent="0.2">
      <c r="A95" s="25">
        <v>81</v>
      </c>
      <c r="B95" s="14" t="s">
        <v>148</v>
      </c>
      <c r="C95" s="10" t="s">
        <v>149</v>
      </c>
      <c r="D95" s="44">
        <v>0</v>
      </c>
    </row>
    <row r="96" spans="1:4" x14ac:dyDescent="0.2">
      <c r="A96" s="25">
        <v>82</v>
      </c>
      <c r="B96" s="26" t="s">
        <v>150</v>
      </c>
      <c r="C96" s="10" t="s">
        <v>151</v>
      </c>
      <c r="D96" s="44">
        <v>0</v>
      </c>
    </row>
    <row r="97" spans="1:4" x14ac:dyDescent="0.2">
      <c r="A97" s="25">
        <v>83</v>
      </c>
      <c r="B97" s="14" t="s">
        <v>152</v>
      </c>
      <c r="C97" s="10" t="s">
        <v>28</v>
      </c>
      <c r="D97" s="44">
        <v>40199784</v>
      </c>
    </row>
    <row r="98" spans="1:4" x14ac:dyDescent="0.2">
      <c r="A98" s="25">
        <v>84</v>
      </c>
      <c r="B98" s="26" t="s">
        <v>153</v>
      </c>
      <c r="C98" s="10" t="s">
        <v>12</v>
      </c>
      <c r="D98" s="44">
        <v>27420744</v>
      </c>
    </row>
    <row r="99" spans="1:4" x14ac:dyDescent="0.2">
      <c r="A99" s="25">
        <v>85</v>
      </c>
      <c r="B99" s="26" t="s">
        <v>154</v>
      </c>
      <c r="C99" s="10" t="s">
        <v>27</v>
      </c>
      <c r="D99" s="44">
        <v>24324261</v>
      </c>
    </row>
    <row r="100" spans="1:4" x14ac:dyDescent="0.2">
      <c r="A100" s="25">
        <v>86</v>
      </c>
      <c r="B100" s="14" t="s">
        <v>155</v>
      </c>
      <c r="C100" s="10" t="s">
        <v>45</v>
      </c>
      <c r="D100" s="44">
        <v>32267223</v>
      </c>
    </row>
    <row r="101" spans="1:4" x14ac:dyDescent="0.2">
      <c r="A101" s="25">
        <v>87</v>
      </c>
      <c r="B101" s="14" t="s">
        <v>156</v>
      </c>
      <c r="C101" s="10" t="s">
        <v>33</v>
      </c>
      <c r="D101" s="44">
        <v>46865436</v>
      </c>
    </row>
    <row r="102" spans="1:4" x14ac:dyDescent="0.2">
      <c r="A102" s="25">
        <v>88</v>
      </c>
      <c r="B102" s="12" t="s">
        <v>157</v>
      </c>
      <c r="C102" s="10" t="s">
        <v>29</v>
      </c>
      <c r="D102" s="44">
        <v>54287800</v>
      </c>
    </row>
    <row r="103" spans="1:4" x14ac:dyDescent="0.2">
      <c r="A103" s="25">
        <v>89</v>
      </c>
      <c r="B103" s="12" t="s">
        <v>158</v>
      </c>
      <c r="C103" s="10" t="s">
        <v>30</v>
      </c>
      <c r="D103" s="44">
        <v>54368183</v>
      </c>
    </row>
    <row r="104" spans="1:4" x14ac:dyDescent="0.2">
      <c r="A104" s="25">
        <v>90</v>
      </c>
      <c r="B104" s="26" t="s">
        <v>159</v>
      </c>
      <c r="C104" s="10" t="s">
        <v>14</v>
      </c>
      <c r="D104" s="44">
        <v>26647851</v>
      </c>
    </row>
    <row r="105" spans="1:4" x14ac:dyDescent="0.2">
      <c r="A105" s="25">
        <v>91</v>
      </c>
      <c r="B105" s="12" t="s">
        <v>160</v>
      </c>
      <c r="C105" s="10" t="s">
        <v>31</v>
      </c>
      <c r="D105" s="44">
        <v>40507969</v>
      </c>
    </row>
    <row r="106" spans="1:4" ht="12" customHeight="1" x14ac:dyDescent="0.2">
      <c r="A106" s="25">
        <v>92</v>
      </c>
      <c r="B106" s="12" t="s">
        <v>161</v>
      </c>
      <c r="C106" s="10" t="s">
        <v>15</v>
      </c>
      <c r="D106" s="44">
        <v>39137400</v>
      </c>
    </row>
    <row r="107" spans="1:4" x14ac:dyDescent="0.2">
      <c r="A107" s="25">
        <v>93</v>
      </c>
      <c r="B107" s="14" t="s">
        <v>162</v>
      </c>
      <c r="C107" s="10" t="s">
        <v>13</v>
      </c>
      <c r="D107" s="44">
        <v>21824743</v>
      </c>
    </row>
    <row r="108" spans="1:4" x14ac:dyDescent="0.2">
      <c r="A108" s="25">
        <v>94</v>
      </c>
      <c r="B108" s="26" t="s">
        <v>163</v>
      </c>
      <c r="C108" s="10" t="s">
        <v>32</v>
      </c>
      <c r="D108" s="44">
        <v>21571133</v>
      </c>
    </row>
    <row r="109" spans="1:4" x14ac:dyDescent="0.2">
      <c r="A109" s="25">
        <v>95</v>
      </c>
      <c r="B109" s="26" t="s">
        <v>164</v>
      </c>
      <c r="C109" s="10" t="s">
        <v>55</v>
      </c>
      <c r="D109" s="44">
        <v>43606026</v>
      </c>
    </row>
    <row r="110" spans="1:4" x14ac:dyDescent="0.2">
      <c r="A110" s="25">
        <v>96</v>
      </c>
      <c r="B110" s="12" t="s">
        <v>165</v>
      </c>
      <c r="C110" s="10" t="s">
        <v>34</v>
      </c>
      <c r="D110" s="44">
        <v>48877502</v>
      </c>
    </row>
    <row r="111" spans="1:4" x14ac:dyDescent="0.2">
      <c r="A111" s="25">
        <v>97</v>
      </c>
      <c r="B111" s="14" t="s">
        <v>166</v>
      </c>
      <c r="C111" s="10" t="s">
        <v>228</v>
      </c>
      <c r="D111" s="44">
        <v>36287088</v>
      </c>
    </row>
    <row r="112" spans="1:4" ht="13.5" customHeigh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ht="12.75" customHeigh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ht="11.25" customHeigh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x14ac:dyDescent="0.2">
      <c r="A123" s="25">
        <v>109</v>
      </c>
      <c r="B123" s="26" t="s">
        <v>189</v>
      </c>
      <c r="C123" s="10" t="s">
        <v>271</v>
      </c>
      <c r="D123" s="44">
        <v>0</v>
      </c>
    </row>
    <row r="124" spans="1:4" ht="14.25" customHeight="1" x14ac:dyDescent="0.2">
      <c r="A124" s="25">
        <v>110</v>
      </c>
      <c r="B124" s="14" t="s">
        <v>190</v>
      </c>
      <c r="C124" s="10" t="s">
        <v>259</v>
      </c>
      <c r="D124" s="44">
        <v>0</v>
      </c>
    </row>
    <row r="125" spans="1:4" x14ac:dyDescent="0.2">
      <c r="A125" s="25">
        <v>111</v>
      </c>
      <c r="B125" s="12" t="s">
        <v>405</v>
      </c>
      <c r="C125" s="10" t="s">
        <v>381</v>
      </c>
      <c r="D125" s="44">
        <v>0</v>
      </c>
    </row>
    <row r="126" spans="1:4" x14ac:dyDescent="0.2">
      <c r="A126" s="25">
        <v>112</v>
      </c>
      <c r="B126" s="14" t="s">
        <v>191</v>
      </c>
      <c r="C126" s="10" t="s">
        <v>192</v>
      </c>
      <c r="D126" s="44">
        <v>0</v>
      </c>
    </row>
    <row r="127" spans="1:4" ht="13.5" customHeight="1" x14ac:dyDescent="0.2">
      <c r="A127" s="25">
        <v>113</v>
      </c>
      <c r="B127" s="14" t="s">
        <v>193</v>
      </c>
      <c r="C127" s="10" t="s">
        <v>390</v>
      </c>
      <c r="D127" s="44">
        <v>0</v>
      </c>
    </row>
    <row r="128" spans="1:4" x14ac:dyDescent="0.2">
      <c r="A128" s="25">
        <v>114</v>
      </c>
      <c r="B128" s="26" t="s">
        <v>194</v>
      </c>
      <c r="C128" s="10" t="s">
        <v>195</v>
      </c>
      <c r="D128" s="44">
        <v>0</v>
      </c>
    </row>
    <row r="129" spans="1:4" x14ac:dyDescent="0.2">
      <c r="A129" s="25">
        <v>115</v>
      </c>
      <c r="B129" s="26" t="s">
        <v>196</v>
      </c>
      <c r="C129" s="52" t="s">
        <v>348</v>
      </c>
      <c r="D129" s="44">
        <v>0</v>
      </c>
    </row>
    <row r="130" spans="1:4" x14ac:dyDescent="0.2">
      <c r="A130" s="25">
        <v>116</v>
      </c>
      <c r="B130" s="26" t="s">
        <v>197</v>
      </c>
      <c r="C130" s="10" t="s">
        <v>234</v>
      </c>
      <c r="D130" s="44">
        <v>0</v>
      </c>
    </row>
    <row r="131" spans="1:4" ht="10.5" customHeight="1" x14ac:dyDescent="0.2">
      <c r="A131" s="25">
        <v>117</v>
      </c>
      <c r="B131" s="26" t="s">
        <v>198</v>
      </c>
      <c r="C131" s="10" t="s">
        <v>199</v>
      </c>
      <c r="D131" s="44">
        <v>0</v>
      </c>
    </row>
    <row r="132" spans="1:4" x14ac:dyDescent="0.2">
      <c r="A132" s="25">
        <v>118</v>
      </c>
      <c r="B132" s="26" t="s">
        <v>200</v>
      </c>
      <c r="C132" s="10" t="s">
        <v>42</v>
      </c>
      <c r="D132" s="44">
        <v>0</v>
      </c>
    </row>
    <row r="133" spans="1:4" x14ac:dyDescent="0.2">
      <c r="A133" s="25">
        <v>119</v>
      </c>
      <c r="B133" s="12" t="s">
        <v>201</v>
      </c>
      <c r="C133" s="10" t="s">
        <v>48</v>
      </c>
      <c r="D133" s="44">
        <v>0</v>
      </c>
    </row>
    <row r="134" spans="1:4" x14ac:dyDescent="0.2">
      <c r="A134" s="25">
        <v>120</v>
      </c>
      <c r="B134" s="12" t="s">
        <v>202</v>
      </c>
      <c r="C134" s="10" t="s">
        <v>236</v>
      </c>
      <c r="D134" s="44">
        <v>0</v>
      </c>
    </row>
    <row r="135" spans="1:4" x14ac:dyDescent="0.2">
      <c r="A135" s="25">
        <v>121</v>
      </c>
      <c r="B135" s="12" t="s">
        <v>203</v>
      </c>
      <c r="C135" s="10" t="s">
        <v>50</v>
      </c>
      <c r="D135" s="44">
        <v>0</v>
      </c>
    </row>
    <row r="136" spans="1:4" x14ac:dyDescent="0.2">
      <c r="A136" s="25">
        <v>122</v>
      </c>
      <c r="B136" s="26" t="s">
        <v>204</v>
      </c>
      <c r="C136" s="10" t="s">
        <v>49</v>
      </c>
      <c r="D136" s="44">
        <v>0</v>
      </c>
    </row>
    <row r="137" spans="1:4" x14ac:dyDescent="0.2">
      <c r="A137" s="25">
        <v>123</v>
      </c>
      <c r="B137" s="26" t="s">
        <v>205</v>
      </c>
      <c r="C137" s="10" t="s">
        <v>206</v>
      </c>
      <c r="D137" s="44">
        <v>0</v>
      </c>
    </row>
    <row r="138" spans="1:4" x14ac:dyDescent="0.2">
      <c r="A138" s="25">
        <v>124</v>
      </c>
      <c r="B138" s="26" t="s">
        <v>207</v>
      </c>
      <c r="C138" s="10" t="s">
        <v>43</v>
      </c>
      <c r="D138" s="44">
        <v>0</v>
      </c>
    </row>
    <row r="139" spans="1:4" x14ac:dyDescent="0.2">
      <c r="A139" s="25">
        <v>125</v>
      </c>
      <c r="B139" s="12" t="s">
        <v>208</v>
      </c>
      <c r="C139" s="10" t="s">
        <v>235</v>
      </c>
      <c r="D139" s="44">
        <v>0</v>
      </c>
    </row>
    <row r="140" spans="1:4" x14ac:dyDescent="0.2">
      <c r="A140" s="25">
        <v>126</v>
      </c>
      <c r="B140" s="14" t="s">
        <v>209</v>
      </c>
      <c r="C140" s="10" t="s">
        <v>210</v>
      </c>
      <c r="D140" s="44">
        <v>18791562</v>
      </c>
    </row>
    <row r="141" spans="1:4" x14ac:dyDescent="0.2">
      <c r="A141" s="25">
        <v>127</v>
      </c>
      <c r="B141" s="26" t="s">
        <v>211</v>
      </c>
      <c r="C141" s="10" t="s">
        <v>212</v>
      </c>
      <c r="D141" s="44">
        <v>0</v>
      </c>
    </row>
    <row r="142" spans="1:4" x14ac:dyDescent="0.2">
      <c r="A142" s="25">
        <v>128</v>
      </c>
      <c r="B142" s="12" t="s">
        <v>213</v>
      </c>
      <c r="C142" s="10" t="s">
        <v>214</v>
      </c>
      <c r="D142" s="44">
        <v>0</v>
      </c>
    </row>
    <row r="143" spans="1:4" ht="12.75" x14ac:dyDescent="0.2">
      <c r="A143" s="25">
        <v>129</v>
      </c>
      <c r="B143" s="20" t="s">
        <v>215</v>
      </c>
      <c r="C143" s="13" t="s">
        <v>216</v>
      </c>
      <c r="D143" s="44">
        <v>0</v>
      </c>
    </row>
    <row r="144" spans="1:4" ht="12.75" x14ac:dyDescent="0.2">
      <c r="A144" s="25">
        <v>130</v>
      </c>
      <c r="B144" s="36" t="s">
        <v>260</v>
      </c>
      <c r="C144" s="37" t="s">
        <v>261</v>
      </c>
      <c r="D144" s="44">
        <v>0</v>
      </c>
    </row>
    <row r="145" spans="1:54" ht="12.75" x14ac:dyDescent="0.2">
      <c r="A145" s="25">
        <v>131</v>
      </c>
      <c r="B145" s="38" t="s">
        <v>262</v>
      </c>
      <c r="C145" s="39" t="s">
        <v>263</v>
      </c>
      <c r="D145" s="44">
        <v>0</v>
      </c>
    </row>
    <row r="146" spans="1:54" ht="12.75" x14ac:dyDescent="0.2">
      <c r="A146" s="25">
        <v>132</v>
      </c>
      <c r="B146" s="40" t="s">
        <v>264</v>
      </c>
      <c r="C146" s="41" t="s">
        <v>265</v>
      </c>
      <c r="D146" s="44">
        <v>0</v>
      </c>
    </row>
    <row r="147" spans="1:54" x14ac:dyDescent="0.2">
      <c r="A147" s="25">
        <v>133</v>
      </c>
      <c r="B147" s="25" t="s">
        <v>269</v>
      </c>
      <c r="C147" s="42" t="s">
        <v>270</v>
      </c>
      <c r="D147" s="44">
        <v>0</v>
      </c>
    </row>
    <row r="148" spans="1:54" x14ac:dyDescent="0.2">
      <c r="A148" s="25">
        <v>134</v>
      </c>
      <c r="B148" s="90" t="s">
        <v>358</v>
      </c>
      <c r="C148" s="42" t="s">
        <v>357</v>
      </c>
      <c r="D148" s="44">
        <v>0</v>
      </c>
    </row>
    <row r="149" spans="1:54" s="74" customFormat="1" x14ac:dyDescent="0.2">
      <c r="A149" s="25">
        <v>135</v>
      </c>
      <c r="B149" s="88" t="s">
        <v>385</v>
      </c>
      <c r="C149" s="42" t="s">
        <v>379</v>
      </c>
      <c r="D149" s="44">
        <v>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s="74" customFormat="1" x14ac:dyDescent="0.2">
      <c r="A150" s="25">
        <v>136</v>
      </c>
      <c r="B150" s="160">
        <v>20058</v>
      </c>
      <c r="C150" s="52" t="s">
        <v>399</v>
      </c>
      <c r="D150" s="44">
        <v>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s="74" customFormat="1" x14ac:dyDescent="0.2">
      <c r="A151" s="163">
        <v>136</v>
      </c>
      <c r="B151" s="88" t="s">
        <v>400</v>
      </c>
      <c r="C151" s="42" t="s">
        <v>399</v>
      </c>
      <c r="D151" s="44">
        <v>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3" spans="1:54" s="74" customFormat="1" x14ac:dyDescent="0.2">
      <c r="A153" s="76"/>
      <c r="B153" s="76"/>
      <c r="C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s="74" customFormat="1" x14ac:dyDescent="0.2">
      <c r="A154" s="76"/>
      <c r="B154" s="76"/>
      <c r="C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</sheetData>
  <mergeCells count="9">
    <mergeCell ref="A2:D2"/>
    <mergeCell ref="A4:A7"/>
    <mergeCell ref="B4:B7"/>
    <mergeCell ref="C4:C7"/>
    <mergeCell ref="D4:D7"/>
    <mergeCell ref="A8:C8"/>
    <mergeCell ref="A11:C11"/>
    <mergeCell ref="A90:A93"/>
    <mergeCell ref="B90:B93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55"/>
  <sheetViews>
    <sheetView zoomScale="98" zoomScaleNormal="98" workbookViewId="0">
      <pane ySplit="11" topLeftCell="A127" activePane="bottomLeft" state="frozen"/>
      <selection activeCell="C1" sqref="C1"/>
      <selection pane="bottomLeft" activeCell="M143" sqref="M143"/>
    </sheetView>
  </sheetViews>
  <sheetFormatPr defaultRowHeight="12" x14ac:dyDescent="0.2"/>
  <cols>
    <col min="1" max="1" width="4.7109375" style="6" customWidth="1"/>
    <col min="2" max="2" width="10.140625" style="6" customWidth="1"/>
    <col min="3" max="3" width="31.7109375" style="7" bestFit="1" customWidth="1"/>
    <col min="4" max="4" width="13.5703125" style="4" customWidth="1"/>
    <col min="5" max="7" width="13.85546875" style="4" customWidth="1"/>
    <col min="8" max="8" width="9.7109375" style="8" bestFit="1" customWidth="1"/>
    <col min="9" max="16384" width="9.140625" style="8"/>
  </cols>
  <sheetData>
    <row r="1" spans="1:9" ht="4.5" customHeight="1" x14ac:dyDescent="0.2"/>
    <row r="2" spans="1:9" ht="6" customHeight="1" x14ac:dyDescent="0.2"/>
    <row r="3" spans="1:9" ht="5.25" customHeight="1" x14ac:dyDescent="0.2"/>
    <row r="4" spans="1:9" ht="33" customHeight="1" x14ac:dyDescent="0.2">
      <c r="A4" s="297" t="s">
        <v>369</v>
      </c>
      <c r="B4" s="297"/>
      <c r="C4" s="297"/>
      <c r="D4" s="297"/>
      <c r="E4" s="297"/>
      <c r="F4" s="297"/>
      <c r="G4" s="297"/>
    </row>
    <row r="5" spans="1:9" ht="6" customHeight="1" x14ac:dyDescent="0.2">
      <c r="A5" s="165"/>
      <c r="B5" s="165"/>
      <c r="C5" s="165"/>
      <c r="D5" s="165"/>
      <c r="E5" s="165"/>
      <c r="F5" s="165"/>
      <c r="G5" s="165"/>
    </row>
    <row r="6" spans="1:9" ht="9" customHeight="1" x14ac:dyDescent="0.2">
      <c r="C6" s="9"/>
      <c r="G6" s="4" t="s">
        <v>289</v>
      </c>
    </row>
    <row r="7" spans="1:9" s="2" customFormat="1" ht="28.5" customHeight="1" x14ac:dyDescent="0.2">
      <c r="A7" s="164" t="s">
        <v>46</v>
      </c>
      <c r="B7" s="164" t="s">
        <v>58</v>
      </c>
      <c r="C7" s="164" t="s">
        <v>47</v>
      </c>
      <c r="D7" s="166" t="s">
        <v>238</v>
      </c>
      <c r="E7" s="167" t="s">
        <v>402</v>
      </c>
      <c r="F7" s="167" t="s">
        <v>403</v>
      </c>
      <c r="G7" s="167" t="s">
        <v>404</v>
      </c>
    </row>
    <row r="8" spans="1:9" s="2" customFormat="1" x14ac:dyDescent="0.2">
      <c r="A8" s="282" t="s">
        <v>233</v>
      </c>
      <c r="B8" s="282"/>
      <c r="C8" s="282"/>
      <c r="D8" s="45">
        <f>D11+D10+D9</f>
        <v>1410990893</v>
      </c>
      <c r="E8" s="45">
        <f t="shared" ref="E8:G8" si="0">E11+E10+E9</f>
        <v>33948496</v>
      </c>
      <c r="F8" s="45">
        <f t="shared" si="0"/>
        <v>3380520</v>
      </c>
      <c r="G8" s="45">
        <f t="shared" si="0"/>
        <v>1373661877</v>
      </c>
    </row>
    <row r="9" spans="1:9" s="3" customFormat="1" ht="11.25" customHeight="1" x14ac:dyDescent="0.2">
      <c r="A9" s="5"/>
      <c r="B9" s="5"/>
      <c r="C9" s="11" t="s">
        <v>56</v>
      </c>
      <c r="D9" s="46">
        <v>2815641</v>
      </c>
      <c r="E9" s="44">
        <v>0</v>
      </c>
      <c r="F9" s="57">
        <v>0</v>
      </c>
      <c r="G9" s="57">
        <v>2815641</v>
      </c>
      <c r="I9" s="49"/>
    </row>
    <row r="10" spans="1:9" s="3" customFormat="1" ht="11.25" customHeight="1" x14ac:dyDescent="0.2">
      <c r="A10" s="5"/>
      <c r="B10" s="5"/>
      <c r="C10" s="11" t="s">
        <v>297</v>
      </c>
      <c r="D10" s="46">
        <f t="shared" ref="D10" si="1">E10+F10+G10</f>
        <v>0</v>
      </c>
      <c r="E10" s="46"/>
      <c r="F10" s="55"/>
      <c r="G10" s="55"/>
    </row>
    <row r="11" spans="1:9" s="2" customFormat="1" x14ac:dyDescent="0.2">
      <c r="A11" s="282" t="s">
        <v>232</v>
      </c>
      <c r="B11" s="282"/>
      <c r="C11" s="282"/>
      <c r="D11" s="45">
        <f>SUM(D12:D150)-D90</f>
        <v>1408175252</v>
      </c>
      <c r="E11" s="45">
        <f t="shared" ref="E11:G11" si="2">SUM(E12:E150)-E90</f>
        <v>33948496</v>
      </c>
      <c r="F11" s="83">
        <f t="shared" si="2"/>
        <v>3380520</v>
      </c>
      <c r="G11" s="83">
        <f t="shared" si="2"/>
        <v>1370846236</v>
      </c>
    </row>
    <row r="12" spans="1:9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>E12+F12+G12</f>
        <v>0</v>
      </c>
      <c r="E12" s="44"/>
      <c r="F12" s="44"/>
      <c r="G12" s="44"/>
    </row>
    <row r="13" spans="1:9" s="1" customFormat="1" x14ac:dyDescent="0.2">
      <c r="A13" s="25">
        <v>2</v>
      </c>
      <c r="B13" s="14" t="s">
        <v>60</v>
      </c>
      <c r="C13" s="10" t="s">
        <v>217</v>
      </c>
      <c r="D13" s="44">
        <f t="shared" ref="D13:D76" si="3">E13+F13+G13</f>
        <v>0</v>
      </c>
      <c r="E13" s="44"/>
      <c r="F13" s="44"/>
      <c r="G13" s="44"/>
    </row>
    <row r="14" spans="1:9" s="22" customFormat="1" x14ac:dyDescent="0.2">
      <c r="A14" s="25">
        <v>3</v>
      </c>
      <c r="B14" s="27" t="s">
        <v>61</v>
      </c>
      <c r="C14" s="21" t="s">
        <v>5</v>
      </c>
      <c r="D14" s="44">
        <f t="shared" si="3"/>
        <v>0</v>
      </c>
      <c r="E14" s="47"/>
      <c r="F14" s="47"/>
      <c r="G14" s="47"/>
    </row>
    <row r="15" spans="1:9" s="1" customFormat="1" ht="14.25" customHeight="1" x14ac:dyDescent="0.2">
      <c r="A15" s="25">
        <v>4</v>
      </c>
      <c r="B15" s="12" t="s">
        <v>62</v>
      </c>
      <c r="C15" s="10" t="s">
        <v>218</v>
      </c>
      <c r="D15" s="44">
        <f t="shared" si="3"/>
        <v>0</v>
      </c>
      <c r="E15" s="44"/>
      <c r="F15" s="44"/>
      <c r="G15" s="44"/>
    </row>
    <row r="16" spans="1:9" s="1" customFormat="1" x14ac:dyDescent="0.2">
      <c r="A16" s="25">
        <v>5</v>
      </c>
      <c r="B16" s="12" t="s">
        <v>63</v>
      </c>
      <c r="C16" s="10" t="s">
        <v>8</v>
      </c>
      <c r="D16" s="44">
        <f t="shared" si="3"/>
        <v>0</v>
      </c>
      <c r="E16" s="44"/>
      <c r="F16" s="44"/>
      <c r="G16" s="44"/>
    </row>
    <row r="17" spans="1:7" s="22" customFormat="1" x14ac:dyDescent="0.2">
      <c r="A17" s="25">
        <v>6</v>
      </c>
      <c r="B17" s="27" t="s">
        <v>64</v>
      </c>
      <c r="C17" s="21" t="s">
        <v>65</v>
      </c>
      <c r="D17" s="44">
        <f t="shared" si="3"/>
        <v>567405</v>
      </c>
      <c r="E17" s="47">
        <v>567405</v>
      </c>
      <c r="F17" s="47">
        <v>0</v>
      </c>
      <c r="G17" s="47">
        <v>0</v>
      </c>
    </row>
    <row r="18" spans="1:7" s="1" customFormat="1" x14ac:dyDescent="0.2">
      <c r="A18" s="25">
        <v>7</v>
      </c>
      <c r="B18" s="12" t="s">
        <v>66</v>
      </c>
      <c r="C18" s="10" t="s">
        <v>219</v>
      </c>
      <c r="D18" s="44">
        <f t="shared" si="3"/>
        <v>0</v>
      </c>
      <c r="E18" s="44"/>
      <c r="F18" s="44"/>
      <c r="G18" s="44"/>
    </row>
    <row r="19" spans="1:7" s="1" customFormat="1" x14ac:dyDescent="0.2">
      <c r="A19" s="25">
        <v>8</v>
      </c>
      <c r="B19" s="26" t="s">
        <v>67</v>
      </c>
      <c r="C19" s="10" t="s">
        <v>17</v>
      </c>
      <c r="D19" s="44">
        <f t="shared" si="3"/>
        <v>0</v>
      </c>
      <c r="E19" s="44"/>
      <c r="F19" s="44"/>
      <c r="G19" s="44"/>
    </row>
    <row r="20" spans="1:7" s="1" customFormat="1" x14ac:dyDescent="0.2">
      <c r="A20" s="25">
        <v>9</v>
      </c>
      <c r="B20" s="26" t="s">
        <v>68</v>
      </c>
      <c r="C20" s="10" t="s">
        <v>6</v>
      </c>
      <c r="D20" s="44">
        <f t="shared" si="3"/>
        <v>0</v>
      </c>
      <c r="E20" s="44"/>
      <c r="F20" s="44"/>
      <c r="G20" s="44"/>
    </row>
    <row r="21" spans="1:7" s="1" customFormat="1" x14ac:dyDescent="0.2">
      <c r="A21" s="25">
        <v>10</v>
      </c>
      <c r="B21" s="26" t="s">
        <v>69</v>
      </c>
      <c r="C21" s="10" t="s">
        <v>18</v>
      </c>
      <c r="D21" s="44">
        <f t="shared" si="3"/>
        <v>0</v>
      </c>
      <c r="E21" s="44"/>
      <c r="F21" s="44"/>
      <c r="G21" s="44"/>
    </row>
    <row r="22" spans="1:7" s="1" customFormat="1" x14ac:dyDescent="0.2">
      <c r="A22" s="25">
        <v>11</v>
      </c>
      <c r="B22" s="26" t="s">
        <v>70</v>
      </c>
      <c r="C22" s="10" t="s">
        <v>7</v>
      </c>
      <c r="D22" s="44">
        <f t="shared" si="3"/>
        <v>0</v>
      </c>
      <c r="E22" s="44"/>
      <c r="F22" s="44"/>
      <c r="G22" s="44"/>
    </row>
    <row r="23" spans="1:7" s="1" customFormat="1" x14ac:dyDescent="0.2">
      <c r="A23" s="25">
        <v>12</v>
      </c>
      <c r="B23" s="26" t="s">
        <v>71</v>
      </c>
      <c r="C23" s="10" t="s">
        <v>19</v>
      </c>
      <c r="D23" s="44">
        <f t="shared" si="3"/>
        <v>0</v>
      </c>
      <c r="E23" s="44"/>
      <c r="F23" s="44"/>
      <c r="G23" s="44"/>
    </row>
    <row r="24" spans="1:7" s="1" customFormat="1" x14ac:dyDescent="0.2">
      <c r="A24" s="25">
        <v>13</v>
      </c>
      <c r="B24" s="26" t="s">
        <v>239</v>
      </c>
      <c r="C24" s="10" t="s">
        <v>240</v>
      </c>
      <c r="D24" s="44">
        <f t="shared" si="3"/>
        <v>0</v>
      </c>
      <c r="E24" s="44"/>
      <c r="F24" s="44"/>
      <c r="G24" s="44"/>
    </row>
    <row r="25" spans="1:7" s="1" customFormat="1" x14ac:dyDescent="0.2">
      <c r="A25" s="25">
        <v>14</v>
      </c>
      <c r="B25" s="26" t="s">
        <v>72</v>
      </c>
      <c r="C25" s="10" t="s">
        <v>22</v>
      </c>
      <c r="D25" s="44">
        <f t="shared" si="3"/>
        <v>0</v>
      </c>
      <c r="E25" s="44"/>
      <c r="F25" s="44"/>
      <c r="G25" s="44"/>
    </row>
    <row r="26" spans="1:7" s="1" customFormat="1" x14ac:dyDescent="0.2">
      <c r="A26" s="25">
        <v>15</v>
      </c>
      <c r="B26" s="26" t="s">
        <v>73</v>
      </c>
      <c r="C26" s="10" t="s">
        <v>10</v>
      </c>
      <c r="D26" s="44">
        <f t="shared" si="3"/>
        <v>0</v>
      </c>
      <c r="E26" s="44"/>
      <c r="F26" s="44"/>
      <c r="G26" s="44"/>
    </row>
    <row r="27" spans="1:7" s="1" customFormat="1" x14ac:dyDescent="0.2">
      <c r="A27" s="25">
        <v>16</v>
      </c>
      <c r="B27" s="26" t="s">
        <v>74</v>
      </c>
      <c r="C27" s="10" t="s">
        <v>220</v>
      </c>
      <c r="D27" s="44">
        <f t="shared" si="3"/>
        <v>0</v>
      </c>
      <c r="E27" s="44"/>
      <c r="F27" s="44"/>
      <c r="G27" s="44"/>
    </row>
    <row r="28" spans="1:7" s="22" customFormat="1" x14ac:dyDescent="0.2">
      <c r="A28" s="25">
        <v>17</v>
      </c>
      <c r="B28" s="27" t="s">
        <v>75</v>
      </c>
      <c r="C28" s="21" t="s">
        <v>9</v>
      </c>
      <c r="D28" s="44">
        <f t="shared" si="3"/>
        <v>0</v>
      </c>
      <c r="E28" s="47"/>
      <c r="F28" s="47"/>
      <c r="G28" s="47"/>
    </row>
    <row r="29" spans="1:7" s="1" customFormat="1" x14ac:dyDescent="0.2">
      <c r="A29" s="25">
        <v>18</v>
      </c>
      <c r="B29" s="12" t="s">
        <v>76</v>
      </c>
      <c r="C29" s="10" t="s">
        <v>11</v>
      </c>
      <c r="D29" s="44">
        <f t="shared" si="3"/>
        <v>0</v>
      </c>
      <c r="E29" s="44"/>
      <c r="F29" s="44"/>
      <c r="G29" s="44"/>
    </row>
    <row r="30" spans="1:7" s="1" customFormat="1" x14ac:dyDescent="0.2">
      <c r="A30" s="25">
        <v>19</v>
      </c>
      <c r="B30" s="12" t="s">
        <v>77</v>
      </c>
      <c r="C30" s="10" t="s">
        <v>221</v>
      </c>
      <c r="D30" s="44">
        <f t="shared" si="3"/>
        <v>0</v>
      </c>
      <c r="E30" s="44"/>
      <c r="F30" s="44"/>
      <c r="G30" s="44"/>
    </row>
    <row r="31" spans="1:7" x14ac:dyDescent="0.2">
      <c r="A31" s="25">
        <v>20</v>
      </c>
      <c r="B31" s="12" t="s">
        <v>78</v>
      </c>
      <c r="C31" s="10" t="s">
        <v>79</v>
      </c>
      <c r="D31" s="44">
        <f t="shared" si="3"/>
        <v>0</v>
      </c>
      <c r="E31" s="48"/>
      <c r="F31" s="48"/>
      <c r="G31" s="48"/>
    </row>
    <row r="32" spans="1:7" s="22" customFormat="1" x14ac:dyDescent="0.2">
      <c r="A32" s="25">
        <v>21</v>
      </c>
      <c r="B32" s="23" t="s">
        <v>80</v>
      </c>
      <c r="C32" s="21" t="s">
        <v>40</v>
      </c>
      <c r="D32" s="44">
        <f t="shared" si="3"/>
        <v>0</v>
      </c>
      <c r="E32" s="47"/>
      <c r="F32" s="47"/>
      <c r="G32" s="47"/>
    </row>
    <row r="33" spans="1:7" s="22" customFormat="1" x14ac:dyDescent="0.2">
      <c r="A33" s="25">
        <v>22</v>
      </c>
      <c r="B33" s="27" t="s">
        <v>81</v>
      </c>
      <c r="C33" s="21" t="s">
        <v>82</v>
      </c>
      <c r="D33" s="44">
        <f t="shared" si="3"/>
        <v>0</v>
      </c>
      <c r="E33" s="47"/>
      <c r="F33" s="47"/>
      <c r="G33" s="47"/>
    </row>
    <row r="34" spans="1:7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3"/>
        <v>0</v>
      </c>
      <c r="E34" s="44"/>
      <c r="F34" s="44"/>
      <c r="G34" s="44"/>
    </row>
    <row r="35" spans="1:7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3"/>
        <v>0</v>
      </c>
      <c r="E35" s="44"/>
      <c r="F35" s="44"/>
      <c r="G35" s="44"/>
    </row>
    <row r="36" spans="1:7" s="1" customFormat="1" x14ac:dyDescent="0.2">
      <c r="A36" s="25">
        <v>25</v>
      </c>
      <c r="B36" s="12" t="s">
        <v>87</v>
      </c>
      <c r="C36" s="10" t="s">
        <v>88</v>
      </c>
      <c r="D36" s="44">
        <f t="shared" si="3"/>
        <v>1516279</v>
      </c>
      <c r="E36" s="44">
        <f>866179+650100</f>
        <v>1516279</v>
      </c>
      <c r="F36" s="44">
        <v>0</v>
      </c>
      <c r="G36" s="44">
        <v>0</v>
      </c>
    </row>
    <row r="37" spans="1:7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3"/>
        <v>0</v>
      </c>
      <c r="E37" s="44"/>
      <c r="F37" s="44"/>
      <c r="G37" s="44"/>
    </row>
    <row r="38" spans="1:7" s="1" customFormat="1" x14ac:dyDescent="0.2">
      <c r="A38" s="25">
        <v>27</v>
      </c>
      <c r="B38" s="14" t="s">
        <v>91</v>
      </c>
      <c r="C38" s="10" t="s">
        <v>92</v>
      </c>
      <c r="D38" s="44">
        <f t="shared" si="3"/>
        <v>0</v>
      </c>
      <c r="E38" s="44"/>
      <c r="F38" s="44"/>
      <c r="G38" s="44"/>
    </row>
    <row r="39" spans="1:7" s="22" customFormat="1" x14ac:dyDescent="0.2">
      <c r="A39" s="25">
        <v>28</v>
      </c>
      <c r="B39" s="23" t="s">
        <v>93</v>
      </c>
      <c r="C39" s="43" t="s">
        <v>273</v>
      </c>
      <c r="D39" s="44">
        <f t="shared" si="3"/>
        <v>0</v>
      </c>
      <c r="E39" s="47"/>
      <c r="F39" s="47"/>
      <c r="G39" s="47"/>
    </row>
    <row r="40" spans="1:7" s="22" customFormat="1" x14ac:dyDescent="0.2">
      <c r="A40" s="25">
        <v>29</v>
      </c>
      <c r="B40" s="24" t="s">
        <v>94</v>
      </c>
      <c r="C40" s="21" t="s">
        <v>41</v>
      </c>
      <c r="D40" s="44">
        <f t="shared" si="3"/>
        <v>0</v>
      </c>
      <c r="E40" s="47"/>
      <c r="F40" s="47"/>
      <c r="G40" s="47"/>
    </row>
    <row r="41" spans="1:7" x14ac:dyDescent="0.2">
      <c r="A41" s="25">
        <v>30</v>
      </c>
      <c r="B41" s="12" t="s">
        <v>95</v>
      </c>
      <c r="C41" s="10" t="s">
        <v>39</v>
      </c>
      <c r="D41" s="44">
        <f t="shared" si="3"/>
        <v>0</v>
      </c>
      <c r="E41" s="48"/>
      <c r="F41" s="48"/>
      <c r="G41" s="48"/>
    </row>
    <row r="42" spans="1:7" s="1" customFormat="1" x14ac:dyDescent="0.2">
      <c r="A42" s="25">
        <v>31</v>
      </c>
      <c r="B42" s="14" t="s">
        <v>96</v>
      </c>
      <c r="C42" s="10" t="s">
        <v>16</v>
      </c>
      <c r="D42" s="44">
        <f t="shared" si="3"/>
        <v>0</v>
      </c>
      <c r="E42" s="44"/>
      <c r="F42" s="44"/>
      <c r="G42" s="44"/>
    </row>
    <row r="43" spans="1:7" s="1" customFormat="1" x14ac:dyDescent="0.2">
      <c r="A43" s="25">
        <v>32</v>
      </c>
      <c r="B43" s="26" t="s">
        <v>97</v>
      </c>
      <c r="C43" s="10" t="s">
        <v>21</v>
      </c>
      <c r="D43" s="44">
        <f t="shared" si="3"/>
        <v>0</v>
      </c>
      <c r="E43" s="44"/>
      <c r="F43" s="44"/>
      <c r="G43" s="44"/>
    </row>
    <row r="44" spans="1:7" s="1" customFormat="1" x14ac:dyDescent="0.2">
      <c r="A44" s="25">
        <v>33</v>
      </c>
      <c r="B44" s="14" t="s">
        <v>98</v>
      </c>
      <c r="C44" s="10" t="s">
        <v>25</v>
      </c>
      <c r="D44" s="44">
        <f t="shared" si="3"/>
        <v>0</v>
      </c>
      <c r="E44" s="44"/>
      <c r="F44" s="44"/>
      <c r="G44" s="44"/>
    </row>
    <row r="45" spans="1:7" x14ac:dyDescent="0.2">
      <c r="A45" s="25">
        <v>34</v>
      </c>
      <c r="B45" s="12" t="s">
        <v>99</v>
      </c>
      <c r="C45" s="10" t="s">
        <v>222</v>
      </c>
      <c r="D45" s="44">
        <f t="shared" si="3"/>
        <v>0</v>
      </c>
      <c r="E45" s="48"/>
      <c r="F45" s="48"/>
      <c r="G45" s="48"/>
    </row>
    <row r="46" spans="1:7" s="1" customFormat="1" x14ac:dyDescent="0.2">
      <c r="A46" s="25">
        <v>35</v>
      </c>
      <c r="B46" s="15" t="s">
        <v>100</v>
      </c>
      <c r="C46" s="16" t="s">
        <v>223</v>
      </c>
      <c r="D46" s="44">
        <f t="shared" si="3"/>
        <v>0</v>
      </c>
      <c r="E46" s="44"/>
      <c r="F46" s="44"/>
      <c r="G46" s="44"/>
    </row>
    <row r="47" spans="1:7" s="1" customFormat="1" x14ac:dyDescent="0.2">
      <c r="A47" s="25">
        <v>36</v>
      </c>
      <c r="B47" s="12" t="s">
        <v>101</v>
      </c>
      <c r="C47" s="10" t="s">
        <v>224</v>
      </c>
      <c r="D47" s="44">
        <f t="shared" si="3"/>
        <v>0</v>
      </c>
      <c r="E47" s="44"/>
      <c r="F47" s="44"/>
      <c r="G47" s="44"/>
    </row>
    <row r="48" spans="1:7" s="1" customFormat="1" x14ac:dyDescent="0.2">
      <c r="A48" s="25">
        <v>37</v>
      </c>
      <c r="B48" s="12" t="s">
        <v>102</v>
      </c>
      <c r="C48" s="10" t="s">
        <v>24</v>
      </c>
      <c r="D48" s="44">
        <f t="shared" si="3"/>
        <v>0</v>
      </c>
      <c r="E48" s="44"/>
      <c r="F48" s="44"/>
      <c r="G48" s="44"/>
    </row>
    <row r="49" spans="1:7" s="1" customFormat="1" x14ac:dyDescent="0.2">
      <c r="A49" s="25">
        <v>38</v>
      </c>
      <c r="B49" s="26" t="s">
        <v>103</v>
      </c>
      <c r="C49" s="10" t="s">
        <v>20</v>
      </c>
      <c r="D49" s="44">
        <f t="shared" si="3"/>
        <v>0</v>
      </c>
      <c r="E49" s="44"/>
      <c r="F49" s="44"/>
      <c r="G49" s="44"/>
    </row>
    <row r="50" spans="1:7" s="1" customFormat="1" x14ac:dyDescent="0.2">
      <c r="A50" s="25">
        <v>39</v>
      </c>
      <c r="B50" s="14" t="s">
        <v>104</v>
      </c>
      <c r="C50" s="10" t="s">
        <v>105</v>
      </c>
      <c r="D50" s="44">
        <f t="shared" si="3"/>
        <v>0</v>
      </c>
      <c r="E50" s="44"/>
      <c r="F50" s="44"/>
      <c r="G50" s="44"/>
    </row>
    <row r="51" spans="1:7" s="22" customFormat="1" x14ac:dyDescent="0.2">
      <c r="A51" s="25">
        <v>40</v>
      </c>
      <c r="B51" s="27" t="s">
        <v>106</v>
      </c>
      <c r="C51" s="21" t="s">
        <v>107</v>
      </c>
      <c r="D51" s="44">
        <f t="shared" si="3"/>
        <v>0</v>
      </c>
      <c r="E51" s="47"/>
      <c r="F51" s="47"/>
      <c r="G51" s="47"/>
    </row>
    <row r="52" spans="1:7" s="1" customFormat="1" x14ac:dyDescent="0.2">
      <c r="A52" s="25">
        <v>41</v>
      </c>
      <c r="B52" s="12" t="s">
        <v>108</v>
      </c>
      <c r="C52" s="10" t="s">
        <v>229</v>
      </c>
      <c r="D52" s="44">
        <f t="shared" si="3"/>
        <v>0</v>
      </c>
      <c r="E52" s="44"/>
      <c r="F52" s="44"/>
      <c r="G52" s="44"/>
    </row>
    <row r="53" spans="1:7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3"/>
        <v>0</v>
      </c>
      <c r="E53" s="44"/>
      <c r="F53" s="44"/>
      <c r="G53" s="44"/>
    </row>
    <row r="54" spans="1:7" s="1" customFormat="1" x14ac:dyDescent="0.2">
      <c r="A54" s="25">
        <v>43</v>
      </c>
      <c r="B54" s="26" t="s">
        <v>110</v>
      </c>
      <c r="C54" s="10" t="s">
        <v>3</v>
      </c>
      <c r="D54" s="44">
        <f t="shared" si="3"/>
        <v>0</v>
      </c>
      <c r="E54" s="44"/>
      <c r="F54" s="44"/>
      <c r="G54" s="44"/>
    </row>
    <row r="55" spans="1:7" s="1" customFormat="1" x14ac:dyDescent="0.2">
      <c r="A55" s="25">
        <v>44</v>
      </c>
      <c r="B55" s="26" t="s">
        <v>111</v>
      </c>
      <c r="C55" s="10" t="s">
        <v>225</v>
      </c>
      <c r="D55" s="44">
        <f t="shared" si="3"/>
        <v>0</v>
      </c>
      <c r="E55" s="44"/>
      <c r="F55" s="44"/>
      <c r="G55" s="44"/>
    </row>
    <row r="56" spans="1:7" s="1" customFormat="1" x14ac:dyDescent="0.2">
      <c r="A56" s="25">
        <v>45</v>
      </c>
      <c r="B56" s="14" t="s">
        <v>112</v>
      </c>
      <c r="C56" s="10" t="s">
        <v>0</v>
      </c>
      <c r="D56" s="44">
        <f t="shared" si="3"/>
        <v>0</v>
      </c>
      <c r="E56" s="44"/>
      <c r="F56" s="44"/>
      <c r="G56" s="44"/>
    </row>
    <row r="57" spans="1:7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3"/>
        <v>0</v>
      </c>
      <c r="E57" s="44"/>
      <c r="F57" s="44"/>
      <c r="G57" s="44"/>
    </row>
    <row r="58" spans="1:7" s="1" customFormat="1" x14ac:dyDescent="0.2">
      <c r="A58" s="25">
        <v>47</v>
      </c>
      <c r="B58" s="14" t="s">
        <v>114</v>
      </c>
      <c r="C58" s="10" t="s">
        <v>1</v>
      </c>
      <c r="D58" s="44">
        <f t="shared" si="3"/>
        <v>0</v>
      </c>
      <c r="E58" s="44"/>
      <c r="F58" s="44"/>
      <c r="G58" s="44"/>
    </row>
    <row r="59" spans="1:7" s="1" customFormat="1" x14ac:dyDescent="0.2">
      <c r="A59" s="25">
        <v>48</v>
      </c>
      <c r="B59" s="26" t="s">
        <v>115</v>
      </c>
      <c r="C59" s="10" t="s">
        <v>226</v>
      </c>
      <c r="D59" s="44">
        <f t="shared" si="3"/>
        <v>0</v>
      </c>
      <c r="E59" s="44"/>
      <c r="F59" s="44"/>
      <c r="G59" s="44"/>
    </row>
    <row r="60" spans="1:7" s="1" customFormat="1" x14ac:dyDescent="0.2">
      <c r="A60" s="25">
        <v>49</v>
      </c>
      <c r="B60" s="26" t="s">
        <v>116</v>
      </c>
      <c r="C60" s="10" t="s">
        <v>26</v>
      </c>
      <c r="D60" s="44">
        <f t="shared" si="3"/>
        <v>113481</v>
      </c>
      <c r="E60" s="44">
        <v>113481</v>
      </c>
      <c r="F60" s="44">
        <v>0</v>
      </c>
      <c r="G60" s="44">
        <v>0</v>
      </c>
    </row>
    <row r="61" spans="1:7" s="1" customFormat="1" x14ac:dyDescent="0.2">
      <c r="A61" s="25">
        <v>50</v>
      </c>
      <c r="B61" s="26" t="s">
        <v>117</v>
      </c>
      <c r="C61" s="10" t="s">
        <v>227</v>
      </c>
      <c r="D61" s="44">
        <f t="shared" si="3"/>
        <v>0</v>
      </c>
      <c r="E61" s="44"/>
      <c r="F61" s="44"/>
      <c r="G61" s="44"/>
    </row>
    <row r="62" spans="1:7" s="1" customFormat="1" x14ac:dyDescent="0.2">
      <c r="A62" s="25">
        <v>51</v>
      </c>
      <c r="B62" s="26" t="s">
        <v>231</v>
      </c>
      <c r="C62" s="10" t="s">
        <v>230</v>
      </c>
      <c r="D62" s="44">
        <f t="shared" si="3"/>
        <v>0</v>
      </c>
      <c r="E62" s="44"/>
      <c r="F62" s="44"/>
      <c r="G62" s="44"/>
    </row>
    <row r="63" spans="1:7" s="1" customFormat="1" x14ac:dyDescent="0.2">
      <c r="A63" s="25">
        <v>52</v>
      </c>
      <c r="B63" s="26" t="s">
        <v>241</v>
      </c>
      <c r="C63" s="10" t="s">
        <v>242</v>
      </c>
      <c r="D63" s="44">
        <f t="shared" si="3"/>
        <v>0</v>
      </c>
      <c r="E63" s="44"/>
      <c r="F63" s="44"/>
      <c r="G63" s="44"/>
    </row>
    <row r="64" spans="1:7" s="1" customFormat="1" x14ac:dyDescent="0.2">
      <c r="A64" s="25">
        <v>53</v>
      </c>
      <c r="B64" s="26" t="s">
        <v>118</v>
      </c>
      <c r="C64" s="10" t="s">
        <v>54</v>
      </c>
      <c r="D64" s="44">
        <f t="shared" si="3"/>
        <v>0</v>
      </c>
      <c r="E64" s="44"/>
      <c r="F64" s="44"/>
      <c r="G64" s="44"/>
    </row>
    <row r="65" spans="1:7" s="1" customFormat="1" x14ac:dyDescent="0.2">
      <c r="A65" s="25">
        <v>54</v>
      </c>
      <c r="B65" s="14" t="s">
        <v>119</v>
      </c>
      <c r="C65" s="10" t="s">
        <v>243</v>
      </c>
      <c r="D65" s="44">
        <f t="shared" si="3"/>
        <v>0</v>
      </c>
      <c r="E65" s="44"/>
      <c r="F65" s="44"/>
      <c r="G65" s="44"/>
    </row>
    <row r="66" spans="1:7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3"/>
        <v>0</v>
      </c>
      <c r="E66" s="44"/>
      <c r="F66" s="44"/>
      <c r="G66" s="44"/>
    </row>
    <row r="67" spans="1:7" s="1" customFormat="1" ht="23.25" customHeight="1" x14ac:dyDescent="0.2">
      <c r="A67" s="25">
        <v>56</v>
      </c>
      <c r="B67" s="14" t="s">
        <v>122</v>
      </c>
      <c r="C67" s="10" t="s">
        <v>244</v>
      </c>
      <c r="D67" s="44">
        <f t="shared" si="3"/>
        <v>0</v>
      </c>
      <c r="E67" s="44"/>
      <c r="F67" s="44"/>
      <c r="G67" s="44"/>
    </row>
    <row r="68" spans="1:7" s="1" customFormat="1" ht="22.5" customHeight="1" x14ac:dyDescent="0.2">
      <c r="A68" s="25">
        <v>57</v>
      </c>
      <c r="B68" s="26" t="s">
        <v>123</v>
      </c>
      <c r="C68" s="10" t="s">
        <v>401</v>
      </c>
      <c r="D68" s="44">
        <f t="shared" si="3"/>
        <v>0</v>
      </c>
      <c r="E68" s="44"/>
      <c r="F68" s="44"/>
      <c r="G68" s="44"/>
    </row>
    <row r="69" spans="1:7" s="1" customFormat="1" ht="24" x14ac:dyDescent="0.2">
      <c r="A69" s="25">
        <v>58</v>
      </c>
      <c r="B69" s="12" t="s">
        <v>124</v>
      </c>
      <c r="C69" s="10" t="s">
        <v>245</v>
      </c>
      <c r="D69" s="44">
        <f t="shared" si="3"/>
        <v>0</v>
      </c>
      <c r="E69" s="44"/>
      <c r="F69" s="44"/>
      <c r="G69" s="44"/>
    </row>
    <row r="70" spans="1:7" s="1" customFormat="1" ht="24" x14ac:dyDescent="0.2">
      <c r="A70" s="25">
        <v>59</v>
      </c>
      <c r="B70" s="12" t="s">
        <v>125</v>
      </c>
      <c r="C70" s="10" t="s">
        <v>246</v>
      </c>
      <c r="D70" s="44">
        <f t="shared" si="3"/>
        <v>0</v>
      </c>
      <c r="E70" s="44"/>
      <c r="F70" s="44"/>
      <c r="G70" s="44"/>
    </row>
    <row r="71" spans="1:7" s="1" customFormat="1" x14ac:dyDescent="0.2">
      <c r="A71" s="25">
        <v>60</v>
      </c>
      <c r="B71" s="14" t="s">
        <v>126</v>
      </c>
      <c r="C71" s="10" t="s">
        <v>247</v>
      </c>
      <c r="D71" s="44">
        <f t="shared" si="3"/>
        <v>0</v>
      </c>
      <c r="E71" s="44"/>
      <c r="F71" s="44"/>
      <c r="G71" s="44"/>
    </row>
    <row r="72" spans="1:7" s="1" customFormat="1" x14ac:dyDescent="0.2">
      <c r="A72" s="25">
        <v>61</v>
      </c>
      <c r="B72" s="14" t="s">
        <v>127</v>
      </c>
      <c r="C72" s="10" t="s">
        <v>53</v>
      </c>
      <c r="D72" s="44">
        <f t="shared" si="3"/>
        <v>0</v>
      </c>
      <c r="E72" s="44"/>
      <c r="F72" s="44"/>
      <c r="G72" s="44"/>
    </row>
    <row r="73" spans="1:7" s="1" customFormat="1" x14ac:dyDescent="0.2">
      <c r="A73" s="25">
        <v>62</v>
      </c>
      <c r="B73" s="14" t="s">
        <v>128</v>
      </c>
      <c r="C73" s="10" t="s">
        <v>248</v>
      </c>
      <c r="D73" s="44">
        <f t="shared" si="3"/>
        <v>0</v>
      </c>
      <c r="E73" s="44"/>
      <c r="F73" s="44"/>
      <c r="G73" s="44"/>
    </row>
    <row r="74" spans="1:7" s="1" customFormat="1" ht="24" x14ac:dyDescent="0.2">
      <c r="A74" s="25">
        <v>63</v>
      </c>
      <c r="B74" s="14" t="s">
        <v>129</v>
      </c>
      <c r="C74" s="10" t="s">
        <v>249</v>
      </c>
      <c r="D74" s="44">
        <f t="shared" si="3"/>
        <v>0</v>
      </c>
      <c r="E74" s="44"/>
      <c r="F74" s="44"/>
      <c r="G74" s="44"/>
    </row>
    <row r="75" spans="1:7" s="1" customFormat="1" ht="24" x14ac:dyDescent="0.2">
      <c r="A75" s="25">
        <v>64</v>
      </c>
      <c r="B75" s="12" t="s">
        <v>130</v>
      </c>
      <c r="C75" s="10" t="s">
        <v>250</v>
      </c>
      <c r="D75" s="44">
        <f t="shared" si="3"/>
        <v>0</v>
      </c>
      <c r="E75" s="44"/>
      <c r="F75" s="44"/>
      <c r="G75" s="44"/>
    </row>
    <row r="76" spans="1:7" s="1" customFormat="1" ht="24" x14ac:dyDescent="0.2">
      <c r="A76" s="25">
        <v>65</v>
      </c>
      <c r="B76" s="14" t="s">
        <v>131</v>
      </c>
      <c r="C76" s="10" t="s">
        <v>251</v>
      </c>
      <c r="D76" s="44">
        <f t="shared" si="3"/>
        <v>0</v>
      </c>
      <c r="E76" s="44"/>
      <c r="F76" s="44"/>
      <c r="G76" s="44"/>
    </row>
    <row r="77" spans="1:7" s="1" customFormat="1" ht="24" x14ac:dyDescent="0.2">
      <c r="A77" s="25">
        <v>66</v>
      </c>
      <c r="B77" s="14" t="s">
        <v>132</v>
      </c>
      <c r="C77" s="10" t="s">
        <v>252</v>
      </c>
      <c r="D77" s="44">
        <f t="shared" ref="D77:D140" si="4">E77+F77+G77</f>
        <v>0</v>
      </c>
      <c r="E77" s="44"/>
      <c r="F77" s="44"/>
      <c r="G77" s="44"/>
    </row>
    <row r="78" spans="1:7" s="1" customFormat="1" ht="24" x14ac:dyDescent="0.2">
      <c r="A78" s="25">
        <v>67</v>
      </c>
      <c r="B78" s="12" t="s">
        <v>133</v>
      </c>
      <c r="C78" s="10" t="s">
        <v>253</v>
      </c>
      <c r="D78" s="44">
        <f t="shared" si="4"/>
        <v>0</v>
      </c>
      <c r="E78" s="44"/>
      <c r="F78" s="44"/>
      <c r="G78" s="44"/>
    </row>
    <row r="79" spans="1:7" s="1" customFormat="1" ht="24" x14ac:dyDescent="0.2">
      <c r="A79" s="25">
        <v>68</v>
      </c>
      <c r="B79" s="12" t="s">
        <v>134</v>
      </c>
      <c r="C79" s="10" t="s">
        <v>254</v>
      </c>
      <c r="D79" s="44">
        <f t="shared" si="4"/>
        <v>0</v>
      </c>
      <c r="E79" s="44"/>
      <c r="F79" s="44"/>
      <c r="G79" s="44"/>
    </row>
    <row r="80" spans="1:7" s="1" customFormat="1" ht="24" x14ac:dyDescent="0.2">
      <c r="A80" s="25">
        <v>69</v>
      </c>
      <c r="B80" s="12" t="s">
        <v>135</v>
      </c>
      <c r="C80" s="10" t="s">
        <v>255</v>
      </c>
      <c r="D80" s="44">
        <f t="shared" si="4"/>
        <v>0</v>
      </c>
      <c r="E80" s="44"/>
      <c r="F80" s="44"/>
      <c r="G80" s="44"/>
    </row>
    <row r="81" spans="1:7" s="1" customFormat="1" x14ac:dyDescent="0.2">
      <c r="A81" s="25">
        <v>70</v>
      </c>
      <c r="B81" s="26" t="s">
        <v>136</v>
      </c>
      <c r="C81" s="10" t="s">
        <v>137</v>
      </c>
      <c r="D81" s="44">
        <f t="shared" si="4"/>
        <v>0</v>
      </c>
      <c r="E81" s="44"/>
      <c r="F81" s="44"/>
      <c r="G81" s="44"/>
    </row>
    <row r="82" spans="1:7" s="1" customFormat="1" x14ac:dyDescent="0.2">
      <c r="A82" s="25">
        <v>71</v>
      </c>
      <c r="B82" s="12" t="s">
        <v>138</v>
      </c>
      <c r="C82" s="10" t="s">
        <v>256</v>
      </c>
      <c r="D82" s="44">
        <f t="shared" si="4"/>
        <v>0</v>
      </c>
      <c r="E82" s="44"/>
      <c r="F82" s="44"/>
      <c r="G82" s="44"/>
    </row>
    <row r="83" spans="1:7" s="1" customFormat="1" x14ac:dyDescent="0.2">
      <c r="A83" s="25">
        <v>72</v>
      </c>
      <c r="B83" s="26" t="s">
        <v>139</v>
      </c>
      <c r="C83" s="10" t="s">
        <v>36</v>
      </c>
      <c r="D83" s="44">
        <f t="shared" si="4"/>
        <v>0</v>
      </c>
      <c r="E83" s="44"/>
      <c r="F83" s="44"/>
      <c r="G83" s="44"/>
    </row>
    <row r="84" spans="1:7" s="1" customFormat="1" x14ac:dyDescent="0.2">
      <c r="A84" s="25">
        <v>73</v>
      </c>
      <c r="B84" s="12" t="s">
        <v>140</v>
      </c>
      <c r="C84" s="10" t="s">
        <v>38</v>
      </c>
      <c r="D84" s="44">
        <f t="shared" si="4"/>
        <v>0</v>
      </c>
      <c r="E84" s="44"/>
      <c r="F84" s="44"/>
      <c r="G84" s="44"/>
    </row>
    <row r="85" spans="1:7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4"/>
        <v>0</v>
      </c>
      <c r="E85" s="44"/>
      <c r="F85" s="44"/>
      <c r="G85" s="44"/>
    </row>
    <row r="86" spans="1:7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4"/>
        <v>0</v>
      </c>
      <c r="E86" s="44"/>
      <c r="F86" s="44"/>
      <c r="G86" s="44"/>
    </row>
    <row r="87" spans="1:7" s="1" customFormat="1" x14ac:dyDescent="0.2">
      <c r="A87" s="25">
        <v>76</v>
      </c>
      <c r="B87" s="12" t="s">
        <v>143</v>
      </c>
      <c r="C87" s="10" t="s">
        <v>237</v>
      </c>
      <c r="D87" s="44">
        <f t="shared" si="4"/>
        <v>5674050</v>
      </c>
      <c r="E87" s="44">
        <v>5674050</v>
      </c>
      <c r="F87" s="44">
        <v>0</v>
      </c>
      <c r="G87" s="44">
        <v>0</v>
      </c>
    </row>
    <row r="88" spans="1:7" s="1" customFormat="1" x14ac:dyDescent="0.2">
      <c r="A88" s="25">
        <v>77</v>
      </c>
      <c r="B88" s="12" t="s">
        <v>144</v>
      </c>
      <c r="C88" s="10" t="s">
        <v>351</v>
      </c>
      <c r="D88" s="44">
        <f t="shared" si="4"/>
        <v>0</v>
      </c>
      <c r="E88" s="44"/>
      <c r="F88" s="44"/>
      <c r="G88" s="44"/>
    </row>
    <row r="89" spans="1:7" s="1" customFormat="1" x14ac:dyDescent="0.2">
      <c r="A89" s="25">
        <v>78</v>
      </c>
      <c r="B89" s="14" t="s">
        <v>145</v>
      </c>
      <c r="C89" s="10" t="s">
        <v>268</v>
      </c>
      <c r="D89" s="44">
        <f t="shared" si="4"/>
        <v>0</v>
      </c>
      <c r="E89" s="44"/>
      <c r="F89" s="44"/>
      <c r="G89" s="44"/>
    </row>
    <row r="90" spans="1:7" s="1" customFormat="1" ht="24" x14ac:dyDescent="0.2">
      <c r="A90" s="276">
        <v>79</v>
      </c>
      <c r="B90" s="279" t="s">
        <v>146</v>
      </c>
      <c r="C90" s="17" t="s">
        <v>257</v>
      </c>
      <c r="D90" s="44">
        <f t="shared" si="4"/>
        <v>0</v>
      </c>
      <c r="E90" s="44"/>
      <c r="F90" s="44"/>
      <c r="G90" s="44"/>
    </row>
    <row r="91" spans="1:7" s="1" customFormat="1" ht="36" x14ac:dyDescent="0.2">
      <c r="A91" s="277"/>
      <c r="B91" s="280"/>
      <c r="C91" s="10" t="s">
        <v>349</v>
      </c>
      <c r="D91" s="44">
        <f t="shared" si="4"/>
        <v>0</v>
      </c>
      <c r="E91" s="44"/>
      <c r="F91" s="44"/>
      <c r="G91" s="44"/>
    </row>
    <row r="92" spans="1:7" s="1" customFormat="1" ht="24" x14ac:dyDescent="0.2">
      <c r="A92" s="277"/>
      <c r="B92" s="280"/>
      <c r="C92" s="10" t="s">
        <v>258</v>
      </c>
      <c r="D92" s="44">
        <f t="shared" si="4"/>
        <v>0</v>
      </c>
      <c r="E92" s="44"/>
      <c r="F92" s="44"/>
      <c r="G92" s="44"/>
    </row>
    <row r="93" spans="1:7" s="1" customFormat="1" ht="36" x14ac:dyDescent="0.2">
      <c r="A93" s="278"/>
      <c r="B93" s="281"/>
      <c r="C93" s="28" t="s">
        <v>350</v>
      </c>
      <c r="D93" s="44">
        <f t="shared" si="4"/>
        <v>0</v>
      </c>
      <c r="E93" s="44"/>
      <c r="F93" s="44"/>
      <c r="G93" s="44"/>
    </row>
    <row r="94" spans="1:7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4"/>
        <v>0</v>
      </c>
      <c r="E94" s="44"/>
      <c r="F94" s="44"/>
      <c r="G94" s="44"/>
    </row>
    <row r="95" spans="1:7" s="1" customFormat="1" x14ac:dyDescent="0.2">
      <c r="A95" s="25">
        <v>81</v>
      </c>
      <c r="B95" s="14" t="s">
        <v>148</v>
      </c>
      <c r="C95" s="10" t="s">
        <v>149</v>
      </c>
      <c r="D95" s="44">
        <f t="shared" si="4"/>
        <v>0</v>
      </c>
      <c r="E95" s="44"/>
      <c r="F95" s="44"/>
      <c r="G95" s="44"/>
    </row>
    <row r="96" spans="1:7" s="1" customFormat="1" x14ac:dyDescent="0.2">
      <c r="A96" s="25">
        <v>82</v>
      </c>
      <c r="B96" s="26" t="s">
        <v>150</v>
      </c>
      <c r="C96" s="10" t="s">
        <v>151</v>
      </c>
      <c r="D96" s="44">
        <f t="shared" si="4"/>
        <v>0</v>
      </c>
      <c r="E96" s="44"/>
      <c r="F96" s="44"/>
      <c r="G96" s="44"/>
    </row>
    <row r="97" spans="1:7" s="1" customFormat="1" x14ac:dyDescent="0.2">
      <c r="A97" s="25">
        <v>83</v>
      </c>
      <c r="B97" s="14" t="s">
        <v>152</v>
      </c>
      <c r="C97" s="10" t="s">
        <v>28</v>
      </c>
      <c r="D97" s="44">
        <f t="shared" si="4"/>
        <v>0</v>
      </c>
      <c r="E97" s="44"/>
      <c r="F97" s="44"/>
      <c r="G97" s="44"/>
    </row>
    <row r="98" spans="1:7" s="1" customFormat="1" x14ac:dyDescent="0.2">
      <c r="A98" s="25">
        <v>84</v>
      </c>
      <c r="B98" s="26" t="s">
        <v>153</v>
      </c>
      <c r="C98" s="10" t="s">
        <v>12</v>
      </c>
      <c r="D98" s="44">
        <f t="shared" si="4"/>
        <v>0</v>
      </c>
      <c r="E98" s="44"/>
      <c r="F98" s="44"/>
      <c r="G98" s="44"/>
    </row>
    <row r="99" spans="1:7" s="1" customFormat="1" x14ac:dyDescent="0.2">
      <c r="A99" s="25">
        <v>85</v>
      </c>
      <c r="B99" s="26" t="s">
        <v>154</v>
      </c>
      <c r="C99" s="10" t="s">
        <v>27</v>
      </c>
      <c r="D99" s="44">
        <f t="shared" si="4"/>
        <v>0</v>
      </c>
      <c r="E99" s="44"/>
      <c r="F99" s="44"/>
      <c r="G99" s="44"/>
    </row>
    <row r="100" spans="1:7" s="1" customFormat="1" x14ac:dyDescent="0.2">
      <c r="A100" s="25">
        <v>86</v>
      </c>
      <c r="B100" s="14" t="s">
        <v>155</v>
      </c>
      <c r="C100" s="10" t="s">
        <v>45</v>
      </c>
      <c r="D100" s="44">
        <f t="shared" si="4"/>
        <v>0</v>
      </c>
      <c r="E100" s="44"/>
      <c r="F100" s="44"/>
      <c r="G100" s="44"/>
    </row>
    <row r="101" spans="1:7" s="1" customFormat="1" x14ac:dyDescent="0.2">
      <c r="A101" s="25">
        <v>87</v>
      </c>
      <c r="B101" s="14" t="s">
        <v>156</v>
      </c>
      <c r="C101" s="10" t="s">
        <v>33</v>
      </c>
      <c r="D101" s="44">
        <f t="shared" si="4"/>
        <v>0</v>
      </c>
      <c r="E101" s="44"/>
      <c r="F101" s="44"/>
      <c r="G101" s="44"/>
    </row>
    <row r="102" spans="1:7" s="1" customFormat="1" x14ac:dyDescent="0.2">
      <c r="A102" s="25">
        <v>88</v>
      </c>
      <c r="B102" s="12" t="s">
        <v>157</v>
      </c>
      <c r="C102" s="10" t="s">
        <v>29</v>
      </c>
      <c r="D102" s="44">
        <f t="shared" si="4"/>
        <v>0</v>
      </c>
      <c r="E102" s="44"/>
      <c r="F102" s="44"/>
      <c r="G102" s="44"/>
    </row>
    <row r="103" spans="1:7" s="1" customFormat="1" x14ac:dyDescent="0.2">
      <c r="A103" s="25">
        <v>89</v>
      </c>
      <c r="B103" s="12" t="s">
        <v>158</v>
      </c>
      <c r="C103" s="10" t="s">
        <v>30</v>
      </c>
      <c r="D103" s="44">
        <f t="shared" si="4"/>
        <v>0</v>
      </c>
      <c r="E103" s="44"/>
      <c r="F103" s="44"/>
      <c r="G103" s="44"/>
    </row>
    <row r="104" spans="1:7" s="1" customFormat="1" x14ac:dyDescent="0.2">
      <c r="A104" s="25">
        <v>90</v>
      </c>
      <c r="B104" s="26" t="s">
        <v>159</v>
      </c>
      <c r="C104" s="10" t="s">
        <v>14</v>
      </c>
      <c r="D104" s="44">
        <f t="shared" si="4"/>
        <v>0</v>
      </c>
      <c r="E104" s="44"/>
      <c r="F104" s="44"/>
      <c r="G104" s="44"/>
    </row>
    <row r="105" spans="1:7" s="1" customFormat="1" x14ac:dyDescent="0.2">
      <c r="A105" s="25">
        <v>91</v>
      </c>
      <c r="B105" s="12" t="s">
        <v>160</v>
      </c>
      <c r="C105" s="10" t="s">
        <v>31</v>
      </c>
      <c r="D105" s="44">
        <f t="shared" si="4"/>
        <v>0</v>
      </c>
      <c r="E105" s="44"/>
      <c r="F105" s="44"/>
      <c r="G105" s="44"/>
    </row>
    <row r="106" spans="1:7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4"/>
        <v>0</v>
      </c>
      <c r="E106" s="44"/>
      <c r="F106" s="44"/>
      <c r="G106" s="44"/>
    </row>
    <row r="107" spans="1:7" s="22" customFormat="1" x14ac:dyDescent="0.2">
      <c r="A107" s="25">
        <v>93</v>
      </c>
      <c r="B107" s="24" t="s">
        <v>162</v>
      </c>
      <c r="C107" s="21" t="s">
        <v>13</v>
      </c>
      <c r="D107" s="44">
        <f t="shared" si="4"/>
        <v>0</v>
      </c>
      <c r="E107" s="47"/>
      <c r="F107" s="47"/>
      <c r="G107" s="47"/>
    </row>
    <row r="108" spans="1:7" s="1" customFormat="1" x14ac:dyDescent="0.2">
      <c r="A108" s="25">
        <v>94</v>
      </c>
      <c r="B108" s="26" t="s">
        <v>163</v>
      </c>
      <c r="C108" s="10" t="s">
        <v>32</v>
      </c>
      <c r="D108" s="44">
        <f t="shared" si="4"/>
        <v>0</v>
      </c>
      <c r="E108" s="44"/>
      <c r="F108" s="44"/>
      <c r="G108" s="44"/>
    </row>
    <row r="109" spans="1:7" s="1" customFormat="1" x14ac:dyDescent="0.2">
      <c r="A109" s="25">
        <v>95</v>
      </c>
      <c r="B109" s="26" t="s">
        <v>164</v>
      </c>
      <c r="C109" s="10" t="s">
        <v>55</v>
      </c>
      <c r="D109" s="44">
        <f t="shared" si="4"/>
        <v>0</v>
      </c>
      <c r="E109" s="44"/>
      <c r="F109" s="44"/>
      <c r="G109" s="44"/>
    </row>
    <row r="110" spans="1:7" s="1" customFormat="1" x14ac:dyDescent="0.2">
      <c r="A110" s="25">
        <v>96</v>
      </c>
      <c r="B110" s="12" t="s">
        <v>165</v>
      </c>
      <c r="C110" s="10" t="s">
        <v>34</v>
      </c>
      <c r="D110" s="44">
        <f t="shared" si="4"/>
        <v>0</v>
      </c>
      <c r="E110" s="44"/>
      <c r="F110" s="44"/>
      <c r="G110" s="44"/>
    </row>
    <row r="111" spans="1:7" s="1" customFormat="1" x14ac:dyDescent="0.2">
      <c r="A111" s="25">
        <v>97</v>
      </c>
      <c r="B111" s="14" t="s">
        <v>166</v>
      </c>
      <c r="C111" s="10" t="s">
        <v>228</v>
      </c>
      <c r="D111" s="44">
        <f t="shared" si="4"/>
        <v>0</v>
      </c>
      <c r="E111" s="44"/>
      <c r="F111" s="44"/>
      <c r="G111" s="44"/>
    </row>
    <row r="112" spans="1:7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4"/>
        <v>224554860</v>
      </c>
      <c r="E112" s="44">
        <v>0</v>
      </c>
      <c r="F112" s="44">
        <v>0</v>
      </c>
      <c r="G112" s="44">
        <v>224554860</v>
      </c>
    </row>
    <row r="113" spans="1:7" s="1" customFormat="1" x14ac:dyDescent="0.2">
      <c r="A113" s="25">
        <v>99</v>
      </c>
      <c r="B113" s="12" t="s">
        <v>169</v>
      </c>
      <c r="C113" s="10" t="s">
        <v>170</v>
      </c>
      <c r="D113" s="44">
        <f t="shared" si="4"/>
        <v>0</v>
      </c>
      <c r="E113" s="44"/>
      <c r="F113" s="44"/>
      <c r="G113" s="44"/>
    </row>
    <row r="114" spans="1:7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4"/>
        <v>0</v>
      </c>
      <c r="E114" s="44"/>
      <c r="F114" s="44"/>
      <c r="G114" s="44"/>
    </row>
    <row r="115" spans="1:7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4"/>
        <v>0</v>
      </c>
      <c r="E115" s="44"/>
      <c r="F115" s="44"/>
      <c r="G115" s="44"/>
    </row>
    <row r="116" spans="1:7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4"/>
        <v>0</v>
      </c>
      <c r="E116" s="44"/>
      <c r="F116" s="44"/>
      <c r="G116" s="44"/>
    </row>
    <row r="117" spans="1:7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4"/>
        <v>0</v>
      </c>
      <c r="E117" s="44"/>
      <c r="F117" s="44"/>
      <c r="G117" s="44"/>
    </row>
    <row r="118" spans="1:7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4"/>
        <v>887658840</v>
      </c>
      <c r="E118" s="44">
        <v>0</v>
      </c>
      <c r="F118" s="44">
        <v>0</v>
      </c>
      <c r="G118" s="44">
        <v>887658840</v>
      </c>
    </row>
    <row r="119" spans="1:7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4"/>
        <v>0</v>
      </c>
      <c r="E119" s="44"/>
      <c r="F119" s="44"/>
      <c r="G119" s="44"/>
    </row>
    <row r="120" spans="1:7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4"/>
        <v>0</v>
      </c>
      <c r="E120" s="44"/>
      <c r="F120" s="44"/>
      <c r="G120" s="44"/>
    </row>
    <row r="121" spans="1:7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4"/>
        <v>0</v>
      </c>
      <c r="E121" s="44"/>
      <c r="F121" s="44"/>
      <c r="G121" s="44"/>
    </row>
    <row r="122" spans="1:7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4"/>
        <v>0</v>
      </c>
      <c r="E122" s="44"/>
      <c r="F122" s="44"/>
      <c r="G122" s="44"/>
    </row>
    <row r="123" spans="1:7" s="1" customFormat="1" x14ac:dyDescent="0.2">
      <c r="A123" s="25">
        <v>109</v>
      </c>
      <c r="B123" s="26" t="s">
        <v>189</v>
      </c>
      <c r="C123" s="10" t="s">
        <v>271</v>
      </c>
      <c r="D123" s="44">
        <f t="shared" si="4"/>
        <v>0</v>
      </c>
      <c r="E123" s="44"/>
      <c r="F123" s="44"/>
      <c r="G123" s="44"/>
    </row>
    <row r="124" spans="1:7" s="1" customFormat="1" ht="14.25" customHeight="1" x14ac:dyDescent="0.2">
      <c r="A124" s="25">
        <v>110</v>
      </c>
      <c r="B124" s="14" t="s">
        <v>190</v>
      </c>
      <c r="C124" s="10" t="s">
        <v>259</v>
      </c>
      <c r="D124" s="44">
        <f t="shared" si="4"/>
        <v>0</v>
      </c>
      <c r="E124" s="44"/>
      <c r="F124" s="44"/>
      <c r="G124" s="44"/>
    </row>
    <row r="125" spans="1:7" s="1" customFormat="1" x14ac:dyDescent="0.2">
      <c r="A125" s="25">
        <v>111</v>
      </c>
      <c r="B125" s="12" t="s">
        <v>405</v>
      </c>
      <c r="C125" s="10" t="s">
        <v>381</v>
      </c>
      <c r="D125" s="44">
        <f t="shared" si="4"/>
        <v>0</v>
      </c>
      <c r="E125" s="44"/>
      <c r="F125" s="44"/>
      <c r="G125" s="44"/>
    </row>
    <row r="126" spans="1:7" s="1" customFormat="1" x14ac:dyDescent="0.2">
      <c r="A126" s="25">
        <v>112</v>
      </c>
      <c r="B126" s="14" t="s">
        <v>191</v>
      </c>
      <c r="C126" s="10" t="s">
        <v>192</v>
      </c>
      <c r="D126" s="44">
        <f t="shared" si="4"/>
        <v>0</v>
      </c>
      <c r="E126" s="44"/>
      <c r="F126" s="44"/>
      <c r="G126" s="44"/>
    </row>
    <row r="127" spans="1:7" s="1" customFormat="1" ht="13.5" customHeight="1" x14ac:dyDescent="0.2">
      <c r="A127" s="25">
        <v>113</v>
      </c>
      <c r="B127" s="14" t="s">
        <v>193</v>
      </c>
      <c r="C127" s="10" t="s">
        <v>390</v>
      </c>
      <c r="D127" s="44">
        <f t="shared" si="4"/>
        <v>0</v>
      </c>
      <c r="E127" s="44"/>
      <c r="F127" s="44"/>
      <c r="G127" s="44"/>
    </row>
    <row r="128" spans="1:7" s="1" customFormat="1" x14ac:dyDescent="0.2">
      <c r="A128" s="25">
        <v>114</v>
      </c>
      <c r="B128" s="26" t="s">
        <v>194</v>
      </c>
      <c r="C128" s="10" t="s">
        <v>195</v>
      </c>
      <c r="D128" s="44">
        <f t="shared" si="4"/>
        <v>239193910</v>
      </c>
      <c r="E128" s="44">
        <v>0</v>
      </c>
      <c r="F128" s="44">
        <v>0</v>
      </c>
      <c r="G128" s="44">
        <v>239193910</v>
      </c>
    </row>
    <row r="129" spans="1:7" s="1" customFormat="1" ht="24" x14ac:dyDescent="0.2">
      <c r="A129" s="25">
        <v>115</v>
      </c>
      <c r="B129" s="26" t="s">
        <v>196</v>
      </c>
      <c r="C129" s="52" t="s">
        <v>348</v>
      </c>
      <c r="D129" s="44">
        <f t="shared" si="4"/>
        <v>0</v>
      </c>
      <c r="E129" s="44"/>
      <c r="F129" s="44"/>
      <c r="G129" s="44"/>
    </row>
    <row r="130" spans="1:7" s="1" customFormat="1" x14ac:dyDescent="0.2">
      <c r="A130" s="25">
        <v>116</v>
      </c>
      <c r="B130" s="26" t="s">
        <v>197</v>
      </c>
      <c r="C130" s="10" t="s">
        <v>234</v>
      </c>
      <c r="D130" s="44">
        <f t="shared" si="4"/>
        <v>24997281</v>
      </c>
      <c r="E130" s="44">
        <v>19684641</v>
      </c>
      <c r="F130" s="44">
        <v>3380520</v>
      </c>
      <c r="G130" s="44">
        <v>1932120</v>
      </c>
    </row>
    <row r="131" spans="1:7" ht="10.5" customHeight="1" x14ac:dyDescent="0.2">
      <c r="A131" s="25">
        <v>117</v>
      </c>
      <c r="B131" s="26" t="s">
        <v>198</v>
      </c>
      <c r="C131" s="10" t="s">
        <v>199</v>
      </c>
      <c r="D131" s="44">
        <f t="shared" si="4"/>
        <v>0</v>
      </c>
      <c r="E131" s="48"/>
      <c r="F131" s="48"/>
      <c r="G131" s="48"/>
    </row>
    <row r="132" spans="1:7" s="1" customFormat="1" x14ac:dyDescent="0.2">
      <c r="A132" s="25">
        <v>118</v>
      </c>
      <c r="B132" s="26" t="s">
        <v>200</v>
      </c>
      <c r="C132" s="10" t="s">
        <v>42</v>
      </c>
      <c r="D132" s="44">
        <f t="shared" si="4"/>
        <v>2890695</v>
      </c>
      <c r="E132" s="44">
        <v>2890695</v>
      </c>
      <c r="F132" s="44">
        <v>0</v>
      </c>
      <c r="G132" s="44">
        <v>0</v>
      </c>
    </row>
    <row r="133" spans="1:7" s="1" customFormat="1" x14ac:dyDescent="0.2">
      <c r="A133" s="25">
        <v>119</v>
      </c>
      <c r="B133" s="12" t="s">
        <v>201</v>
      </c>
      <c r="C133" s="10" t="s">
        <v>48</v>
      </c>
      <c r="D133" s="44">
        <f t="shared" si="4"/>
        <v>17604021</v>
      </c>
      <c r="E133" s="44">
        <v>97515</v>
      </c>
      <c r="F133" s="44">
        <v>0</v>
      </c>
      <c r="G133" s="44">
        <f>20501292-2994786</f>
        <v>17506506</v>
      </c>
    </row>
    <row r="134" spans="1:7" s="1" customFormat="1" x14ac:dyDescent="0.2">
      <c r="A134" s="25">
        <v>120</v>
      </c>
      <c r="B134" s="12" t="s">
        <v>202</v>
      </c>
      <c r="C134" s="10" t="s">
        <v>236</v>
      </c>
      <c r="D134" s="44">
        <f t="shared" si="4"/>
        <v>0</v>
      </c>
      <c r="E134" s="44"/>
      <c r="F134" s="44"/>
      <c r="G134" s="44"/>
    </row>
    <row r="135" spans="1:7" s="1" customFormat="1" x14ac:dyDescent="0.2">
      <c r="A135" s="25">
        <v>121</v>
      </c>
      <c r="B135" s="12" t="s">
        <v>203</v>
      </c>
      <c r="C135" s="10" t="s">
        <v>50</v>
      </c>
      <c r="D135" s="44">
        <f t="shared" si="4"/>
        <v>0</v>
      </c>
      <c r="E135" s="44"/>
      <c r="F135" s="44"/>
      <c r="G135" s="44"/>
    </row>
    <row r="136" spans="1:7" s="1" customFormat="1" x14ac:dyDescent="0.2">
      <c r="A136" s="25">
        <v>122</v>
      </c>
      <c r="B136" s="26" t="s">
        <v>204</v>
      </c>
      <c r="C136" s="10" t="s">
        <v>49</v>
      </c>
      <c r="D136" s="44">
        <f t="shared" si="4"/>
        <v>0</v>
      </c>
      <c r="E136" s="44"/>
      <c r="F136" s="44"/>
      <c r="G136" s="44"/>
    </row>
    <row r="137" spans="1:7" s="1" customFormat="1" x14ac:dyDescent="0.2">
      <c r="A137" s="25">
        <v>123</v>
      </c>
      <c r="B137" s="26" t="s">
        <v>205</v>
      </c>
      <c r="C137" s="10" t="s">
        <v>206</v>
      </c>
      <c r="D137" s="44">
        <f t="shared" si="4"/>
        <v>0</v>
      </c>
      <c r="E137" s="44"/>
      <c r="F137" s="44"/>
      <c r="G137" s="44"/>
    </row>
    <row r="138" spans="1:7" s="1" customFormat="1" x14ac:dyDescent="0.2">
      <c r="A138" s="25">
        <v>124</v>
      </c>
      <c r="B138" s="26" t="s">
        <v>207</v>
      </c>
      <c r="C138" s="10" t="s">
        <v>43</v>
      </c>
      <c r="D138" s="44">
        <f t="shared" si="4"/>
        <v>0</v>
      </c>
      <c r="E138" s="44"/>
      <c r="F138" s="44"/>
      <c r="G138" s="44"/>
    </row>
    <row r="139" spans="1:7" s="1" customFormat="1" x14ac:dyDescent="0.2">
      <c r="A139" s="25">
        <v>125</v>
      </c>
      <c r="B139" s="12" t="s">
        <v>208</v>
      </c>
      <c r="C139" s="10" t="s">
        <v>235</v>
      </c>
      <c r="D139" s="44">
        <f t="shared" si="4"/>
        <v>756540</v>
      </c>
      <c r="E139" s="44">
        <v>756540</v>
      </c>
      <c r="F139" s="44">
        <v>0</v>
      </c>
      <c r="G139" s="44">
        <v>0</v>
      </c>
    </row>
    <row r="140" spans="1:7" s="1" customFormat="1" x14ac:dyDescent="0.2">
      <c r="A140" s="25">
        <v>126</v>
      </c>
      <c r="B140" s="14" t="s">
        <v>209</v>
      </c>
      <c r="C140" s="10" t="s">
        <v>210</v>
      </c>
      <c r="D140" s="44">
        <f t="shared" si="4"/>
        <v>1323945</v>
      </c>
      <c r="E140" s="44">
        <v>1323945</v>
      </c>
      <c r="F140" s="44">
        <v>0</v>
      </c>
      <c r="G140" s="44">
        <v>0</v>
      </c>
    </row>
    <row r="141" spans="1:7" x14ac:dyDescent="0.2">
      <c r="A141" s="25">
        <v>127</v>
      </c>
      <c r="B141" s="26" t="s">
        <v>211</v>
      </c>
      <c r="C141" s="10" t="s">
        <v>212</v>
      </c>
      <c r="D141" s="44">
        <f t="shared" ref="D141:D150" si="5">E141+F141+G141</f>
        <v>1323945</v>
      </c>
      <c r="E141" s="61">
        <v>1323945</v>
      </c>
      <c r="F141" s="61">
        <v>0</v>
      </c>
      <c r="G141" s="61">
        <v>0</v>
      </c>
    </row>
    <row r="142" spans="1:7" x14ac:dyDescent="0.2">
      <c r="A142" s="25">
        <v>128</v>
      </c>
      <c r="B142" s="12" t="s">
        <v>213</v>
      </c>
      <c r="C142" s="10" t="s">
        <v>214</v>
      </c>
      <c r="D142" s="44">
        <f t="shared" si="5"/>
        <v>0</v>
      </c>
      <c r="E142" s="61"/>
      <c r="F142" s="61"/>
      <c r="G142" s="61"/>
    </row>
    <row r="143" spans="1:7" ht="12.75" x14ac:dyDescent="0.2">
      <c r="A143" s="25">
        <v>129</v>
      </c>
      <c r="B143" s="20" t="s">
        <v>215</v>
      </c>
      <c r="C143" s="13" t="s">
        <v>216</v>
      </c>
      <c r="D143" s="44">
        <f t="shared" si="5"/>
        <v>0</v>
      </c>
      <c r="E143" s="61"/>
      <c r="F143" s="61"/>
      <c r="G143" s="61"/>
    </row>
    <row r="144" spans="1:7" ht="12.75" x14ac:dyDescent="0.2">
      <c r="A144" s="25">
        <v>130</v>
      </c>
      <c r="B144" s="36" t="s">
        <v>260</v>
      </c>
      <c r="C144" s="37" t="s">
        <v>261</v>
      </c>
      <c r="D144" s="44">
        <f t="shared" si="5"/>
        <v>0</v>
      </c>
      <c r="E144" s="61"/>
      <c r="F144" s="61"/>
      <c r="G144" s="61"/>
    </row>
    <row r="145" spans="1:30" ht="12.75" x14ac:dyDescent="0.2">
      <c r="A145" s="25">
        <v>131</v>
      </c>
      <c r="B145" s="38" t="s">
        <v>262</v>
      </c>
      <c r="C145" s="39" t="s">
        <v>263</v>
      </c>
      <c r="D145" s="44">
        <f t="shared" si="5"/>
        <v>0</v>
      </c>
      <c r="E145" s="61"/>
      <c r="F145" s="61"/>
      <c r="G145" s="61"/>
    </row>
    <row r="146" spans="1:30" ht="12.75" x14ac:dyDescent="0.2">
      <c r="A146" s="25">
        <v>132</v>
      </c>
      <c r="B146" s="36" t="s">
        <v>264</v>
      </c>
      <c r="C146" s="37" t="s">
        <v>265</v>
      </c>
      <c r="D146" s="44">
        <f t="shared" si="5"/>
        <v>0</v>
      </c>
      <c r="E146" s="61"/>
      <c r="F146" s="61"/>
      <c r="G146" s="61"/>
    </row>
    <row r="147" spans="1:30" x14ac:dyDescent="0.2">
      <c r="A147" s="25">
        <v>133</v>
      </c>
      <c r="B147" s="25" t="s">
        <v>269</v>
      </c>
      <c r="C147" s="42" t="s">
        <v>270</v>
      </c>
      <c r="D147" s="44">
        <f t="shared" si="5"/>
        <v>0</v>
      </c>
      <c r="E147" s="61"/>
      <c r="F147" s="61"/>
      <c r="G147" s="61"/>
    </row>
    <row r="148" spans="1:30" x14ac:dyDescent="0.2">
      <c r="A148" s="25">
        <v>134</v>
      </c>
      <c r="B148" s="90" t="s">
        <v>358</v>
      </c>
      <c r="C148" s="42" t="s">
        <v>357</v>
      </c>
      <c r="D148" s="44">
        <f t="shared" si="5"/>
        <v>0</v>
      </c>
      <c r="E148" s="61"/>
      <c r="F148" s="61"/>
      <c r="G148" s="61"/>
    </row>
    <row r="149" spans="1:30" x14ac:dyDescent="0.2">
      <c r="A149" s="25">
        <v>135</v>
      </c>
      <c r="B149" s="88" t="s">
        <v>385</v>
      </c>
      <c r="C149" s="42" t="s">
        <v>379</v>
      </c>
      <c r="D149" s="44">
        <f t="shared" si="5"/>
        <v>0</v>
      </c>
      <c r="E149" s="61"/>
      <c r="F149" s="61"/>
      <c r="G149" s="61"/>
    </row>
    <row r="150" spans="1:30" s="4" customFormat="1" x14ac:dyDescent="0.2">
      <c r="A150" s="25">
        <v>136</v>
      </c>
      <c r="B150" s="161">
        <v>20058</v>
      </c>
      <c r="C150" s="52" t="s">
        <v>399</v>
      </c>
      <c r="D150" s="44">
        <f t="shared" si="5"/>
        <v>0</v>
      </c>
      <c r="E150" s="61"/>
      <c r="F150" s="61"/>
      <c r="G150" s="6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4" customFormat="1" x14ac:dyDescent="0.2">
      <c r="A151" s="6"/>
      <c r="B151" s="6"/>
      <c r="C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4" customFormat="1" x14ac:dyDescent="0.2">
      <c r="A152" s="6"/>
      <c r="B152" s="6"/>
      <c r="C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4" spans="1:30" s="4" customFormat="1" x14ac:dyDescent="0.2">
      <c r="A154" s="6"/>
      <c r="B154" s="6"/>
      <c r="C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4" customFormat="1" x14ac:dyDescent="0.2">
      <c r="A155" s="6"/>
      <c r="B155" s="6"/>
      <c r="C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</sheetData>
  <mergeCells count="5">
    <mergeCell ref="A4:G4"/>
    <mergeCell ref="A11:C11"/>
    <mergeCell ref="A90:A93"/>
    <mergeCell ref="B90:B93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55"/>
  <sheetViews>
    <sheetView zoomScale="106" zoomScaleNormal="106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21" sqref="I21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97" t="s">
        <v>370</v>
      </c>
      <c r="B2" s="297"/>
      <c r="C2" s="297"/>
      <c r="D2" s="297"/>
      <c r="E2" s="297"/>
      <c r="F2" s="297"/>
      <c r="G2" s="297"/>
    </row>
    <row r="3" spans="1:7" x14ac:dyDescent="0.2">
      <c r="C3" s="77"/>
      <c r="G3" s="1" t="s">
        <v>289</v>
      </c>
    </row>
    <row r="4" spans="1:7" s="3" customFormat="1" ht="28.5" customHeight="1" x14ac:dyDescent="0.2">
      <c r="A4" s="288" t="s">
        <v>46</v>
      </c>
      <c r="B4" s="288" t="s">
        <v>58</v>
      </c>
      <c r="C4" s="288" t="s">
        <v>47</v>
      </c>
      <c r="D4" s="364" t="s">
        <v>323</v>
      </c>
      <c r="E4" s="360"/>
      <c r="F4" s="360"/>
      <c r="G4" s="365"/>
    </row>
    <row r="5" spans="1:7" ht="18" customHeight="1" x14ac:dyDescent="0.2">
      <c r="A5" s="288"/>
      <c r="B5" s="288"/>
      <c r="C5" s="288"/>
      <c r="D5" s="361" t="s">
        <v>272</v>
      </c>
      <c r="E5" s="364" t="s">
        <v>285</v>
      </c>
      <c r="F5" s="360"/>
      <c r="G5" s="365"/>
    </row>
    <row r="6" spans="1:7" ht="14.25" customHeight="1" x14ac:dyDescent="0.2">
      <c r="A6" s="288"/>
      <c r="B6" s="288"/>
      <c r="C6" s="288"/>
      <c r="D6" s="362"/>
      <c r="E6" s="361" t="s">
        <v>267</v>
      </c>
      <c r="F6" s="361" t="s">
        <v>266</v>
      </c>
      <c r="G6" s="361" t="s">
        <v>324</v>
      </c>
    </row>
    <row r="7" spans="1:7" ht="21.75" customHeight="1" x14ac:dyDescent="0.2">
      <c r="A7" s="288"/>
      <c r="B7" s="288"/>
      <c r="C7" s="288"/>
      <c r="D7" s="363"/>
      <c r="E7" s="363"/>
      <c r="F7" s="363"/>
      <c r="G7" s="363"/>
    </row>
    <row r="8" spans="1:7" s="3" customFormat="1" x14ac:dyDescent="0.2">
      <c r="A8" s="282" t="s">
        <v>233</v>
      </c>
      <c r="B8" s="282"/>
      <c r="C8" s="282"/>
      <c r="D8" s="83">
        <f>D11+D10+D9</f>
        <v>1720501578</v>
      </c>
      <c r="E8" s="83">
        <f t="shared" ref="E8:G8" si="0">E11+E10+E9</f>
        <v>290820790</v>
      </c>
      <c r="F8" s="83">
        <f t="shared" si="0"/>
        <v>285556050</v>
      </c>
      <c r="G8" s="83">
        <f t="shared" si="0"/>
        <v>1144124738</v>
      </c>
    </row>
    <row r="9" spans="1:7" s="3" customFormat="1" ht="11.25" customHeight="1" x14ac:dyDescent="0.2">
      <c r="A9" s="91"/>
      <c r="B9" s="91"/>
      <c r="C9" s="11" t="s">
        <v>56</v>
      </c>
      <c r="D9" s="57">
        <v>10729513</v>
      </c>
      <c r="E9" s="57">
        <v>204999</v>
      </c>
      <c r="F9" s="57">
        <v>10086075</v>
      </c>
      <c r="G9" s="57">
        <v>438439</v>
      </c>
    </row>
    <row r="10" spans="1:7" s="3" customFormat="1" ht="11.25" customHeight="1" x14ac:dyDescent="0.2">
      <c r="A10" s="91"/>
      <c r="B10" s="91"/>
      <c r="C10" s="11" t="s">
        <v>297</v>
      </c>
      <c r="D10" s="57">
        <f t="shared" ref="D10:D71" si="1">E10+F10+G10</f>
        <v>0</v>
      </c>
      <c r="E10" s="55"/>
      <c r="F10" s="55"/>
      <c r="G10" s="55"/>
    </row>
    <row r="11" spans="1:7" s="3" customFormat="1" x14ac:dyDescent="0.2">
      <c r="A11" s="282" t="s">
        <v>232</v>
      </c>
      <c r="B11" s="282"/>
      <c r="C11" s="282"/>
      <c r="D11" s="83">
        <f>SUM(D12:D148)-D90</f>
        <v>1709772065</v>
      </c>
      <c r="E11" s="83">
        <f>SUM(E12:E148)-E90</f>
        <v>290615791</v>
      </c>
      <c r="F11" s="83">
        <f>SUM(F12:F148)-F90</f>
        <v>275469975</v>
      </c>
      <c r="G11" s="83">
        <f>SUM(G12:G148)-G90</f>
        <v>1143686299</v>
      </c>
    </row>
    <row r="12" spans="1:7" ht="12" customHeight="1" x14ac:dyDescent="0.2">
      <c r="A12" s="25">
        <v>1</v>
      </c>
      <c r="B12" s="12" t="s">
        <v>59</v>
      </c>
      <c r="C12" s="10" t="s">
        <v>44</v>
      </c>
      <c r="D12" s="57">
        <f t="shared" si="1"/>
        <v>0</v>
      </c>
      <c r="E12" s="57">
        <v>0</v>
      </c>
      <c r="F12" s="57"/>
      <c r="G12" s="57">
        <v>0</v>
      </c>
    </row>
    <row r="13" spans="1:7" x14ac:dyDescent="0.2">
      <c r="A13" s="25">
        <v>2</v>
      </c>
      <c r="B13" s="14" t="s">
        <v>60</v>
      </c>
      <c r="C13" s="10" t="s">
        <v>217</v>
      </c>
      <c r="D13" s="57">
        <f t="shared" si="1"/>
        <v>0</v>
      </c>
      <c r="E13" s="57">
        <v>0</v>
      </c>
      <c r="F13" s="57"/>
      <c r="G13" s="57">
        <v>0</v>
      </c>
    </row>
    <row r="14" spans="1:7" x14ac:dyDescent="0.2">
      <c r="A14" s="25">
        <v>3</v>
      </c>
      <c r="B14" s="26" t="s">
        <v>61</v>
      </c>
      <c r="C14" s="10" t="s">
        <v>5</v>
      </c>
      <c r="D14" s="57">
        <f t="shared" si="1"/>
        <v>12741379</v>
      </c>
      <c r="E14" s="57">
        <v>7069107</v>
      </c>
      <c r="F14" s="57">
        <v>5672272</v>
      </c>
      <c r="G14" s="57">
        <v>0</v>
      </c>
    </row>
    <row r="15" spans="1:7" ht="14.25" customHeight="1" x14ac:dyDescent="0.2">
      <c r="A15" s="25">
        <v>4</v>
      </c>
      <c r="B15" s="12" t="s">
        <v>62</v>
      </c>
      <c r="C15" s="10" t="s">
        <v>218</v>
      </c>
      <c r="D15" s="57">
        <f t="shared" si="1"/>
        <v>0</v>
      </c>
      <c r="E15" s="57">
        <v>0</v>
      </c>
      <c r="F15" s="57">
        <v>0</v>
      </c>
      <c r="G15" s="57">
        <v>0</v>
      </c>
    </row>
    <row r="16" spans="1:7" x14ac:dyDescent="0.2">
      <c r="A16" s="25">
        <v>5</v>
      </c>
      <c r="B16" s="12" t="s">
        <v>63</v>
      </c>
      <c r="C16" s="10" t="s">
        <v>8</v>
      </c>
      <c r="D16" s="57">
        <f t="shared" si="1"/>
        <v>0</v>
      </c>
      <c r="E16" s="57">
        <v>0</v>
      </c>
      <c r="F16" s="57">
        <v>0</v>
      </c>
      <c r="G16" s="57">
        <v>0</v>
      </c>
    </row>
    <row r="17" spans="1:7" x14ac:dyDescent="0.2">
      <c r="A17" s="25">
        <v>6</v>
      </c>
      <c r="B17" s="26" t="s">
        <v>64</v>
      </c>
      <c r="C17" s="10" t="s">
        <v>65</v>
      </c>
      <c r="D17" s="57">
        <f t="shared" si="1"/>
        <v>36007828</v>
      </c>
      <c r="E17" s="57">
        <v>0</v>
      </c>
      <c r="F17" s="57">
        <v>6956967</v>
      </c>
      <c r="G17" s="57">
        <v>29050861</v>
      </c>
    </row>
    <row r="18" spans="1:7" x14ac:dyDescent="0.2">
      <c r="A18" s="25">
        <v>7</v>
      </c>
      <c r="B18" s="12" t="s">
        <v>66</v>
      </c>
      <c r="C18" s="10" t="s">
        <v>219</v>
      </c>
      <c r="D18" s="57">
        <f t="shared" si="1"/>
        <v>19289136</v>
      </c>
      <c r="E18" s="57">
        <v>10500613</v>
      </c>
      <c r="F18" s="57">
        <v>8788523</v>
      </c>
      <c r="G18" s="57">
        <v>0</v>
      </c>
    </row>
    <row r="19" spans="1:7" x14ac:dyDescent="0.2">
      <c r="A19" s="25">
        <v>8</v>
      </c>
      <c r="B19" s="26" t="s">
        <v>67</v>
      </c>
      <c r="C19" s="10" t="s">
        <v>17</v>
      </c>
      <c r="D19" s="57">
        <f t="shared" si="1"/>
        <v>0</v>
      </c>
      <c r="E19" s="57">
        <v>0</v>
      </c>
      <c r="F19" s="57"/>
      <c r="G19" s="57">
        <v>0</v>
      </c>
    </row>
    <row r="20" spans="1:7" x14ac:dyDescent="0.2">
      <c r="A20" s="25">
        <v>9</v>
      </c>
      <c r="B20" s="26" t="s">
        <v>68</v>
      </c>
      <c r="C20" s="10" t="s">
        <v>6</v>
      </c>
      <c r="D20" s="57">
        <f t="shared" si="1"/>
        <v>0</v>
      </c>
      <c r="E20" s="57">
        <v>0</v>
      </c>
      <c r="F20" s="57"/>
      <c r="G20" s="57">
        <v>0</v>
      </c>
    </row>
    <row r="21" spans="1:7" x14ac:dyDescent="0.2">
      <c r="A21" s="25">
        <v>10</v>
      </c>
      <c r="B21" s="26" t="s">
        <v>69</v>
      </c>
      <c r="C21" s="10" t="s">
        <v>18</v>
      </c>
      <c r="D21" s="57">
        <f t="shared" si="1"/>
        <v>0</v>
      </c>
      <c r="E21" s="57">
        <v>0</v>
      </c>
      <c r="F21" s="57"/>
      <c r="G21" s="57">
        <v>0</v>
      </c>
    </row>
    <row r="22" spans="1:7" x14ac:dyDescent="0.2">
      <c r="A22" s="25">
        <v>11</v>
      </c>
      <c r="B22" s="26" t="s">
        <v>70</v>
      </c>
      <c r="C22" s="10" t="s">
        <v>7</v>
      </c>
      <c r="D22" s="57">
        <f t="shared" si="1"/>
        <v>0</v>
      </c>
      <c r="E22" s="57">
        <v>0</v>
      </c>
      <c r="F22" s="57"/>
      <c r="G22" s="57">
        <v>0</v>
      </c>
    </row>
    <row r="23" spans="1:7" x14ac:dyDescent="0.2">
      <c r="A23" s="25">
        <v>12</v>
      </c>
      <c r="B23" s="26" t="s">
        <v>71</v>
      </c>
      <c r="C23" s="10" t="s">
        <v>19</v>
      </c>
      <c r="D23" s="57">
        <f t="shared" si="1"/>
        <v>0</v>
      </c>
      <c r="E23" s="57">
        <v>0</v>
      </c>
      <c r="F23" s="57"/>
      <c r="G23" s="57">
        <v>0</v>
      </c>
    </row>
    <row r="24" spans="1:7" x14ac:dyDescent="0.2">
      <c r="A24" s="25">
        <v>13</v>
      </c>
      <c r="B24" s="26" t="s">
        <v>239</v>
      </c>
      <c r="C24" s="10" t="s">
        <v>240</v>
      </c>
      <c r="D24" s="57">
        <f t="shared" si="1"/>
        <v>0</v>
      </c>
      <c r="E24" s="57">
        <v>0</v>
      </c>
      <c r="F24" s="57"/>
      <c r="G24" s="57">
        <v>0</v>
      </c>
    </row>
    <row r="25" spans="1:7" x14ac:dyDescent="0.2">
      <c r="A25" s="25">
        <v>14</v>
      </c>
      <c r="B25" s="26" t="s">
        <v>72</v>
      </c>
      <c r="C25" s="10" t="s">
        <v>22</v>
      </c>
      <c r="D25" s="57">
        <f t="shared" si="1"/>
        <v>0</v>
      </c>
      <c r="E25" s="57">
        <v>0</v>
      </c>
      <c r="F25" s="57"/>
      <c r="G25" s="57">
        <v>0</v>
      </c>
    </row>
    <row r="26" spans="1:7" x14ac:dyDescent="0.2">
      <c r="A26" s="25">
        <v>15</v>
      </c>
      <c r="B26" s="26" t="s">
        <v>73</v>
      </c>
      <c r="C26" s="10" t="s">
        <v>10</v>
      </c>
      <c r="D26" s="57">
        <f t="shared" si="1"/>
        <v>0</v>
      </c>
      <c r="E26" s="57">
        <v>0</v>
      </c>
      <c r="F26" s="57"/>
      <c r="G26" s="57">
        <v>0</v>
      </c>
    </row>
    <row r="27" spans="1:7" x14ac:dyDescent="0.2">
      <c r="A27" s="25">
        <v>16</v>
      </c>
      <c r="B27" s="26" t="s">
        <v>74</v>
      </c>
      <c r="C27" s="10" t="s">
        <v>220</v>
      </c>
      <c r="D27" s="57">
        <f t="shared" si="1"/>
        <v>0</v>
      </c>
      <c r="E27" s="57">
        <v>0</v>
      </c>
      <c r="F27" s="57"/>
      <c r="G27" s="57">
        <v>0</v>
      </c>
    </row>
    <row r="28" spans="1:7" x14ac:dyDescent="0.2">
      <c r="A28" s="25">
        <v>17</v>
      </c>
      <c r="B28" s="26" t="s">
        <v>75</v>
      </c>
      <c r="C28" s="10" t="s">
        <v>9</v>
      </c>
      <c r="D28" s="57">
        <f t="shared" si="1"/>
        <v>44129562</v>
      </c>
      <c r="E28" s="57">
        <v>6772797</v>
      </c>
      <c r="F28" s="57">
        <v>12322420</v>
      </c>
      <c r="G28" s="57">
        <v>25034345</v>
      </c>
    </row>
    <row r="29" spans="1:7" x14ac:dyDescent="0.2">
      <c r="A29" s="25">
        <v>18</v>
      </c>
      <c r="B29" s="12" t="s">
        <v>76</v>
      </c>
      <c r="C29" s="10" t="s">
        <v>11</v>
      </c>
      <c r="D29" s="57">
        <f t="shared" si="1"/>
        <v>0</v>
      </c>
      <c r="E29" s="57">
        <v>0</v>
      </c>
      <c r="F29" s="57"/>
      <c r="G29" s="57">
        <v>0</v>
      </c>
    </row>
    <row r="30" spans="1:7" x14ac:dyDescent="0.2">
      <c r="A30" s="25">
        <v>19</v>
      </c>
      <c r="B30" s="12" t="s">
        <v>77</v>
      </c>
      <c r="C30" s="10" t="s">
        <v>221</v>
      </c>
      <c r="D30" s="57">
        <f t="shared" si="1"/>
        <v>0</v>
      </c>
      <c r="E30" s="57">
        <v>0</v>
      </c>
      <c r="F30" s="57"/>
      <c r="G30" s="57">
        <v>0</v>
      </c>
    </row>
    <row r="31" spans="1:7" x14ac:dyDescent="0.2">
      <c r="A31" s="25">
        <v>20</v>
      </c>
      <c r="B31" s="12" t="s">
        <v>78</v>
      </c>
      <c r="C31" s="10" t="s">
        <v>79</v>
      </c>
      <c r="D31" s="57">
        <f t="shared" si="1"/>
        <v>18074508</v>
      </c>
      <c r="E31" s="57">
        <v>2371712</v>
      </c>
      <c r="F31" s="57"/>
      <c r="G31" s="57">
        <v>15702796</v>
      </c>
    </row>
    <row r="32" spans="1:7" x14ac:dyDescent="0.2">
      <c r="A32" s="25">
        <v>21</v>
      </c>
      <c r="B32" s="12" t="s">
        <v>80</v>
      </c>
      <c r="C32" s="10" t="s">
        <v>40</v>
      </c>
      <c r="D32" s="57">
        <f t="shared" si="1"/>
        <v>6752163</v>
      </c>
      <c r="E32" s="57">
        <v>0</v>
      </c>
      <c r="F32" s="57"/>
      <c r="G32" s="57">
        <v>6752163</v>
      </c>
    </row>
    <row r="33" spans="1:7" x14ac:dyDescent="0.2">
      <c r="A33" s="25">
        <v>22</v>
      </c>
      <c r="B33" s="26" t="s">
        <v>81</v>
      </c>
      <c r="C33" s="10" t="s">
        <v>82</v>
      </c>
      <c r="D33" s="57">
        <f t="shared" si="1"/>
        <v>0</v>
      </c>
      <c r="E33" s="57">
        <v>0</v>
      </c>
      <c r="F33" s="57"/>
      <c r="G33" s="57">
        <v>0</v>
      </c>
    </row>
    <row r="34" spans="1:7" ht="12" customHeight="1" x14ac:dyDescent="0.2">
      <c r="A34" s="25">
        <v>23</v>
      </c>
      <c r="B34" s="26" t="s">
        <v>83</v>
      </c>
      <c r="C34" s="10" t="s">
        <v>84</v>
      </c>
      <c r="D34" s="57">
        <f t="shared" si="1"/>
        <v>0</v>
      </c>
      <c r="E34" s="57">
        <v>0</v>
      </c>
      <c r="F34" s="57"/>
      <c r="G34" s="57">
        <v>0</v>
      </c>
    </row>
    <row r="35" spans="1:7" ht="24" x14ac:dyDescent="0.2">
      <c r="A35" s="25">
        <v>24</v>
      </c>
      <c r="B35" s="26" t="s">
        <v>85</v>
      </c>
      <c r="C35" s="10" t="s">
        <v>86</v>
      </c>
      <c r="D35" s="57">
        <f t="shared" si="1"/>
        <v>19307416</v>
      </c>
      <c r="E35" s="57">
        <v>0</v>
      </c>
      <c r="F35" s="57">
        <v>19307416</v>
      </c>
      <c r="G35" s="57">
        <v>0</v>
      </c>
    </row>
    <row r="36" spans="1:7" x14ac:dyDescent="0.2">
      <c r="A36" s="25">
        <v>25</v>
      </c>
      <c r="B36" s="12" t="s">
        <v>87</v>
      </c>
      <c r="C36" s="10" t="s">
        <v>88</v>
      </c>
      <c r="D36" s="57">
        <f t="shared" si="1"/>
        <v>36371447</v>
      </c>
      <c r="E36" s="57">
        <v>0</v>
      </c>
      <c r="F36" s="57"/>
      <c r="G36" s="57">
        <v>36371447</v>
      </c>
    </row>
    <row r="37" spans="1:7" ht="15.75" customHeight="1" x14ac:dyDescent="0.2">
      <c r="A37" s="25">
        <v>26</v>
      </c>
      <c r="B37" s="26" t="s">
        <v>89</v>
      </c>
      <c r="C37" s="10" t="s">
        <v>90</v>
      </c>
      <c r="D37" s="57">
        <f t="shared" si="1"/>
        <v>36199072</v>
      </c>
      <c r="E37" s="57">
        <v>0</v>
      </c>
      <c r="F37" s="57"/>
      <c r="G37" s="57">
        <v>36199072</v>
      </c>
    </row>
    <row r="38" spans="1:7" x14ac:dyDescent="0.2">
      <c r="A38" s="25">
        <v>27</v>
      </c>
      <c r="B38" s="14" t="s">
        <v>91</v>
      </c>
      <c r="C38" s="10" t="s">
        <v>92</v>
      </c>
      <c r="D38" s="57">
        <f t="shared" si="1"/>
        <v>0</v>
      </c>
      <c r="E38" s="57">
        <v>0</v>
      </c>
      <c r="F38" s="57"/>
      <c r="G38" s="57">
        <v>0</v>
      </c>
    </row>
    <row r="39" spans="1:7" x14ac:dyDescent="0.2">
      <c r="A39" s="25">
        <v>28</v>
      </c>
      <c r="B39" s="12" t="s">
        <v>93</v>
      </c>
      <c r="C39" s="52" t="s">
        <v>273</v>
      </c>
      <c r="D39" s="57">
        <f t="shared" si="1"/>
        <v>0</v>
      </c>
      <c r="E39" s="57">
        <v>0</v>
      </c>
      <c r="F39" s="57"/>
      <c r="G39" s="57">
        <v>0</v>
      </c>
    </row>
    <row r="40" spans="1:7" x14ac:dyDescent="0.2">
      <c r="A40" s="25">
        <v>29</v>
      </c>
      <c r="B40" s="14" t="s">
        <v>94</v>
      </c>
      <c r="C40" s="10" t="s">
        <v>41</v>
      </c>
      <c r="D40" s="57">
        <f t="shared" si="1"/>
        <v>15776629</v>
      </c>
      <c r="E40" s="57">
        <v>0</v>
      </c>
      <c r="F40" s="57"/>
      <c r="G40" s="57">
        <v>15776629</v>
      </c>
    </row>
    <row r="41" spans="1:7" x14ac:dyDescent="0.2">
      <c r="A41" s="25">
        <v>30</v>
      </c>
      <c r="B41" s="12" t="s">
        <v>95</v>
      </c>
      <c r="C41" s="10" t="s">
        <v>39</v>
      </c>
      <c r="D41" s="57">
        <f t="shared" si="1"/>
        <v>5882473</v>
      </c>
      <c r="E41" s="57">
        <v>5882473</v>
      </c>
      <c r="F41" s="57"/>
      <c r="G41" s="57">
        <v>0</v>
      </c>
    </row>
    <row r="42" spans="1:7" x14ac:dyDescent="0.2">
      <c r="A42" s="25">
        <v>31</v>
      </c>
      <c r="B42" s="14" t="s">
        <v>96</v>
      </c>
      <c r="C42" s="10" t="s">
        <v>16</v>
      </c>
      <c r="D42" s="57">
        <f t="shared" si="1"/>
        <v>0</v>
      </c>
      <c r="E42" s="57">
        <v>0</v>
      </c>
      <c r="F42" s="57"/>
      <c r="G42" s="57">
        <v>0</v>
      </c>
    </row>
    <row r="43" spans="1:7" x14ac:dyDescent="0.2">
      <c r="A43" s="25">
        <v>32</v>
      </c>
      <c r="B43" s="26" t="s">
        <v>97</v>
      </c>
      <c r="C43" s="10" t="s">
        <v>21</v>
      </c>
      <c r="D43" s="57">
        <f t="shared" si="1"/>
        <v>14802469</v>
      </c>
      <c r="E43" s="57">
        <v>5940940</v>
      </c>
      <c r="F43" s="57">
        <v>8861529</v>
      </c>
      <c r="G43" s="57">
        <v>0</v>
      </c>
    </row>
    <row r="44" spans="1:7" x14ac:dyDescent="0.2">
      <c r="A44" s="25">
        <v>33</v>
      </c>
      <c r="B44" s="14" t="s">
        <v>98</v>
      </c>
      <c r="C44" s="10" t="s">
        <v>25</v>
      </c>
      <c r="D44" s="57">
        <f t="shared" si="1"/>
        <v>0</v>
      </c>
      <c r="E44" s="57">
        <v>0</v>
      </c>
      <c r="F44" s="57"/>
      <c r="G44" s="57">
        <v>0</v>
      </c>
    </row>
    <row r="45" spans="1:7" x14ac:dyDescent="0.2">
      <c r="A45" s="25">
        <v>34</v>
      </c>
      <c r="B45" s="12" t="s">
        <v>99</v>
      </c>
      <c r="C45" s="10" t="s">
        <v>222</v>
      </c>
      <c r="D45" s="57">
        <f t="shared" si="1"/>
        <v>3609304</v>
      </c>
      <c r="E45" s="57">
        <v>3609304</v>
      </c>
      <c r="F45" s="57"/>
      <c r="G45" s="57">
        <v>0</v>
      </c>
    </row>
    <row r="46" spans="1:7" x14ac:dyDescent="0.2">
      <c r="A46" s="25">
        <v>35</v>
      </c>
      <c r="B46" s="15" t="s">
        <v>100</v>
      </c>
      <c r="C46" s="16" t="s">
        <v>223</v>
      </c>
      <c r="D46" s="57">
        <f t="shared" si="1"/>
        <v>0</v>
      </c>
      <c r="E46" s="57">
        <v>0</v>
      </c>
      <c r="F46" s="57"/>
      <c r="G46" s="57">
        <v>0</v>
      </c>
    </row>
    <row r="47" spans="1:7" x14ac:dyDescent="0.2">
      <c r="A47" s="25">
        <v>36</v>
      </c>
      <c r="B47" s="12" t="s">
        <v>101</v>
      </c>
      <c r="C47" s="10" t="s">
        <v>224</v>
      </c>
      <c r="D47" s="57">
        <f t="shared" si="1"/>
        <v>0</v>
      </c>
      <c r="E47" s="57">
        <v>0</v>
      </c>
      <c r="F47" s="57"/>
      <c r="G47" s="57">
        <v>0</v>
      </c>
    </row>
    <row r="48" spans="1:7" x14ac:dyDescent="0.2">
      <c r="A48" s="25">
        <v>37</v>
      </c>
      <c r="B48" s="12" t="s">
        <v>102</v>
      </c>
      <c r="C48" s="10" t="s">
        <v>24</v>
      </c>
      <c r="D48" s="57">
        <f t="shared" si="1"/>
        <v>1200282</v>
      </c>
      <c r="E48" s="57">
        <v>1200282</v>
      </c>
      <c r="F48" s="57"/>
      <c r="G48" s="57">
        <v>0</v>
      </c>
    </row>
    <row r="49" spans="1:7" x14ac:dyDescent="0.2">
      <c r="A49" s="25">
        <v>38</v>
      </c>
      <c r="B49" s="26" t="s">
        <v>103</v>
      </c>
      <c r="C49" s="10" t="s">
        <v>20</v>
      </c>
      <c r="D49" s="57">
        <f t="shared" si="1"/>
        <v>0</v>
      </c>
      <c r="E49" s="57">
        <v>0</v>
      </c>
      <c r="F49" s="57"/>
      <c r="G49" s="57">
        <v>0</v>
      </c>
    </row>
    <row r="50" spans="1:7" x14ac:dyDescent="0.2">
      <c r="A50" s="25">
        <v>39</v>
      </c>
      <c r="B50" s="14" t="s">
        <v>104</v>
      </c>
      <c r="C50" s="10" t="s">
        <v>105</v>
      </c>
      <c r="D50" s="57">
        <f t="shared" si="1"/>
        <v>0</v>
      </c>
      <c r="E50" s="57">
        <v>0</v>
      </c>
      <c r="F50" s="57"/>
      <c r="G50" s="57">
        <v>0</v>
      </c>
    </row>
    <row r="51" spans="1:7" x14ac:dyDescent="0.2">
      <c r="A51" s="25">
        <v>40</v>
      </c>
      <c r="B51" s="26" t="s">
        <v>106</v>
      </c>
      <c r="C51" s="10" t="s">
        <v>107</v>
      </c>
      <c r="D51" s="57">
        <f t="shared" si="1"/>
        <v>32771153</v>
      </c>
      <c r="E51" s="57">
        <v>0</v>
      </c>
      <c r="F51" s="57">
        <v>10999376</v>
      </c>
      <c r="G51" s="57">
        <v>21771777</v>
      </c>
    </row>
    <row r="52" spans="1:7" x14ac:dyDescent="0.2">
      <c r="A52" s="25">
        <v>41</v>
      </c>
      <c r="B52" s="12" t="s">
        <v>108</v>
      </c>
      <c r="C52" s="10" t="s">
        <v>229</v>
      </c>
      <c r="D52" s="57">
        <f t="shared" si="1"/>
        <v>1436158</v>
      </c>
      <c r="E52" s="57">
        <v>1436158</v>
      </c>
      <c r="F52" s="57"/>
      <c r="G52" s="57">
        <v>0</v>
      </c>
    </row>
    <row r="53" spans="1:7" ht="10.5" customHeight="1" x14ac:dyDescent="0.2">
      <c r="A53" s="25">
        <v>42</v>
      </c>
      <c r="B53" s="12" t="s">
        <v>109</v>
      </c>
      <c r="C53" s="10" t="s">
        <v>2</v>
      </c>
      <c r="D53" s="57">
        <f t="shared" si="1"/>
        <v>0</v>
      </c>
      <c r="E53" s="57">
        <v>0</v>
      </c>
      <c r="F53" s="57"/>
      <c r="G53" s="57">
        <v>0</v>
      </c>
    </row>
    <row r="54" spans="1:7" x14ac:dyDescent="0.2">
      <c r="A54" s="25">
        <v>43</v>
      </c>
      <c r="B54" s="26" t="s">
        <v>110</v>
      </c>
      <c r="C54" s="10" t="s">
        <v>3</v>
      </c>
      <c r="D54" s="57">
        <f t="shared" si="1"/>
        <v>0</v>
      </c>
      <c r="E54" s="57">
        <v>0</v>
      </c>
      <c r="F54" s="57"/>
      <c r="G54" s="57">
        <v>0</v>
      </c>
    </row>
    <row r="55" spans="1:7" x14ac:dyDescent="0.2">
      <c r="A55" s="25">
        <v>44</v>
      </c>
      <c r="B55" s="26" t="s">
        <v>111</v>
      </c>
      <c r="C55" s="10" t="s">
        <v>225</v>
      </c>
      <c r="D55" s="57">
        <f t="shared" si="1"/>
        <v>2525298</v>
      </c>
      <c r="E55" s="57">
        <v>2525298</v>
      </c>
      <c r="F55" s="57"/>
      <c r="G55" s="57">
        <v>0</v>
      </c>
    </row>
    <row r="56" spans="1:7" x14ac:dyDescent="0.2">
      <c r="A56" s="25">
        <v>45</v>
      </c>
      <c r="B56" s="14" t="s">
        <v>112</v>
      </c>
      <c r="C56" s="10" t="s">
        <v>0</v>
      </c>
      <c r="D56" s="57">
        <f t="shared" si="1"/>
        <v>0</v>
      </c>
      <c r="E56" s="57">
        <v>0</v>
      </c>
      <c r="F56" s="57"/>
      <c r="G56" s="57">
        <v>0</v>
      </c>
    </row>
    <row r="57" spans="1:7" ht="10.5" customHeight="1" x14ac:dyDescent="0.2">
      <c r="A57" s="25">
        <v>46</v>
      </c>
      <c r="B57" s="26" t="s">
        <v>113</v>
      </c>
      <c r="C57" s="10" t="s">
        <v>4</v>
      </c>
      <c r="D57" s="57">
        <f t="shared" si="1"/>
        <v>0</v>
      </c>
      <c r="E57" s="57">
        <v>0</v>
      </c>
      <c r="F57" s="57"/>
      <c r="G57" s="57">
        <v>0</v>
      </c>
    </row>
    <row r="58" spans="1:7" x14ac:dyDescent="0.2">
      <c r="A58" s="25">
        <v>47</v>
      </c>
      <c r="B58" s="14" t="s">
        <v>114</v>
      </c>
      <c r="C58" s="10" t="s">
        <v>1</v>
      </c>
      <c r="D58" s="57">
        <f t="shared" si="1"/>
        <v>0</v>
      </c>
      <c r="E58" s="57">
        <v>0</v>
      </c>
      <c r="F58" s="57"/>
      <c r="G58" s="57">
        <v>0</v>
      </c>
    </row>
    <row r="59" spans="1:7" x14ac:dyDescent="0.2">
      <c r="A59" s="25">
        <v>48</v>
      </c>
      <c r="B59" s="26" t="s">
        <v>115</v>
      </c>
      <c r="C59" s="10" t="s">
        <v>226</v>
      </c>
      <c r="D59" s="57">
        <f t="shared" si="1"/>
        <v>0</v>
      </c>
      <c r="E59" s="57">
        <v>0</v>
      </c>
      <c r="F59" s="57"/>
      <c r="G59" s="57">
        <v>0</v>
      </c>
    </row>
    <row r="60" spans="1:7" x14ac:dyDescent="0.2">
      <c r="A60" s="25">
        <v>49</v>
      </c>
      <c r="B60" s="26" t="s">
        <v>116</v>
      </c>
      <c r="C60" s="10" t="s">
        <v>26</v>
      </c>
      <c r="D60" s="57">
        <f t="shared" si="1"/>
        <v>0</v>
      </c>
      <c r="E60" s="57">
        <v>0</v>
      </c>
      <c r="F60" s="57"/>
      <c r="G60" s="57">
        <v>0</v>
      </c>
    </row>
    <row r="61" spans="1:7" x14ac:dyDescent="0.2">
      <c r="A61" s="25">
        <v>50</v>
      </c>
      <c r="B61" s="26" t="s">
        <v>117</v>
      </c>
      <c r="C61" s="10" t="s">
        <v>227</v>
      </c>
      <c r="D61" s="57">
        <f t="shared" si="1"/>
        <v>0</v>
      </c>
      <c r="E61" s="57">
        <v>0</v>
      </c>
      <c r="F61" s="57"/>
      <c r="G61" s="57">
        <v>0</v>
      </c>
    </row>
    <row r="62" spans="1:7" x14ac:dyDescent="0.2">
      <c r="A62" s="25">
        <v>51</v>
      </c>
      <c r="B62" s="26" t="s">
        <v>231</v>
      </c>
      <c r="C62" s="10" t="s">
        <v>230</v>
      </c>
      <c r="D62" s="57">
        <f t="shared" si="1"/>
        <v>0</v>
      </c>
      <c r="E62" s="57">
        <v>0</v>
      </c>
      <c r="F62" s="57"/>
      <c r="G62" s="57">
        <v>0</v>
      </c>
    </row>
    <row r="63" spans="1:7" x14ac:dyDescent="0.2">
      <c r="A63" s="25">
        <v>52</v>
      </c>
      <c r="B63" s="26" t="s">
        <v>241</v>
      </c>
      <c r="C63" s="10" t="s">
        <v>242</v>
      </c>
      <c r="D63" s="57">
        <f t="shared" si="1"/>
        <v>10679778</v>
      </c>
      <c r="E63" s="57">
        <v>0</v>
      </c>
      <c r="F63" s="57">
        <v>10679778</v>
      </c>
      <c r="G63" s="57">
        <v>0</v>
      </c>
    </row>
    <row r="64" spans="1:7" x14ac:dyDescent="0.2">
      <c r="A64" s="25">
        <v>53</v>
      </c>
      <c r="B64" s="26" t="s">
        <v>118</v>
      </c>
      <c r="C64" s="10" t="s">
        <v>54</v>
      </c>
      <c r="D64" s="57">
        <f t="shared" si="1"/>
        <v>8102798</v>
      </c>
      <c r="E64" s="57">
        <v>8102798</v>
      </c>
      <c r="F64" s="57"/>
      <c r="G64" s="57">
        <v>0</v>
      </c>
    </row>
    <row r="65" spans="1:7" x14ac:dyDescent="0.2">
      <c r="A65" s="25">
        <v>54</v>
      </c>
      <c r="B65" s="14" t="s">
        <v>119</v>
      </c>
      <c r="C65" s="10" t="s">
        <v>243</v>
      </c>
      <c r="D65" s="57">
        <f t="shared" si="1"/>
        <v>8167257</v>
      </c>
      <c r="E65" s="57">
        <v>8167257</v>
      </c>
      <c r="F65" s="57"/>
      <c r="G65" s="57">
        <v>0</v>
      </c>
    </row>
    <row r="66" spans="1:7" ht="24" x14ac:dyDescent="0.2">
      <c r="A66" s="25">
        <v>55</v>
      </c>
      <c r="B66" s="12" t="s">
        <v>120</v>
      </c>
      <c r="C66" s="10" t="s">
        <v>121</v>
      </c>
      <c r="D66" s="57">
        <f t="shared" si="1"/>
        <v>0</v>
      </c>
      <c r="E66" s="57">
        <v>0</v>
      </c>
      <c r="F66" s="57"/>
      <c r="G66" s="57">
        <v>0</v>
      </c>
    </row>
    <row r="67" spans="1:7" ht="23.25" customHeight="1" x14ac:dyDescent="0.2">
      <c r="A67" s="25">
        <v>56</v>
      </c>
      <c r="B67" s="14" t="s">
        <v>122</v>
      </c>
      <c r="C67" s="10" t="s">
        <v>244</v>
      </c>
      <c r="D67" s="57">
        <f t="shared" si="1"/>
        <v>8358579</v>
      </c>
      <c r="E67" s="57">
        <v>8358579</v>
      </c>
      <c r="F67" s="57"/>
      <c r="G67" s="57">
        <v>0</v>
      </c>
    </row>
    <row r="68" spans="1:7" ht="21.75" customHeight="1" x14ac:dyDescent="0.2">
      <c r="A68" s="25">
        <v>57</v>
      </c>
      <c r="B68" s="26" t="s">
        <v>123</v>
      </c>
      <c r="C68" s="10" t="s">
        <v>401</v>
      </c>
      <c r="D68" s="57">
        <f t="shared" si="1"/>
        <v>10914813</v>
      </c>
      <c r="E68" s="57">
        <v>10914813</v>
      </c>
      <c r="F68" s="57"/>
      <c r="G68" s="57">
        <v>0</v>
      </c>
    </row>
    <row r="69" spans="1:7" ht="24" x14ac:dyDescent="0.2">
      <c r="A69" s="25">
        <v>58</v>
      </c>
      <c r="B69" s="12" t="s">
        <v>124</v>
      </c>
      <c r="C69" s="10" t="s">
        <v>245</v>
      </c>
      <c r="D69" s="57">
        <f t="shared" si="1"/>
        <v>0</v>
      </c>
      <c r="E69" s="57">
        <v>0</v>
      </c>
      <c r="F69" s="57"/>
      <c r="G69" s="57">
        <v>0</v>
      </c>
    </row>
    <row r="70" spans="1:7" ht="24" x14ac:dyDescent="0.2">
      <c r="A70" s="25">
        <v>59</v>
      </c>
      <c r="B70" s="12" t="s">
        <v>125</v>
      </c>
      <c r="C70" s="10" t="s">
        <v>246</v>
      </c>
      <c r="D70" s="57">
        <f t="shared" si="1"/>
        <v>0</v>
      </c>
      <c r="E70" s="57">
        <v>0</v>
      </c>
      <c r="F70" s="57"/>
      <c r="G70" s="57">
        <v>0</v>
      </c>
    </row>
    <row r="71" spans="1:7" x14ac:dyDescent="0.2">
      <c r="A71" s="25">
        <v>60</v>
      </c>
      <c r="B71" s="14" t="s">
        <v>126</v>
      </c>
      <c r="C71" s="10" t="s">
        <v>247</v>
      </c>
      <c r="D71" s="57">
        <f t="shared" si="1"/>
        <v>3496324</v>
      </c>
      <c r="E71" s="57">
        <v>3496324</v>
      </c>
      <c r="F71" s="57"/>
      <c r="G71" s="57">
        <v>0</v>
      </c>
    </row>
    <row r="72" spans="1:7" x14ac:dyDescent="0.2">
      <c r="A72" s="25">
        <v>61</v>
      </c>
      <c r="B72" s="14" t="s">
        <v>127</v>
      </c>
      <c r="C72" s="10" t="s">
        <v>53</v>
      </c>
      <c r="D72" s="57">
        <f t="shared" ref="D72:D135" si="2">E72+F72+G72</f>
        <v>9779115</v>
      </c>
      <c r="E72" s="57">
        <v>3301520</v>
      </c>
      <c r="F72" s="57">
        <v>6477595</v>
      </c>
      <c r="G72" s="57">
        <v>0</v>
      </c>
    </row>
    <row r="73" spans="1:7" x14ac:dyDescent="0.2">
      <c r="A73" s="25">
        <v>62</v>
      </c>
      <c r="B73" s="14" t="s">
        <v>128</v>
      </c>
      <c r="C73" s="10" t="s">
        <v>248</v>
      </c>
      <c r="D73" s="57">
        <f t="shared" si="2"/>
        <v>5929883</v>
      </c>
      <c r="E73" s="57">
        <v>5929883</v>
      </c>
      <c r="F73" s="57"/>
      <c r="G73" s="57">
        <v>0</v>
      </c>
    </row>
    <row r="74" spans="1:7" ht="24" x14ac:dyDescent="0.2">
      <c r="A74" s="25">
        <v>63</v>
      </c>
      <c r="B74" s="14" t="s">
        <v>129</v>
      </c>
      <c r="C74" s="10" t="s">
        <v>249</v>
      </c>
      <c r="D74" s="57">
        <f t="shared" si="2"/>
        <v>0</v>
      </c>
      <c r="E74" s="57">
        <v>0</v>
      </c>
      <c r="F74" s="57"/>
      <c r="G74" s="57">
        <v>0</v>
      </c>
    </row>
    <row r="75" spans="1:7" ht="24" x14ac:dyDescent="0.2">
      <c r="A75" s="25">
        <v>64</v>
      </c>
      <c r="B75" s="12" t="s">
        <v>130</v>
      </c>
      <c r="C75" s="10" t="s">
        <v>250</v>
      </c>
      <c r="D75" s="57">
        <f t="shared" si="2"/>
        <v>0</v>
      </c>
      <c r="E75" s="57">
        <v>0</v>
      </c>
      <c r="F75" s="57"/>
      <c r="G75" s="57">
        <v>0</v>
      </c>
    </row>
    <row r="76" spans="1:7" ht="24" x14ac:dyDescent="0.2">
      <c r="A76" s="25">
        <v>65</v>
      </c>
      <c r="B76" s="14" t="s">
        <v>131</v>
      </c>
      <c r="C76" s="10" t="s">
        <v>251</v>
      </c>
      <c r="D76" s="57">
        <f t="shared" si="2"/>
        <v>0</v>
      </c>
      <c r="E76" s="57">
        <v>0</v>
      </c>
      <c r="F76" s="57"/>
      <c r="G76" s="57">
        <v>0</v>
      </c>
    </row>
    <row r="77" spans="1:7" ht="24" x14ac:dyDescent="0.2">
      <c r="A77" s="25">
        <v>66</v>
      </c>
      <c r="B77" s="14" t="s">
        <v>132</v>
      </c>
      <c r="C77" s="10" t="s">
        <v>252</v>
      </c>
      <c r="D77" s="57">
        <f t="shared" si="2"/>
        <v>0</v>
      </c>
      <c r="E77" s="57">
        <v>0</v>
      </c>
      <c r="F77" s="57"/>
      <c r="G77" s="57">
        <v>0</v>
      </c>
    </row>
    <row r="78" spans="1:7" ht="24" x14ac:dyDescent="0.2">
      <c r="A78" s="25">
        <v>67</v>
      </c>
      <c r="B78" s="12" t="s">
        <v>133</v>
      </c>
      <c r="C78" s="10" t="s">
        <v>253</v>
      </c>
      <c r="D78" s="57">
        <f t="shared" si="2"/>
        <v>0</v>
      </c>
      <c r="E78" s="57">
        <v>0</v>
      </c>
      <c r="F78" s="57"/>
      <c r="G78" s="57">
        <v>0</v>
      </c>
    </row>
    <row r="79" spans="1:7" ht="24" x14ac:dyDescent="0.2">
      <c r="A79" s="25">
        <v>68</v>
      </c>
      <c r="B79" s="12" t="s">
        <v>134</v>
      </c>
      <c r="C79" s="10" t="s">
        <v>254</v>
      </c>
      <c r="D79" s="57">
        <f t="shared" si="2"/>
        <v>0</v>
      </c>
      <c r="E79" s="57">
        <v>0</v>
      </c>
      <c r="F79" s="57"/>
      <c r="G79" s="57">
        <v>0</v>
      </c>
    </row>
    <row r="80" spans="1:7" ht="24" x14ac:dyDescent="0.2">
      <c r="A80" s="25">
        <v>69</v>
      </c>
      <c r="B80" s="12" t="s">
        <v>135</v>
      </c>
      <c r="C80" s="10" t="s">
        <v>255</v>
      </c>
      <c r="D80" s="57">
        <f t="shared" si="2"/>
        <v>0</v>
      </c>
      <c r="E80" s="57">
        <v>0</v>
      </c>
      <c r="F80" s="57"/>
      <c r="G80" s="57">
        <v>0</v>
      </c>
    </row>
    <row r="81" spans="1:7" x14ac:dyDescent="0.2">
      <c r="A81" s="25">
        <v>70</v>
      </c>
      <c r="B81" s="26" t="s">
        <v>136</v>
      </c>
      <c r="C81" s="10" t="s">
        <v>137</v>
      </c>
      <c r="D81" s="57">
        <f t="shared" si="2"/>
        <v>9278045</v>
      </c>
      <c r="E81" s="57">
        <v>0</v>
      </c>
      <c r="F81" s="57"/>
      <c r="G81" s="57">
        <v>9278045</v>
      </c>
    </row>
    <row r="82" spans="1:7" x14ac:dyDescent="0.2">
      <c r="A82" s="25">
        <v>71</v>
      </c>
      <c r="B82" s="12" t="s">
        <v>138</v>
      </c>
      <c r="C82" s="10" t="s">
        <v>256</v>
      </c>
      <c r="D82" s="57">
        <f t="shared" si="2"/>
        <v>57052665</v>
      </c>
      <c r="E82" s="57">
        <v>2385403</v>
      </c>
      <c r="F82" s="57">
        <v>11164333</v>
      </c>
      <c r="G82" s="57">
        <v>43502929</v>
      </c>
    </row>
    <row r="83" spans="1:7" x14ac:dyDescent="0.2">
      <c r="A83" s="25">
        <v>72</v>
      </c>
      <c r="B83" s="26" t="s">
        <v>139</v>
      </c>
      <c r="C83" s="10" t="s">
        <v>36</v>
      </c>
      <c r="D83" s="57">
        <f t="shared" si="2"/>
        <v>62110323</v>
      </c>
      <c r="E83" s="57">
        <v>6116065</v>
      </c>
      <c r="F83" s="57">
        <v>7445224</v>
      </c>
      <c r="G83" s="57">
        <v>48549034</v>
      </c>
    </row>
    <row r="84" spans="1:7" x14ac:dyDescent="0.2">
      <c r="A84" s="25">
        <v>73</v>
      </c>
      <c r="B84" s="12" t="s">
        <v>140</v>
      </c>
      <c r="C84" s="10" t="s">
        <v>38</v>
      </c>
      <c r="D84" s="57">
        <f t="shared" si="2"/>
        <v>1580268</v>
      </c>
      <c r="E84" s="57">
        <v>1580268</v>
      </c>
      <c r="F84" s="57"/>
      <c r="G84" s="57">
        <v>0</v>
      </c>
    </row>
    <row r="85" spans="1:7" ht="13.5" customHeight="1" x14ac:dyDescent="0.2">
      <c r="A85" s="25">
        <v>74</v>
      </c>
      <c r="B85" s="12" t="s">
        <v>141</v>
      </c>
      <c r="C85" s="10" t="s">
        <v>37</v>
      </c>
      <c r="D85" s="57">
        <f t="shared" si="2"/>
        <v>52150172</v>
      </c>
      <c r="E85" s="57">
        <v>4732393</v>
      </c>
      <c r="F85" s="57">
        <v>12788530</v>
      </c>
      <c r="G85" s="57">
        <v>34629249</v>
      </c>
    </row>
    <row r="86" spans="1:7" ht="14.25" customHeight="1" x14ac:dyDescent="0.2">
      <c r="A86" s="25">
        <v>75</v>
      </c>
      <c r="B86" s="12" t="s">
        <v>142</v>
      </c>
      <c r="C86" s="10" t="s">
        <v>52</v>
      </c>
      <c r="D86" s="57">
        <f t="shared" si="2"/>
        <v>169591618</v>
      </c>
      <c r="E86" s="57">
        <v>5152588</v>
      </c>
      <c r="F86" s="57">
        <v>9205151</v>
      </c>
      <c r="G86" s="57">
        <v>155233879</v>
      </c>
    </row>
    <row r="87" spans="1:7" x14ac:dyDescent="0.2">
      <c r="A87" s="25">
        <v>76</v>
      </c>
      <c r="B87" s="12" t="s">
        <v>143</v>
      </c>
      <c r="C87" s="10" t="s">
        <v>237</v>
      </c>
      <c r="D87" s="57">
        <f t="shared" si="2"/>
        <v>117252671</v>
      </c>
      <c r="E87" s="57">
        <v>2372576</v>
      </c>
      <c r="F87" s="57"/>
      <c r="G87" s="57">
        <v>114880095</v>
      </c>
    </row>
    <row r="88" spans="1:7" x14ac:dyDescent="0.2">
      <c r="A88" s="25">
        <v>77</v>
      </c>
      <c r="B88" s="12" t="s">
        <v>144</v>
      </c>
      <c r="C88" s="10" t="s">
        <v>351</v>
      </c>
      <c r="D88" s="57">
        <f t="shared" si="2"/>
        <v>0</v>
      </c>
      <c r="E88" s="57">
        <v>0</v>
      </c>
      <c r="F88" s="57"/>
      <c r="G88" s="57">
        <v>0</v>
      </c>
    </row>
    <row r="89" spans="1:7" x14ac:dyDescent="0.2">
      <c r="A89" s="25">
        <v>78</v>
      </c>
      <c r="B89" s="14" t="s">
        <v>145</v>
      </c>
      <c r="C89" s="10" t="s">
        <v>268</v>
      </c>
      <c r="D89" s="57">
        <f t="shared" si="2"/>
        <v>0</v>
      </c>
      <c r="E89" s="57">
        <v>0</v>
      </c>
      <c r="F89" s="57"/>
      <c r="G89" s="57">
        <v>0</v>
      </c>
    </row>
    <row r="90" spans="1:7" ht="24" x14ac:dyDescent="0.2">
      <c r="A90" s="276">
        <v>79</v>
      </c>
      <c r="B90" s="285" t="s">
        <v>146</v>
      </c>
      <c r="C90" s="17" t="s">
        <v>257</v>
      </c>
      <c r="D90" s="57">
        <f t="shared" si="2"/>
        <v>0</v>
      </c>
      <c r="E90" s="57">
        <v>0</v>
      </c>
      <c r="F90" s="57"/>
      <c r="G90" s="57">
        <v>0</v>
      </c>
    </row>
    <row r="91" spans="1:7" ht="36" x14ac:dyDescent="0.2">
      <c r="A91" s="277"/>
      <c r="B91" s="280"/>
      <c r="C91" s="10" t="s">
        <v>349</v>
      </c>
      <c r="D91" s="57">
        <f t="shared" si="2"/>
        <v>0</v>
      </c>
      <c r="E91" s="57">
        <v>0</v>
      </c>
      <c r="F91" s="57"/>
      <c r="G91" s="57">
        <v>0</v>
      </c>
    </row>
    <row r="92" spans="1:7" ht="24" x14ac:dyDescent="0.2">
      <c r="A92" s="277"/>
      <c r="B92" s="280"/>
      <c r="C92" s="10" t="s">
        <v>258</v>
      </c>
      <c r="D92" s="57">
        <f t="shared" si="2"/>
        <v>0</v>
      </c>
      <c r="E92" s="57">
        <v>0</v>
      </c>
      <c r="F92" s="57"/>
      <c r="G92" s="57">
        <v>0</v>
      </c>
    </row>
    <row r="93" spans="1:7" ht="36" x14ac:dyDescent="0.2">
      <c r="A93" s="278"/>
      <c r="B93" s="281"/>
      <c r="C93" s="82" t="s">
        <v>350</v>
      </c>
      <c r="D93" s="57">
        <f t="shared" si="2"/>
        <v>0</v>
      </c>
      <c r="E93" s="57">
        <v>0</v>
      </c>
      <c r="F93" s="57"/>
      <c r="G93" s="57">
        <v>0</v>
      </c>
    </row>
    <row r="94" spans="1:7" ht="24" x14ac:dyDescent="0.2">
      <c r="A94" s="25">
        <v>80</v>
      </c>
      <c r="B94" s="14" t="s">
        <v>147</v>
      </c>
      <c r="C94" s="10" t="s">
        <v>51</v>
      </c>
      <c r="D94" s="57">
        <f t="shared" si="2"/>
        <v>0</v>
      </c>
      <c r="E94" s="57">
        <v>0</v>
      </c>
      <c r="F94" s="57"/>
      <c r="G94" s="57">
        <v>0</v>
      </c>
    </row>
    <row r="95" spans="1:7" x14ac:dyDescent="0.2">
      <c r="A95" s="25">
        <v>81</v>
      </c>
      <c r="B95" s="14" t="s">
        <v>148</v>
      </c>
      <c r="C95" s="10" t="s">
        <v>149</v>
      </c>
      <c r="D95" s="57">
        <f t="shared" si="2"/>
        <v>0</v>
      </c>
      <c r="E95" s="57">
        <v>0</v>
      </c>
      <c r="F95" s="57"/>
      <c r="G95" s="57">
        <v>0</v>
      </c>
    </row>
    <row r="96" spans="1:7" x14ac:dyDescent="0.2">
      <c r="A96" s="25">
        <v>82</v>
      </c>
      <c r="B96" s="26" t="s">
        <v>150</v>
      </c>
      <c r="C96" s="10" t="s">
        <v>151</v>
      </c>
      <c r="D96" s="57">
        <f t="shared" si="2"/>
        <v>55504862</v>
      </c>
      <c r="E96" s="57">
        <v>12053701</v>
      </c>
      <c r="F96" s="57">
        <v>11019092</v>
      </c>
      <c r="G96" s="57">
        <v>32432069</v>
      </c>
    </row>
    <row r="97" spans="1:7" x14ac:dyDescent="0.2">
      <c r="A97" s="25">
        <v>83</v>
      </c>
      <c r="B97" s="14" t="s">
        <v>152</v>
      </c>
      <c r="C97" s="10" t="s">
        <v>28</v>
      </c>
      <c r="D97" s="57">
        <f t="shared" si="2"/>
        <v>817700</v>
      </c>
      <c r="E97" s="57">
        <v>817700</v>
      </c>
      <c r="F97" s="57"/>
      <c r="G97" s="57">
        <v>0</v>
      </c>
    </row>
    <row r="98" spans="1:7" x14ac:dyDescent="0.2">
      <c r="A98" s="25">
        <v>84</v>
      </c>
      <c r="B98" s="26" t="s">
        <v>153</v>
      </c>
      <c r="C98" s="10" t="s">
        <v>12</v>
      </c>
      <c r="D98" s="57">
        <f t="shared" si="2"/>
        <v>1184694</v>
      </c>
      <c r="E98" s="57">
        <v>1184694</v>
      </c>
      <c r="F98" s="57"/>
      <c r="G98" s="57">
        <v>0</v>
      </c>
    </row>
    <row r="99" spans="1:7" x14ac:dyDescent="0.2">
      <c r="A99" s="25">
        <v>85</v>
      </c>
      <c r="B99" s="26" t="s">
        <v>154</v>
      </c>
      <c r="C99" s="10" t="s">
        <v>27</v>
      </c>
      <c r="D99" s="57">
        <f t="shared" si="2"/>
        <v>0</v>
      </c>
      <c r="E99" s="57">
        <v>0</v>
      </c>
      <c r="F99" s="57"/>
      <c r="G99" s="57">
        <v>0</v>
      </c>
    </row>
    <row r="100" spans="1:7" x14ac:dyDescent="0.2">
      <c r="A100" s="25">
        <v>86</v>
      </c>
      <c r="B100" s="14" t="s">
        <v>155</v>
      </c>
      <c r="C100" s="10" t="s">
        <v>45</v>
      </c>
      <c r="D100" s="57">
        <f t="shared" si="2"/>
        <v>0</v>
      </c>
      <c r="E100" s="57">
        <v>0</v>
      </c>
      <c r="F100" s="57"/>
      <c r="G100" s="57">
        <v>0</v>
      </c>
    </row>
    <row r="101" spans="1:7" x14ac:dyDescent="0.2">
      <c r="A101" s="25">
        <v>87</v>
      </c>
      <c r="B101" s="14" t="s">
        <v>156</v>
      </c>
      <c r="C101" s="10" t="s">
        <v>33</v>
      </c>
      <c r="D101" s="57">
        <f t="shared" si="2"/>
        <v>954647</v>
      </c>
      <c r="E101" s="57">
        <v>954647</v>
      </c>
      <c r="F101" s="57"/>
      <c r="G101" s="57">
        <v>0</v>
      </c>
    </row>
    <row r="102" spans="1:7" x14ac:dyDescent="0.2">
      <c r="A102" s="25">
        <v>88</v>
      </c>
      <c r="B102" s="12" t="s">
        <v>157</v>
      </c>
      <c r="C102" s="10" t="s">
        <v>29</v>
      </c>
      <c r="D102" s="57">
        <f t="shared" si="2"/>
        <v>0</v>
      </c>
      <c r="E102" s="57">
        <v>0</v>
      </c>
      <c r="F102" s="57"/>
      <c r="G102" s="57">
        <v>0</v>
      </c>
    </row>
    <row r="103" spans="1:7" x14ac:dyDescent="0.2">
      <c r="A103" s="25">
        <v>89</v>
      </c>
      <c r="B103" s="12" t="s">
        <v>158</v>
      </c>
      <c r="C103" s="10" t="s">
        <v>30</v>
      </c>
      <c r="D103" s="57">
        <f t="shared" si="2"/>
        <v>0</v>
      </c>
      <c r="E103" s="57">
        <v>0</v>
      </c>
      <c r="F103" s="57"/>
      <c r="G103" s="57">
        <v>0</v>
      </c>
    </row>
    <row r="104" spans="1:7" x14ac:dyDescent="0.2">
      <c r="A104" s="25">
        <v>90</v>
      </c>
      <c r="B104" s="26" t="s">
        <v>159</v>
      </c>
      <c r="C104" s="10" t="s">
        <v>14</v>
      </c>
      <c r="D104" s="57">
        <f t="shared" si="2"/>
        <v>0</v>
      </c>
      <c r="E104" s="57">
        <v>0</v>
      </c>
      <c r="F104" s="57"/>
      <c r="G104" s="57">
        <v>0</v>
      </c>
    </row>
    <row r="105" spans="1:7" x14ac:dyDescent="0.2">
      <c r="A105" s="25">
        <v>91</v>
      </c>
      <c r="B105" s="12" t="s">
        <v>160</v>
      </c>
      <c r="C105" s="10" t="s">
        <v>31</v>
      </c>
      <c r="D105" s="57">
        <f t="shared" si="2"/>
        <v>0</v>
      </c>
      <c r="E105" s="57">
        <v>0</v>
      </c>
      <c r="F105" s="57"/>
      <c r="G105" s="57">
        <v>0</v>
      </c>
    </row>
    <row r="106" spans="1:7" ht="12" customHeight="1" x14ac:dyDescent="0.2">
      <c r="A106" s="25">
        <v>92</v>
      </c>
      <c r="B106" s="12" t="s">
        <v>161</v>
      </c>
      <c r="C106" s="10" t="s">
        <v>15</v>
      </c>
      <c r="D106" s="57">
        <f t="shared" si="2"/>
        <v>0</v>
      </c>
      <c r="E106" s="57">
        <v>0</v>
      </c>
      <c r="F106" s="57"/>
      <c r="G106" s="57">
        <v>0</v>
      </c>
    </row>
    <row r="107" spans="1:7" x14ac:dyDescent="0.2">
      <c r="A107" s="25">
        <v>93</v>
      </c>
      <c r="B107" s="14" t="s">
        <v>162</v>
      </c>
      <c r="C107" s="10" t="s">
        <v>13</v>
      </c>
      <c r="D107" s="57">
        <f t="shared" si="2"/>
        <v>20722060</v>
      </c>
      <c r="E107" s="57">
        <v>5698707</v>
      </c>
      <c r="F107" s="57">
        <v>1170146</v>
      </c>
      <c r="G107" s="57">
        <v>13853207</v>
      </c>
    </row>
    <row r="108" spans="1:7" x14ac:dyDescent="0.2">
      <c r="A108" s="25">
        <v>94</v>
      </c>
      <c r="B108" s="26" t="s">
        <v>163</v>
      </c>
      <c r="C108" s="10" t="s">
        <v>32</v>
      </c>
      <c r="D108" s="57">
        <f t="shared" si="2"/>
        <v>0</v>
      </c>
      <c r="E108" s="57">
        <v>0</v>
      </c>
      <c r="F108" s="57"/>
      <c r="G108" s="57">
        <v>0</v>
      </c>
    </row>
    <row r="109" spans="1:7" x14ac:dyDescent="0.2">
      <c r="A109" s="25">
        <v>95</v>
      </c>
      <c r="B109" s="26" t="s">
        <v>164</v>
      </c>
      <c r="C109" s="10" t="s">
        <v>55</v>
      </c>
      <c r="D109" s="57">
        <f t="shared" si="2"/>
        <v>0</v>
      </c>
      <c r="E109" s="57">
        <v>0</v>
      </c>
      <c r="F109" s="57"/>
      <c r="G109" s="57">
        <v>0</v>
      </c>
    </row>
    <row r="110" spans="1:7" x14ac:dyDescent="0.2">
      <c r="A110" s="25">
        <v>96</v>
      </c>
      <c r="B110" s="12" t="s">
        <v>165</v>
      </c>
      <c r="C110" s="10" t="s">
        <v>34</v>
      </c>
      <c r="D110" s="57">
        <f t="shared" si="2"/>
        <v>0</v>
      </c>
      <c r="E110" s="57">
        <v>0</v>
      </c>
      <c r="F110" s="57"/>
      <c r="G110" s="57">
        <v>0</v>
      </c>
    </row>
    <row r="111" spans="1:7" x14ac:dyDescent="0.2">
      <c r="A111" s="25">
        <v>97</v>
      </c>
      <c r="B111" s="14" t="s">
        <v>166</v>
      </c>
      <c r="C111" s="10" t="s">
        <v>228</v>
      </c>
      <c r="D111" s="57">
        <f t="shared" si="2"/>
        <v>3594686</v>
      </c>
      <c r="E111" s="57">
        <v>3594686</v>
      </c>
      <c r="F111" s="57"/>
      <c r="G111" s="57">
        <v>0</v>
      </c>
    </row>
    <row r="112" spans="1:7" ht="13.5" customHeight="1" x14ac:dyDescent="0.2">
      <c r="A112" s="25">
        <v>98</v>
      </c>
      <c r="B112" s="12" t="s">
        <v>167</v>
      </c>
      <c r="C112" s="10" t="s">
        <v>168</v>
      </c>
      <c r="D112" s="57">
        <f t="shared" si="2"/>
        <v>0</v>
      </c>
      <c r="E112" s="57">
        <v>0</v>
      </c>
      <c r="F112" s="57"/>
      <c r="G112" s="57">
        <v>0</v>
      </c>
    </row>
    <row r="113" spans="1:7" x14ac:dyDescent="0.2">
      <c r="A113" s="25">
        <v>99</v>
      </c>
      <c r="B113" s="12" t="s">
        <v>169</v>
      </c>
      <c r="C113" s="10" t="s">
        <v>170</v>
      </c>
      <c r="D113" s="57">
        <f t="shared" si="2"/>
        <v>0</v>
      </c>
      <c r="E113" s="57">
        <v>0</v>
      </c>
      <c r="F113" s="57"/>
      <c r="G113" s="57">
        <v>0</v>
      </c>
    </row>
    <row r="114" spans="1:7" x14ac:dyDescent="0.2">
      <c r="A114" s="25">
        <v>100</v>
      </c>
      <c r="B114" s="26" t="s">
        <v>171</v>
      </c>
      <c r="C114" s="10" t="s">
        <v>172</v>
      </c>
      <c r="D114" s="57">
        <f t="shared" si="2"/>
        <v>0</v>
      </c>
      <c r="E114" s="57">
        <v>0</v>
      </c>
      <c r="F114" s="57"/>
      <c r="G114" s="57">
        <v>0</v>
      </c>
    </row>
    <row r="115" spans="1:7" ht="12.75" customHeight="1" x14ac:dyDescent="0.2">
      <c r="A115" s="25">
        <v>101</v>
      </c>
      <c r="B115" s="26" t="s">
        <v>173</v>
      </c>
      <c r="C115" s="10" t="s">
        <v>174</v>
      </c>
      <c r="D115" s="57">
        <f t="shared" si="2"/>
        <v>0</v>
      </c>
      <c r="E115" s="57">
        <v>0</v>
      </c>
      <c r="F115" s="57"/>
      <c r="G115" s="57">
        <v>0</v>
      </c>
    </row>
    <row r="116" spans="1:7" ht="24" x14ac:dyDescent="0.2">
      <c r="A116" s="25">
        <v>102</v>
      </c>
      <c r="B116" s="26" t="s">
        <v>175</v>
      </c>
      <c r="C116" s="10" t="s">
        <v>176</v>
      </c>
      <c r="D116" s="57">
        <f t="shared" si="2"/>
        <v>0</v>
      </c>
      <c r="E116" s="57">
        <v>0</v>
      </c>
      <c r="F116" s="57"/>
      <c r="G116" s="57">
        <v>0</v>
      </c>
    </row>
    <row r="117" spans="1:7" x14ac:dyDescent="0.2">
      <c r="A117" s="25">
        <v>103</v>
      </c>
      <c r="B117" s="26" t="s">
        <v>177</v>
      </c>
      <c r="C117" s="10" t="s">
        <v>178</v>
      </c>
      <c r="D117" s="57">
        <f t="shared" si="2"/>
        <v>0</v>
      </c>
      <c r="E117" s="57">
        <v>0</v>
      </c>
      <c r="F117" s="57"/>
      <c r="G117" s="57">
        <v>0</v>
      </c>
    </row>
    <row r="118" spans="1:7" x14ac:dyDescent="0.2">
      <c r="A118" s="25">
        <v>104</v>
      </c>
      <c r="B118" s="26" t="s">
        <v>179</v>
      </c>
      <c r="C118" s="10" t="s">
        <v>180</v>
      </c>
      <c r="D118" s="57">
        <f t="shared" si="2"/>
        <v>0</v>
      </c>
      <c r="E118" s="57">
        <v>0</v>
      </c>
      <c r="F118" s="57"/>
      <c r="G118" s="57">
        <v>0</v>
      </c>
    </row>
    <row r="119" spans="1:7" x14ac:dyDescent="0.2">
      <c r="A119" s="25">
        <v>105</v>
      </c>
      <c r="B119" s="18" t="s">
        <v>181</v>
      </c>
      <c r="C119" s="16" t="s">
        <v>182</v>
      </c>
      <c r="D119" s="57">
        <f t="shared" si="2"/>
        <v>0</v>
      </c>
      <c r="E119" s="57">
        <v>0</v>
      </c>
      <c r="F119" s="57"/>
      <c r="G119" s="57">
        <v>0</v>
      </c>
    </row>
    <row r="120" spans="1:7" x14ac:dyDescent="0.2">
      <c r="A120" s="25">
        <v>106</v>
      </c>
      <c r="B120" s="14" t="s">
        <v>183</v>
      </c>
      <c r="C120" s="10" t="s">
        <v>184</v>
      </c>
      <c r="D120" s="57">
        <f t="shared" si="2"/>
        <v>0</v>
      </c>
      <c r="E120" s="57">
        <v>0</v>
      </c>
      <c r="F120" s="57"/>
      <c r="G120" s="57">
        <v>0</v>
      </c>
    </row>
    <row r="121" spans="1:7" ht="11.25" customHeight="1" x14ac:dyDescent="0.2">
      <c r="A121" s="25">
        <v>107</v>
      </c>
      <c r="B121" s="26" t="s">
        <v>185</v>
      </c>
      <c r="C121" s="10" t="s">
        <v>186</v>
      </c>
      <c r="D121" s="57">
        <f t="shared" si="2"/>
        <v>0</v>
      </c>
      <c r="E121" s="57">
        <v>0</v>
      </c>
      <c r="F121" s="57"/>
      <c r="G121" s="57">
        <v>0</v>
      </c>
    </row>
    <row r="122" spans="1:7" x14ac:dyDescent="0.2">
      <c r="A122" s="25">
        <v>108</v>
      </c>
      <c r="B122" s="12" t="s">
        <v>187</v>
      </c>
      <c r="C122" s="19" t="s">
        <v>188</v>
      </c>
      <c r="D122" s="57">
        <f t="shared" si="2"/>
        <v>0</v>
      </c>
      <c r="E122" s="57">
        <v>0</v>
      </c>
      <c r="F122" s="57"/>
      <c r="G122" s="57">
        <v>0</v>
      </c>
    </row>
    <row r="123" spans="1:7" x14ac:dyDescent="0.2">
      <c r="A123" s="25">
        <v>109</v>
      </c>
      <c r="B123" s="26" t="s">
        <v>189</v>
      </c>
      <c r="C123" s="10" t="s">
        <v>271</v>
      </c>
      <c r="D123" s="57">
        <f t="shared" si="2"/>
        <v>0</v>
      </c>
      <c r="E123" s="57">
        <v>0</v>
      </c>
      <c r="F123" s="57"/>
      <c r="G123" s="57">
        <v>0</v>
      </c>
    </row>
    <row r="124" spans="1:7" ht="14.25" customHeight="1" x14ac:dyDescent="0.2">
      <c r="A124" s="25">
        <v>110</v>
      </c>
      <c r="B124" s="14" t="s">
        <v>190</v>
      </c>
      <c r="C124" s="10" t="s">
        <v>259</v>
      </c>
      <c r="D124" s="57">
        <f t="shared" si="2"/>
        <v>0</v>
      </c>
      <c r="E124" s="57">
        <v>0</v>
      </c>
      <c r="F124" s="57"/>
      <c r="G124" s="57">
        <v>0</v>
      </c>
    </row>
    <row r="125" spans="1:7" x14ac:dyDescent="0.2">
      <c r="A125" s="25">
        <v>111</v>
      </c>
      <c r="B125" s="12" t="s">
        <v>405</v>
      </c>
      <c r="C125" s="10" t="s">
        <v>381</v>
      </c>
      <c r="D125" s="57">
        <f t="shared" si="2"/>
        <v>0</v>
      </c>
      <c r="E125" s="57">
        <v>0</v>
      </c>
      <c r="F125" s="57"/>
      <c r="G125" s="57">
        <v>0</v>
      </c>
    </row>
    <row r="126" spans="1:7" x14ac:dyDescent="0.2">
      <c r="A126" s="25">
        <v>112</v>
      </c>
      <c r="B126" s="14" t="s">
        <v>191</v>
      </c>
      <c r="C126" s="10" t="s">
        <v>192</v>
      </c>
      <c r="D126" s="57">
        <f t="shared" si="2"/>
        <v>0</v>
      </c>
      <c r="E126" s="57">
        <v>0</v>
      </c>
      <c r="F126" s="57"/>
      <c r="G126" s="57">
        <v>0</v>
      </c>
    </row>
    <row r="127" spans="1:7" ht="13.5" customHeight="1" x14ac:dyDescent="0.2">
      <c r="A127" s="25">
        <v>113</v>
      </c>
      <c r="B127" s="14" t="s">
        <v>193</v>
      </c>
      <c r="C127" s="10" t="s">
        <v>390</v>
      </c>
      <c r="D127" s="57">
        <f t="shared" si="2"/>
        <v>0</v>
      </c>
      <c r="E127" s="57">
        <v>0</v>
      </c>
      <c r="F127" s="57"/>
      <c r="G127" s="57">
        <v>0</v>
      </c>
    </row>
    <row r="128" spans="1:7" x14ac:dyDescent="0.2">
      <c r="A128" s="25">
        <v>114</v>
      </c>
      <c r="B128" s="26" t="s">
        <v>194</v>
      </c>
      <c r="C128" s="10" t="s">
        <v>195</v>
      </c>
      <c r="D128" s="57">
        <f t="shared" si="2"/>
        <v>0</v>
      </c>
      <c r="E128" s="57">
        <v>0</v>
      </c>
      <c r="F128" s="57"/>
      <c r="G128" s="57">
        <v>0</v>
      </c>
    </row>
    <row r="129" spans="1:7" ht="24" x14ac:dyDescent="0.2">
      <c r="A129" s="25">
        <v>115</v>
      </c>
      <c r="B129" s="26" t="s">
        <v>196</v>
      </c>
      <c r="C129" s="52" t="s">
        <v>348</v>
      </c>
      <c r="D129" s="57">
        <f t="shared" si="2"/>
        <v>0</v>
      </c>
      <c r="E129" s="57">
        <v>0</v>
      </c>
      <c r="F129" s="57"/>
      <c r="G129" s="57">
        <v>0</v>
      </c>
    </row>
    <row r="130" spans="1:7" x14ac:dyDescent="0.2">
      <c r="A130" s="25">
        <v>116</v>
      </c>
      <c r="B130" s="26" t="s">
        <v>197</v>
      </c>
      <c r="C130" s="10" t="s">
        <v>234</v>
      </c>
      <c r="D130" s="57">
        <f t="shared" si="2"/>
        <v>96401414</v>
      </c>
      <c r="E130" s="57">
        <v>0</v>
      </c>
      <c r="F130" s="57"/>
      <c r="G130" s="57">
        <v>96401414</v>
      </c>
    </row>
    <row r="131" spans="1:7" ht="10.5" customHeight="1" x14ac:dyDescent="0.2">
      <c r="A131" s="25">
        <v>117</v>
      </c>
      <c r="B131" s="26" t="s">
        <v>198</v>
      </c>
      <c r="C131" s="10" t="s">
        <v>199</v>
      </c>
      <c r="D131" s="57">
        <f t="shared" si="2"/>
        <v>15335977</v>
      </c>
      <c r="E131" s="57">
        <v>11164500</v>
      </c>
      <c r="F131" s="57"/>
      <c r="G131" s="57">
        <v>4171477</v>
      </c>
    </row>
    <row r="132" spans="1:7" x14ac:dyDescent="0.2">
      <c r="A132" s="25">
        <v>118</v>
      </c>
      <c r="B132" s="26" t="s">
        <v>200</v>
      </c>
      <c r="C132" s="10" t="s">
        <v>42</v>
      </c>
      <c r="D132" s="57">
        <f t="shared" si="2"/>
        <v>34663230</v>
      </c>
      <c r="E132" s="57">
        <v>4044000</v>
      </c>
      <c r="G132" s="57">
        <v>30619230</v>
      </c>
    </row>
    <row r="133" spans="1:7" x14ac:dyDescent="0.2">
      <c r="A133" s="25">
        <v>119</v>
      </c>
      <c r="B133" s="12" t="s">
        <v>201</v>
      </c>
      <c r="C133" s="10" t="s">
        <v>48</v>
      </c>
      <c r="D133" s="57">
        <f t="shared" si="2"/>
        <v>80835408</v>
      </c>
      <c r="E133" s="57">
        <v>12323065</v>
      </c>
      <c r="F133" s="57">
        <v>21140645</v>
      </c>
      <c r="G133" s="57">
        <v>47371698</v>
      </c>
    </row>
    <row r="134" spans="1:7" x14ac:dyDescent="0.2">
      <c r="A134" s="25">
        <v>120</v>
      </c>
      <c r="B134" s="12" t="s">
        <v>202</v>
      </c>
      <c r="C134" s="10" t="s">
        <v>236</v>
      </c>
      <c r="D134" s="57">
        <f t="shared" si="2"/>
        <v>0</v>
      </c>
      <c r="E134" s="57">
        <v>0</v>
      </c>
      <c r="F134" s="57"/>
      <c r="G134" s="57">
        <v>0</v>
      </c>
    </row>
    <row r="135" spans="1:7" x14ac:dyDescent="0.2">
      <c r="A135" s="25">
        <v>121</v>
      </c>
      <c r="B135" s="12" t="s">
        <v>203</v>
      </c>
      <c r="C135" s="10" t="s">
        <v>50</v>
      </c>
      <c r="D135" s="57">
        <f t="shared" si="2"/>
        <v>0</v>
      </c>
      <c r="E135" s="57">
        <v>0</v>
      </c>
      <c r="F135" s="57"/>
      <c r="G135" s="57">
        <v>0</v>
      </c>
    </row>
    <row r="136" spans="1:7" x14ac:dyDescent="0.2">
      <c r="A136" s="25">
        <v>122</v>
      </c>
      <c r="B136" s="26" t="s">
        <v>204</v>
      </c>
      <c r="C136" s="10" t="s">
        <v>49</v>
      </c>
      <c r="D136" s="57">
        <f t="shared" ref="D136:D150" si="3">E136+F136+G136</f>
        <v>0</v>
      </c>
      <c r="E136" s="57">
        <v>0</v>
      </c>
      <c r="F136" s="57"/>
      <c r="G136" s="57">
        <v>0</v>
      </c>
    </row>
    <row r="137" spans="1:7" x14ac:dyDescent="0.2">
      <c r="A137" s="25">
        <v>123</v>
      </c>
      <c r="B137" s="26" t="s">
        <v>205</v>
      </c>
      <c r="C137" s="10" t="s">
        <v>206</v>
      </c>
      <c r="D137" s="57">
        <f t="shared" si="3"/>
        <v>148397068</v>
      </c>
      <c r="E137" s="57">
        <v>90316530</v>
      </c>
      <c r="F137" s="57">
        <v>58080538</v>
      </c>
      <c r="G137" s="57">
        <v>0</v>
      </c>
    </row>
    <row r="138" spans="1:7" x14ac:dyDescent="0.2">
      <c r="A138" s="25">
        <v>124</v>
      </c>
      <c r="B138" s="26" t="s">
        <v>207</v>
      </c>
      <c r="C138" s="10" t="s">
        <v>43</v>
      </c>
      <c r="D138" s="57">
        <f t="shared" si="3"/>
        <v>220766222</v>
      </c>
      <c r="E138" s="57">
        <v>23327521</v>
      </c>
      <c r="F138" s="57">
        <v>44441868</v>
      </c>
      <c r="G138" s="57">
        <v>152996833</v>
      </c>
    </row>
    <row r="139" spans="1:7" x14ac:dyDescent="0.2">
      <c r="A139" s="25">
        <v>125</v>
      </c>
      <c r="B139" s="12" t="s">
        <v>208</v>
      </c>
      <c r="C139" s="10" t="s">
        <v>235</v>
      </c>
      <c r="D139" s="57">
        <f t="shared" si="3"/>
        <v>94060487</v>
      </c>
      <c r="E139" s="57">
        <v>5353652</v>
      </c>
      <c r="F139" s="57"/>
      <c r="G139" s="57">
        <v>88706835</v>
      </c>
    </row>
    <row r="140" spans="1:7" x14ac:dyDescent="0.2">
      <c r="A140" s="25">
        <v>126</v>
      </c>
      <c r="B140" s="14" t="s">
        <v>209</v>
      </c>
      <c r="C140" s="10" t="s">
        <v>210</v>
      </c>
      <c r="D140" s="57">
        <f t="shared" si="3"/>
        <v>64060085</v>
      </c>
      <c r="E140" s="57">
        <v>1863237</v>
      </c>
      <c r="F140" s="57">
        <v>8948572</v>
      </c>
      <c r="G140" s="57">
        <v>53248276</v>
      </c>
    </row>
    <row r="141" spans="1:7" x14ac:dyDescent="0.2">
      <c r="A141" s="25">
        <v>127</v>
      </c>
      <c r="B141" s="26" t="s">
        <v>211</v>
      </c>
      <c r="C141" s="10" t="s">
        <v>212</v>
      </c>
      <c r="D141" s="57">
        <f t="shared" si="3"/>
        <v>0</v>
      </c>
      <c r="E141" s="57">
        <v>0</v>
      </c>
      <c r="F141" s="57"/>
      <c r="G141" s="57">
        <v>0</v>
      </c>
    </row>
    <row r="142" spans="1:7" x14ac:dyDescent="0.2">
      <c r="A142" s="25">
        <v>128</v>
      </c>
      <c r="B142" s="12" t="s">
        <v>213</v>
      </c>
      <c r="C142" s="10" t="s">
        <v>214</v>
      </c>
      <c r="D142" s="57">
        <f t="shared" si="3"/>
        <v>0</v>
      </c>
      <c r="E142" s="57">
        <v>0</v>
      </c>
      <c r="F142" s="57"/>
      <c r="G142" s="57">
        <v>0</v>
      </c>
    </row>
    <row r="143" spans="1:7" ht="12.75" x14ac:dyDescent="0.2">
      <c r="A143" s="25">
        <v>129</v>
      </c>
      <c r="B143" s="20" t="s">
        <v>215</v>
      </c>
      <c r="C143" s="13" t="s">
        <v>216</v>
      </c>
      <c r="D143" s="57">
        <f t="shared" si="3"/>
        <v>0</v>
      </c>
      <c r="E143" s="57">
        <v>0</v>
      </c>
      <c r="F143" s="57"/>
      <c r="G143" s="57">
        <v>0</v>
      </c>
    </row>
    <row r="144" spans="1:7" ht="12.75" x14ac:dyDescent="0.2">
      <c r="A144" s="25">
        <v>130</v>
      </c>
      <c r="B144" s="36" t="s">
        <v>260</v>
      </c>
      <c r="C144" s="37" t="s">
        <v>261</v>
      </c>
      <c r="D144" s="57">
        <f t="shared" si="3"/>
        <v>0</v>
      </c>
      <c r="E144" s="57">
        <v>0</v>
      </c>
      <c r="F144" s="57"/>
      <c r="G144" s="57">
        <v>0</v>
      </c>
    </row>
    <row r="145" spans="1:8" ht="12.75" x14ac:dyDescent="0.2">
      <c r="A145" s="25">
        <v>131</v>
      </c>
      <c r="B145" s="38" t="s">
        <v>262</v>
      </c>
      <c r="C145" s="39" t="s">
        <v>263</v>
      </c>
      <c r="D145" s="57">
        <f t="shared" si="3"/>
        <v>0</v>
      </c>
      <c r="E145" s="57">
        <v>0</v>
      </c>
      <c r="F145" s="57"/>
      <c r="G145" s="57">
        <v>0</v>
      </c>
    </row>
    <row r="146" spans="1:8" ht="12.75" x14ac:dyDescent="0.2">
      <c r="A146" s="25">
        <v>132</v>
      </c>
      <c r="B146" s="94" t="s">
        <v>264</v>
      </c>
      <c r="C146" s="95" t="s">
        <v>265</v>
      </c>
      <c r="D146" s="57">
        <f t="shared" si="3"/>
        <v>0</v>
      </c>
      <c r="E146" s="57">
        <v>0</v>
      </c>
      <c r="F146" s="57"/>
      <c r="G146" s="57">
        <v>0</v>
      </c>
    </row>
    <row r="147" spans="1:8" x14ac:dyDescent="0.2">
      <c r="A147" s="25">
        <v>133</v>
      </c>
      <c r="B147" s="25" t="s">
        <v>269</v>
      </c>
      <c r="C147" s="42" t="s">
        <v>270</v>
      </c>
      <c r="D147" s="57">
        <f t="shared" si="3"/>
        <v>31152939</v>
      </c>
      <c r="E147" s="57">
        <v>0</v>
      </c>
      <c r="F147" s="57"/>
      <c r="G147" s="57">
        <v>31152939</v>
      </c>
    </row>
    <row r="148" spans="1:8" s="74" customFormat="1" x14ac:dyDescent="0.2">
      <c r="A148" s="25">
        <v>134</v>
      </c>
      <c r="B148" s="88" t="s">
        <v>358</v>
      </c>
      <c r="C148" s="42" t="s">
        <v>357</v>
      </c>
      <c r="D148" s="57">
        <f t="shared" si="3"/>
        <v>0</v>
      </c>
      <c r="E148" s="57">
        <v>0</v>
      </c>
      <c r="F148" s="69"/>
      <c r="G148" s="69">
        <v>0</v>
      </c>
      <c r="H148" s="1"/>
    </row>
    <row r="149" spans="1:8" s="74" customFormat="1" x14ac:dyDescent="0.2">
      <c r="A149" s="25">
        <v>135</v>
      </c>
      <c r="B149" s="88" t="s">
        <v>385</v>
      </c>
      <c r="C149" s="42" t="s">
        <v>379</v>
      </c>
      <c r="D149" s="57">
        <f t="shared" si="3"/>
        <v>0</v>
      </c>
      <c r="E149" s="57">
        <v>0</v>
      </c>
      <c r="F149" s="69"/>
      <c r="G149" s="69">
        <v>0</v>
      </c>
      <c r="H149" s="1"/>
    </row>
    <row r="150" spans="1:8" x14ac:dyDescent="0.2">
      <c r="A150" s="25">
        <v>136</v>
      </c>
      <c r="B150" s="162">
        <v>20058</v>
      </c>
      <c r="C150" s="52" t="s">
        <v>399</v>
      </c>
      <c r="D150" s="57">
        <f t="shared" si="3"/>
        <v>0</v>
      </c>
      <c r="E150" s="57"/>
      <c r="F150" s="57"/>
      <c r="G150" s="57"/>
    </row>
    <row r="152" spans="1:8" x14ac:dyDescent="0.2">
      <c r="G152" s="74"/>
    </row>
    <row r="155" spans="1:8" x14ac:dyDescent="0.2">
      <c r="G155" s="74"/>
    </row>
  </sheetData>
  <mergeCells count="14">
    <mergeCell ref="A11:C11"/>
    <mergeCell ref="A90:A93"/>
    <mergeCell ref="B90:B93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2"/>
  <sheetViews>
    <sheetView zoomScale="90" zoomScaleNormal="90" workbookViewId="0">
      <pane xSplit="3" ySplit="8" topLeftCell="D132" activePane="bottomRight" state="frozen"/>
      <selection pane="topRight" activeCell="D1" sqref="D1"/>
      <selection pane="bottomLeft" activeCell="A9" sqref="A9"/>
      <selection pane="bottomRight" activeCell="R155" sqref="R15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6.5703125" style="111" customWidth="1"/>
    <col min="20" max="22" width="9.140625" style="8"/>
    <col min="23" max="23" width="9.28515625" style="8" customWidth="1"/>
    <col min="24" max="16384" width="9.140625" style="8"/>
  </cols>
  <sheetData>
    <row r="2" spans="1:19" ht="15.75" x14ac:dyDescent="0.2">
      <c r="A2" s="274" t="s">
        <v>361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</row>
    <row r="3" spans="1:19" x14ac:dyDescent="0.2">
      <c r="C3" s="9"/>
      <c r="R3" s="8" t="s">
        <v>289</v>
      </c>
    </row>
    <row r="4" spans="1:19" s="2" customFormat="1" ht="15.75" customHeight="1" x14ac:dyDescent="0.2">
      <c r="A4" s="283" t="s">
        <v>46</v>
      </c>
      <c r="B4" s="283" t="s">
        <v>58</v>
      </c>
      <c r="C4" s="284" t="s">
        <v>47</v>
      </c>
      <c r="D4" s="275" t="s">
        <v>274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152"/>
    </row>
    <row r="5" spans="1:19" ht="15" customHeight="1" x14ac:dyDescent="0.2">
      <c r="A5" s="283"/>
      <c r="B5" s="283"/>
      <c r="C5" s="284"/>
      <c r="D5" s="275" t="s">
        <v>275</v>
      </c>
      <c r="E5" s="275" t="s">
        <v>276</v>
      </c>
      <c r="F5" s="275" t="s">
        <v>277</v>
      </c>
      <c r="G5" s="275"/>
      <c r="H5" s="275"/>
      <c r="I5" s="275"/>
      <c r="J5" s="275"/>
      <c r="K5" s="275"/>
      <c r="L5" s="275"/>
      <c r="M5" s="275"/>
      <c r="N5" s="275"/>
      <c r="O5" s="275" t="s">
        <v>282</v>
      </c>
      <c r="P5" s="275" t="s">
        <v>283</v>
      </c>
      <c r="Q5" s="275" t="s">
        <v>323</v>
      </c>
      <c r="R5" s="275" t="s">
        <v>416</v>
      </c>
      <c r="S5" s="152"/>
    </row>
    <row r="6" spans="1:19" ht="14.25" customHeight="1" x14ac:dyDescent="0.2">
      <c r="A6" s="283"/>
      <c r="B6" s="283"/>
      <c r="C6" s="284"/>
      <c r="D6" s="275"/>
      <c r="E6" s="275"/>
      <c r="F6" s="275" t="s">
        <v>272</v>
      </c>
      <c r="G6" s="275" t="s">
        <v>285</v>
      </c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152"/>
    </row>
    <row r="7" spans="1:19" ht="47.25" customHeight="1" x14ac:dyDescent="0.2">
      <c r="A7" s="283"/>
      <c r="B7" s="283"/>
      <c r="C7" s="284"/>
      <c r="D7" s="275"/>
      <c r="E7" s="275"/>
      <c r="F7" s="275"/>
      <c r="G7" s="154" t="s">
        <v>278</v>
      </c>
      <c r="H7" s="154" t="s">
        <v>340</v>
      </c>
      <c r="I7" s="154" t="s">
        <v>279</v>
      </c>
      <c r="J7" s="154" t="s">
        <v>280</v>
      </c>
      <c r="K7" s="154" t="s">
        <v>281</v>
      </c>
      <c r="L7" s="154" t="s">
        <v>286</v>
      </c>
      <c r="M7" s="154" t="s">
        <v>287</v>
      </c>
      <c r="N7" s="154" t="s">
        <v>288</v>
      </c>
      <c r="O7" s="275"/>
      <c r="P7" s="275"/>
      <c r="Q7" s="275"/>
      <c r="R7" s="275"/>
      <c r="S7" s="152"/>
    </row>
    <row r="8" spans="1:19" s="2" customFormat="1" x14ac:dyDescent="0.2">
      <c r="A8" s="282" t="s">
        <v>233</v>
      </c>
      <c r="B8" s="282"/>
      <c r="C8" s="282"/>
      <c r="D8" s="83">
        <f>D11+D10+D9</f>
        <v>31682770426</v>
      </c>
      <c r="E8" s="83">
        <f t="shared" ref="E8:R8" si="0">E11+E10+E9</f>
        <v>8123431900</v>
      </c>
      <c r="F8" s="83">
        <f t="shared" si="0"/>
        <v>28688050957.66</v>
      </c>
      <c r="G8" s="83">
        <f t="shared" si="0"/>
        <v>10292321820</v>
      </c>
      <c r="H8" s="83">
        <f t="shared" si="0"/>
        <v>2519667600</v>
      </c>
      <c r="I8" s="83">
        <f t="shared" si="0"/>
        <v>1711400814</v>
      </c>
      <c r="J8" s="83">
        <f t="shared" si="0"/>
        <v>9430253796.6599998</v>
      </c>
      <c r="K8" s="83">
        <f t="shared" si="0"/>
        <v>1718594746</v>
      </c>
      <c r="L8" s="83">
        <f t="shared" si="0"/>
        <v>693988564</v>
      </c>
      <c r="M8" s="83">
        <f t="shared" si="0"/>
        <v>2321823617</v>
      </c>
      <c r="N8" s="83">
        <f t="shared" si="0"/>
        <v>0</v>
      </c>
      <c r="O8" s="83">
        <f t="shared" si="0"/>
        <v>4578813830</v>
      </c>
      <c r="P8" s="83">
        <f t="shared" si="0"/>
        <v>1410990893</v>
      </c>
      <c r="Q8" s="83">
        <f t="shared" si="0"/>
        <v>1720501578</v>
      </c>
      <c r="R8" s="83">
        <f t="shared" si="0"/>
        <v>76204559584.660004</v>
      </c>
      <c r="S8" s="155"/>
    </row>
    <row r="9" spans="1:19" s="3" customFormat="1" ht="11.25" customHeight="1" x14ac:dyDescent="0.2">
      <c r="A9" s="5"/>
      <c r="B9" s="5"/>
      <c r="C9" s="11" t="s">
        <v>56</v>
      </c>
      <c r="D9" s="57">
        <f>КС!D9</f>
        <v>3604675852</v>
      </c>
      <c r="E9" s="57">
        <f>'ДС(пр.07-24)'!D9</f>
        <v>794473432</v>
      </c>
      <c r="F9" s="57">
        <f>G9+H9+I9+J9+K9+L9+M9+N9</f>
        <v>416781351</v>
      </c>
      <c r="G9" s="57">
        <f>'АПУ профилактика 7-24'!D10</f>
        <v>227584554</v>
      </c>
      <c r="H9" s="57">
        <f>'Диспан.набл.(КП)'!D10</f>
        <v>752</v>
      </c>
      <c r="I9" s="57">
        <f>'АПУ неотл.пом.7-24'!D9</f>
        <v>32977462</v>
      </c>
      <c r="J9" s="57">
        <f>'АПУ обращения '!D9</f>
        <v>129876020</v>
      </c>
      <c r="K9" s="57">
        <f>'ОДИ ПГГ 7-24'!D9</f>
        <v>10490526</v>
      </c>
      <c r="L9" s="57">
        <f>'ОДИ МЗ РБ 7-24'!D9</f>
        <v>4942415</v>
      </c>
      <c r="M9" s="57">
        <f>'ФАП (07-24) '!D9</f>
        <v>10909622</v>
      </c>
      <c r="N9" s="55"/>
      <c r="O9" s="57">
        <f>' СМП '!D9</f>
        <v>85663000</v>
      </c>
      <c r="P9" s="57">
        <f>'Гемодиализ (пр.07-24) '!D9</f>
        <v>2815641</v>
      </c>
      <c r="Q9" s="57">
        <f>'Мед.реаб.(АПУ,ДС,КС) '!D9</f>
        <v>10729513</v>
      </c>
      <c r="R9" s="57">
        <f>D9+E9+F9+O9+P9+Q9</f>
        <v>4915138789</v>
      </c>
      <c r="S9" s="153"/>
    </row>
    <row r="10" spans="1:19" s="3" customFormat="1" ht="24.75" customHeight="1" x14ac:dyDescent="0.2">
      <c r="A10" s="5"/>
      <c r="B10" s="5"/>
      <c r="C10" s="11" t="s">
        <v>297</v>
      </c>
      <c r="D10" s="57">
        <f>КС!D10</f>
        <v>0</v>
      </c>
      <c r="E10" s="57">
        <f>'ДС(пр.07-24)'!D10</f>
        <v>0</v>
      </c>
      <c r="F10" s="57">
        <f t="shared" ref="F10:F69" si="1">G10+H10+I10+J10+K10+L10+M10+N10</f>
        <v>51680200</v>
      </c>
      <c r="G10" s="57">
        <f>'АПУ профилактика 7-24'!D11</f>
        <v>10351223</v>
      </c>
      <c r="H10" s="57">
        <f>'Диспан.набл.(КП)'!D11</f>
        <v>0</v>
      </c>
      <c r="I10" s="57">
        <f>'АПУ неотл.пом.7-24'!D10</f>
        <v>0</v>
      </c>
      <c r="J10" s="57">
        <f>'АПУ обращения '!D10</f>
        <v>41328977</v>
      </c>
      <c r="K10" s="57">
        <f>'ОДИ ПГГ 7-24'!D10</f>
        <v>0</v>
      </c>
      <c r="L10" s="57">
        <f>'ОДИ МЗ РБ 7-24'!D10</f>
        <v>0</v>
      </c>
      <c r="M10" s="57">
        <f>'ФАП (07-24) '!D10</f>
        <v>0</v>
      </c>
      <c r="N10" s="55"/>
      <c r="O10" s="57">
        <f>' СМП '!D10</f>
        <v>0</v>
      </c>
      <c r="P10" s="57">
        <f>'Гемодиализ (пр.07-24) '!D10</f>
        <v>0</v>
      </c>
      <c r="Q10" s="57">
        <f>'Мед.реаб.(АПУ,ДС,КС) '!D10</f>
        <v>0</v>
      </c>
      <c r="R10" s="57">
        <f>D10+E10+F10+O10+P10+Q10</f>
        <v>51680200</v>
      </c>
      <c r="S10" s="153"/>
    </row>
    <row r="11" spans="1:19" s="2" customFormat="1" x14ac:dyDescent="0.2">
      <c r="A11" s="282" t="s">
        <v>232</v>
      </c>
      <c r="B11" s="282"/>
      <c r="C11" s="282"/>
      <c r="D11" s="83">
        <f>SUM(D12:D150)-D90</f>
        <v>28078094574</v>
      </c>
      <c r="E11" s="83">
        <f t="shared" ref="E11:R11" si="2">SUM(E12:E150)-E90</f>
        <v>7328958468</v>
      </c>
      <c r="F11" s="83">
        <f t="shared" si="2"/>
        <v>28219589406.66</v>
      </c>
      <c r="G11" s="83">
        <f t="shared" si="2"/>
        <v>10054386043</v>
      </c>
      <c r="H11" s="83">
        <f t="shared" si="2"/>
        <v>2519666848</v>
      </c>
      <c r="I11" s="83">
        <f t="shared" si="2"/>
        <v>1678423352</v>
      </c>
      <c r="J11" s="83">
        <f t="shared" si="2"/>
        <v>9259048799.6599998</v>
      </c>
      <c r="K11" s="83">
        <f t="shared" si="2"/>
        <v>1708104220</v>
      </c>
      <c r="L11" s="83">
        <f t="shared" si="2"/>
        <v>689046149</v>
      </c>
      <c r="M11" s="83">
        <f t="shared" si="2"/>
        <v>2310913995</v>
      </c>
      <c r="N11" s="83">
        <f t="shared" si="2"/>
        <v>0</v>
      </c>
      <c r="O11" s="83">
        <f t="shared" si="2"/>
        <v>4493150830</v>
      </c>
      <c r="P11" s="83">
        <f t="shared" si="2"/>
        <v>1408175252</v>
      </c>
      <c r="Q11" s="83">
        <f t="shared" si="2"/>
        <v>1709772065</v>
      </c>
      <c r="R11" s="83">
        <f t="shared" si="2"/>
        <v>71237740595.660004</v>
      </c>
      <c r="S11" s="155"/>
    </row>
    <row r="12" spans="1:19" s="1" customFormat="1" ht="12" customHeight="1" x14ac:dyDescent="0.2">
      <c r="A12" s="25">
        <v>1</v>
      </c>
      <c r="B12" s="12" t="s">
        <v>59</v>
      </c>
      <c r="C12" s="10" t="s">
        <v>44</v>
      </c>
      <c r="D12" s="57">
        <f>КС!D12</f>
        <v>57760412</v>
      </c>
      <c r="E12" s="57">
        <f>'ДС(пр.07-24)'!D12</f>
        <v>12314339</v>
      </c>
      <c r="F12" s="57">
        <f t="shared" si="1"/>
        <v>150116765</v>
      </c>
      <c r="G12" s="57">
        <f>'АПУ профилактика 7-24'!D13</f>
        <v>42562616</v>
      </c>
      <c r="H12" s="57">
        <f>'Диспан.набл.(КП)'!D13</f>
        <v>15917027</v>
      </c>
      <c r="I12" s="57">
        <f>'АПУ неотл.пом.7-24'!D12</f>
        <v>8106588</v>
      </c>
      <c r="J12" s="57">
        <f>'АПУ обращения '!D12</f>
        <v>43203622</v>
      </c>
      <c r="K12" s="57">
        <f>'ОДИ ПГГ 7-24'!D12</f>
        <v>1444898</v>
      </c>
      <c r="L12" s="57">
        <f>'ОДИ МЗ РБ 7-24'!D12</f>
        <v>0</v>
      </c>
      <c r="M12" s="57">
        <f>'ФАП (07-24) '!D12</f>
        <v>38882014</v>
      </c>
      <c r="N12" s="57"/>
      <c r="O12" s="57">
        <f>' СМП '!D12</f>
        <v>0</v>
      </c>
      <c r="P12" s="57">
        <f>'Гемодиализ (пр.07-24) '!D12</f>
        <v>0</v>
      </c>
      <c r="Q12" s="57">
        <f>'Мед.реаб.(АПУ,ДС,КС) '!D12</f>
        <v>0</v>
      </c>
      <c r="R12" s="57">
        <f t="shared" ref="R12:R42" si="3">D12+E12+F12+O12+P12+Q12</f>
        <v>220191516</v>
      </c>
      <c r="S12" s="153"/>
    </row>
    <row r="13" spans="1:19" s="1" customFormat="1" x14ac:dyDescent="0.2">
      <c r="A13" s="25">
        <v>2</v>
      </c>
      <c r="B13" s="14" t="s">
        <v>60</v>
      </c>
      <c r="C13" s="10" t="s">
        <v>217</v>
      </c>
      <c r="D13" s="57">
        <f>КС!D13</f>
        <v>44626513</v>
      </c>
      <c r="E13" s="57">
        <f>'ДС(пр.07-24)'!D13</f>
        <v>13058648</v>
      </c>
      <c r="F13" s="57">
        <f t="shared" si="1"/>
        <v>144491647</v>
      </c>
      <c r="G13" s="57">
        <f>'АПУ профилактика 7-24'!D14</f>
        <v>41291904</v>
      </c>
      <c r="H13" s="57">
        <f>'Диспан.набл.(КП)'!D14</f>
        <v>11861430</v>
      </c>
      <c r="I13" s="57">
        <f>'АПУ неотл.пом.7-24'!D13</f>
        <v>8120797</v>
      </c>
      <c r="J13" s="57">
        <f>'АПУ обращения '!D13</f>
        <v>41769039</v>
      </c>
      <c r="K13" s="57">
        <f>'ОДИ ПГГ 7-24'!D13</f>
        <v>1538679</v>
      </c>
      <c r="L13" s="57">
        <f>'ОДИ МЗ РБ 7-24'!D13</f>
        <v>0</v>
      </c>
      <c r="M13" s="57">
        <f>'ФАП (07-24) '!D13</f>
        <v>39909798</v>
      </c>
      <c r="N13" s="57"/>
      <c r="O13" s="57">
        <f>' СМП '!D13</f>
        <v>0</v>
      </c>
      <c r="P13" s="57">
        <f>'Гемодиализ (пр.07-24) '!D13</f>
        <v>0</v>
      </c>
      <c r="Q13" s="57">
        <f>'Мед.реаб.(АПУ,ДС,КС) '!D13</f>
        <v>0</v>
      </c>
      <c r="R13" s="57">
        <f t="shared" si="3"/>
        <v>202176808</v>
      </c>
      <c r="S13" s="153"/>
    </row>
    <row r="14" spans="1:19" s="22" customFormat="1" x14ac:dyDescent="0.2">
      <c r="A14" s="25">
        <v>3</v>
      </c>
      <c r="B14" s="27" t="s">
        <v>61</v>
      </c>
      <c r="C14" s="21" t="s">
        <v>5</v>
      </c>
      <c r="D14" s="57">
        <f>КС!D14</f>
        <v>266541532</v>
      </c>
      <c r="E14" s="57">
        <f>'ДС(пр.07-24)'!D14</f>
        <v>38399121</v>
      </c>
      <c r="F14" s="57">
        <f t="shared" si="1"/>
        <v>382843251.07999998</v>
      </c>
      <c r="G14" s="57">
        <f>'АПУ профилактика 7-24'!D15</f>
        <v>143070248</v>
      </c>
      <c r="H14" s="57">
        <f>'Диспан.набл.(КП)'!D15</f>
        <v>37302816</v>
      </c>
      <c r="I14" s="57">
        <f>'АПУ неотл.пом.7-24'!D14</f>
        <v>23327168</v>
      </c>
      <c r="J14" s="57">
        <f>'АПУ обращения '!D14</f>
        <v>129844392.08</v>
      </c>
      <c r="K14" s="57">
        <f>'ОДИ ПГГ 7-24'!D14</f>
        <v>19585544</v>
      </c>
      <c r="L14" s="57">
        <f>'ОДИ МЗ РБ 7-24'!D14</f>
        <v>1046284</v>
      </c>
      <c r="M14" s="57">
        <f>'ФАП (07-24) '!D14</f>
        <v>28666799</v>
      </c>
      <c r="N14" s="60"/>
      <c r="O14" s="57">
        <f>' СМП '!D14</f>
        <v>169084474</v>
      </c>
      <c r="P14" s="57">
        <f>'Гемодиализ (пр.07-24) '!D14</f>
        <v>0</v>
      </c>
      <c r="Q14" s="57">
        <f>'Мед.реаб.(АПУ,ДС,КС) '!D14</f>
        <v>12741379</v>
      </c>
      <c r="R14" s="57">
        <f t="shared" si="3"/>
        <v>869609757.07999992</v>
      </c>
      <c r="S14" s="153"/>
    </row>
    <row r="15" spans="1:19" s="1" customFormat="1" ht="14.25" customHeight="1" x14ac:dyDescent="0.2">
      <c r="A15" s="25">
        <v>4</v>
      </c>
      <c r="B15" s="12" t="s">
        <v>62</v>
      </c>
      <c r="C15" s="10" t="s">
        <v>218</v>
      </c>
      <c r="D15" s="57">
        <f>КС!D15</f>
        <v>49257155</v>
      </c>
      <c r="E15" s="57">
        <f>'ДС(пр.07-24)'!D15</f>
        <v>13507178</v>
      </c>
      <c r="F15" s="57">
        <f t="shared" si="1"/>
        <v>163125815</v>
      </c>
      <c r="G15" s="57">
        <f>'АПУ профилактика 7-24'!D16</f>
        <v>43433724</v>
      </c>
      <c r="H15" s="57">
        <f>'Диспан.набл.(КП)'!D16</f>
        <v>14127545</v>
      </c>
      <c r="I15" s="57">
        <f>'АПУ неотл.пом.7-24'!D15</f>
        <v>8640433</v>
      </c>
      <c r="J15" s="57">
        <f>'АПУ обращения '!D15</f>
        <v>46438382</v>
      </c>
      <c r="K15" s="57">
        <f>'ОДИ ПГГ 7-24'!D15</f>
        <v>1234635</v>
      </c>
      <c r="L15" s="57">
        <f>'ОДИ МЗ РБ 7-24'!D15</f>
        <v>0</v>
      </c>
      <c r="M15" s="57">
        <f>'ФАП (07-24) '!D15</f>
        <v>49251096</v>
      </c>
      <c r="N15" s="57"/>
      <c r="O15" s="57">
        <f>' СМП '!D15</f>
        <v>0</v>
      </c>
      <c r="P15" s="57">
        <f>'Гемодиализ (пр.07-24) '!D15</f>
        <v>0</v>
      </c>
      <c r="Q15" s="57">
        <f>'Мед.реаб.(АПУ,ДС,КС) '!D15</f>
        <v>0</v>
      </c>
      <c r="R15" s="57">
        <f t="shared" si="3"/>
        <v>225890148</v>
      </c>
      <c r="S15" s="153"/>
    </row>
    <row r="16" spans="1:19" s="1" customFormat="1" x14ac:dyDescent="0.2">
      <c r="A16" s="25">
        <v>5</v>
      </c>
      <c r="B16" s="12" t="s">
        <v>63</v>
      </c>
      <c r="C16" s="10" t="s">
        <v>8</v>
      </c>
      <c r="D16" s="57">
        <f>КС!D16</f>
        <v>59193795</v>
      </c>
      <c r="E16" s="57">
        <f>'ДС(пр.07-24)'!D16</f>
        <v>15263691</v>
      </c>
      <c r="F16" s="57">
        <f t="shared" si="1"/>
        <v>164558629</v>
      </c>
      <c r="G16" s="57">
        <f>'АПУ профилактика 7-24'!D17</f>
        <v>52621908</v>
      </c>
      <c r="H16" s="57">
        <f>'Диспан.набл.(КП)'!D17</f>
        <v>13937913</v>
      </c>
      <c r="I16" s="57">
        <f>'АПУ неотл.пом.7-24'!D16</f>
        <v>9746946</v>
      </c>
      <c r="J16" s="57">
        <f>'АПУ обращения '!D16</f>
        <v>47429936</v>
      </c>
      <c r="K16" s="57">
        <f>'ОДИ ПГГ 7-24'!D16</f>
        <v>1829703</v>
      </c>
      <c r="L16" s="57">
        <f>'ОДИ МЗ РБ 7-24'!D16</f>
        <v>0</v>
      </c>
      <c r="M16" s="57">
        <f>'ФАП (07-24) '!D16</f>
        <v>38992223</v>
      </c>
      <c r="N16" s="57"/>
      <c r="O16" s="57">
        <f>' СМП '!D16</f>
        <v>0</v>
      </c>
      <c r="P16" s="57">
        <f>'Гемодиализ (пр.07-24) '!D16</f>
        <v>0</v>
      </c>
      <c r="Q16" s="57">
        <f>'Мед.реаб.(АПУ,ДС,КС) '!D16</f>
        <v>0</v>
      </c>
      <c r="R16" s="57">
        <f t="shared" si="3"/>
        <v>239016115</v>
      </c>
      <c r="S16" s="153"/>
    </row>
    <row r="17" spans="1:19" s="22" customFormat="1" x14ac:dyDescent="0.2">
      <c r="A17" s="25">
        <v>6</v>
      </c>
      <c r="B17" s="27" t="s">
        <v>64</v>
      </c>
      <c r="C17" s="21" t="s">
        <v>65</v>
      </c>
      <c r="D17" s="57">
        <f>КС!D17</f>
        <v>658936112</v>
      </c>
      <c r="E17" s="57">
        <f>'ДС(пр.07-24)'!D17</f>
        <v>94058891</v>
      </c>
      <c r="F17" s="57">
        <f t="shared" si="1"/>
        <v>962683987.60000002</v>
      </c>
      <c r="G17" s="57">
        <f>'АПУ профилактика 7-24'!D18</f>
        <v>371118827</v>
      </c>
      <c r="H17" s="57">
        <f>'Диспан.набл.(КП)'!D18</f>
        <v>97716064</v>
      </c>
      <c r="I17" s="57">
        <f>'АПУ неотл.пом.7-24'!D17</f>
        <v>67496755</v>
      </c>
      <c r="J17" s="57">
        <f>'АПУ обращения '!D17</f>
        <v>332980991.60000002</v>
      </c>
      <c r="K17" s="57">
        <f>'ОДИ ПГГ 7-24'!D17</f>
        <v>73962345</v>
      </c>
      <c r="L17" s="57">
        <f>'ОДИ МЗ РБ 7-24'!D17</f>
        <v>15472841</v>
      </c>
      <c r="M17" s="57">
        <f>'ФАП (07-24) '!D17</f>
        <v>3936164</v>
      </c>
      <c r="N17" s="60"/>
      <c r="O17" s="57">
        <f>' СМП '!D17</f>
        <v>357466636</v>
      </c>
      <c r="P17" s="57">
        <f>'Гемодиализ (пр.07-24) '!D17</f>
        <v>567405</v>
      </c>
      <c r="Q17" s="57">
        <f>'Мед.реаб.(АПУ,ДС,КС) '!D17</f>
        <v>36007828</v>
      </c>
      <c r="R17" s="57">
        <f t="shared" si="3"/>
        <v>2109720859.5999999</v>
      </c>
      <c r="S17" s="153"/>
    </row>
    <row r="18" spans="1:19" s="1" customFormat="1" x14ac:dyDescent="0.2">
      <c r="A18" s="25">
        <v>7</v>
      </c>
      <c r="B18" s="12" t="s">
        <v>66</v>
      </c>
      <c r="C18" s="10" t="s">
        <v>219</v>
      </c>
      <c r="D18" s="57">
        <f>КС!D18</f>
        <v>210457648</v>
      </c>
      <c r="E18" s="57">
        <f>'ДС(пр.07-24)'!D18</f>
        <v>35857135</v>
      </c>
      <c r="F18" s="57">
        <f t="shared" si="1"/>
        <v>379473975.27999997</v>
      </c>
      <c r="G18" s="57">
        <f>'АПУ профилактика 7-24'!D19</f>
        <v>136459369</v>
      </c>
      <c r="H18" s="57">
        <f>'Диспан.набл.(КП)'!D19</f>
        <v>38618644</v>
      </c>
      <c r="I18" s="57">
        <f>'АПУ неотл.пом.7-24'!D18</f>
        <v>24313802</v>
      </c>
      <c r="J18" s="57">
        <f>'АПУ обращения '!D18</f>
        <v>124340017.28</v>
      </c>
      <c r="K18" s="57">
        <f>'ОДИ ПГГ 7-24'!D18</f>
        <v>12938293</v>
      </c>
      <c r="L18" s="57">
        <f>'ОДИ МЗ РБ 7-24'!D18</f>
        <v>5352630</v>
      </c>
      <c r="M18" s="57">
        <f>'ФАП (07-24) '!D18</f>
        <v>37451220</v>
      </c>
      <c r="N18" s="57"/>
      <c r="O18" s="57">
        <f>' СМП '!D18</f>
        <v>0</v>
      </c>
      <c r="P18" s="57">
        <f>'Гемодиализ (пр.07-24) '!D18</f>
        <v>0</v>
      </c>
      <c r="Q18" s="57">
        <f>'Мед.реаб.(АПУ,ДС,КС) '!D18</f>
        <v>19289136</v>
      </c>
      <c r="R18" s="57">
        <f t="shared" si="3"/>
        <v>645077894.27999997</v>
      </c>
      <c r="S18" s="153"/>
    </row>
    <row r="19" spans="1:19" s="1" customFormat="1" x14ac:dyDescent="0.2">
      <c r="A19" s="25">
        <v>8</v>
      </c>
      <c r="B19" s="26" t="s">
        <v>67</v>
      </c>
      <c r="C19" s="10" t="s">
        <v>17</v>
      </c>
      <c r="D19" s="57">
        <f>КС!D19</f>
        <v>43170175</v>
      </c>
      <c r="E19" s="57">
        <f>'ДС(пр.07-24)'!D19</f>
        <v>16573971</v>
      </c>
      <c r="F19" s="57">
        <f t="shared" si="1"/>
        <v>162063299</v>
      </c>
      <c r="G19" s="57">
        <f>'АПУ профилактика 7-24'!D20</f>
        <v>51754235</v>
      </c>
      <c r="H19" s="57">
        <f>'Диспан.набл.(КП)'!D20</f>
        <v>14065379</v>
      </c>
      <c r="I19" s="57">
        <f>'АПУ неотл.пом.7-24'!D19</f>
        <v>10107399</v>
      </c>
      <c r="J19" s="57">
        <f>'АПУ обращения '!D19</f>
        <v>51477984</v>
      </c>
      <c r="K19" s="57">
        <f>'ОДИ ПГГ 7-24'!D19</f>
        <v>1235572</v>
      </c>
      <c r="L19" s="57">
        <f>'ОДИ МЗ РБ 7-24'!D19</f>
        <v>0</v>
      </c>
      <c r="M19" s="57">
        <f>'ФАП (07-24) '!D19</f>
        <v>33422730</v>
      </c>
      <c r="N19" s="57"/>
      <c r="O19" s="57">
        <f>' СМП '!D19</f>
        <v>0</v>
      </c>
      <c r="P19" s="57">
        <f>'Гемодиализ (пр.07-24) '!D19</f>
        <v>0</v>
      </c>
      <c r="Q19" s="57">
        <f>'Мед.реаб.(АПУ,ДС,КС) '!D19</f>
        <v>0</v>
      </c>
      <c r="R19" s="57">
        <f t="shared" si="3"/>
        <v>221807445</v>
      </c>
      <c r="S19" s="153"/>
    </row>
    <row r="20" spans="1:19" s="1" customFormat="1" x14ac:dyDescent="0.2">
      <c r="A20" s="25">
        <v>9</v>
      </c>
      <c r="B20" s="26" t="s">
        <v>68</v>
      </c>
      <c r="C20" s="10" t="s">
        <v>6</v>
      </c>
      <c r="D20" s="57">
        <f>КС!D20</f>
        <v>68442070</v>
      </c>
      <c r="E20" s="57">
        <f>'ДС(пр.07-24)'!D20</f>
        <v>13581184</v>
      </c>
      <c r="F20" s="57">
        <f t="shared" si="1"/>
        <v>173274364</v>
      </c>
      <c r="G20" s="57">
        <f>'АПУ профилактика 7-24'!D21</f>
        <v>45573381</v>
      </c>
      <c r="H20" s="57">
        <f>'Диспан.набл.(КП)'!D21</f>
        <v>15207750</v>
      </c>
      <c r="I20" s="57">
        <f>'АПУ неотл.пом.7-24'!D20</f>
        <v>8740053</v>
      </c>
      <c r="J20" s="57">
        <f>'АПУ обращения '!D20</f>
        <v>48214676</v>
      </c>
      <c r="K20" s="57">
        <f>'ОДИ ПГГ 7-24'!D20</f>
        <v>1568450</v>
      </c>
      <c r="L20" s="57">
        <f>'ОДИ МЗ РБ 7-24'!D20</f>
        <v>0</v>
      </c>
      <c r="M20" s="57">
        <f>'ФАП (07-24) '!D20</f>
        <v>53970054</v>
      </c>
      <c r="N20" s="57"/>
      <c r="O20" s="57">
        <f>' СМП '!D20</f>
        <v>0</v>
      </c>
      <c r="P20" s="57">
        <f>'Гемодиализ (пр.07-24) '!D20</f>
        <v>0</v>
      </c>
      <c r="Q20" s="57">
        <f>'Мед.реаб.(АПУ,ДС,КС) '!D20</f>
        <v>0</v>
      </c>
      <c r="R20" s="57">
        <f t="shared" si="3"/>
        <v>255297618</v>
      </c>
      <c r="S20" s="153"/>
    </row>
    <row r="21" spans="1:19" s="1" customFormat="1" x14ac:dyDescent="0.2">
      <c r="A21" s="25">
        <v>10</v>
      </c>
      <c r="B21" s="26" t="s">
        <v>69</v>
      </c>
      <c r="C21" s="10" t="s">
        <v>18</v>
      </c>
      <c r="D21" s="57">
        <f>КС!D21</f>
        <v>53711100</v>
      </c>
      <c r="E21" s="57">
        <f>'ДС(пр.07-24)'!D21</f>
        <v>17890194</v>
      </c>
      <c r="F21" s="57">
        <f t="shared" si="1"/>
        <v>186704920</v>
      </c>
      <c r="G21" s="57">
        <f>'АПУ профилактика 7-24'!D22</f>
        <v>56998172</v>
      </c>
      <c r="H21" s="57">
        <f>'Диспан.набл.(КП)'!D22</f>
        <v>22101091</v>
      </c>
      <c r="I21" s="57">
        <f>'АПУ неотл.пом.7-24'!D21</f>
        <v>12149554</v>
      </c>
      <c r="J21" s="57">
        <f>'АПУ обращения '!D21</f>
        <v>55413117</v>
      </c>
      <c r="K21" s="57">
        <f>'ОДИ ПГГ 7-24'!D21</f>
        <v>2141820</v>
      </c>
      <c r="L21" s="57">
        <f>'ОДИ МЗ РБ 7-24'!D21</f>
        <v>0</v>
      </c>
      <c r="M21" s="57">
        <f>'ФАП (07-24) '!D21</f>
        <v>37901166</v>
      </c>
      <c r="N21" s="57"/>
      <c r="O21" s="57">
        <f>' СМП '!D21</f>
        <v>0</v>
      </c>
      <c r="P21" s="57">
        <f>'Гемодиализ (пр.07-24) '!D21</f>
        <v>0</v>
      </c>
      <c r="Q21" s="57">
        <f>'Мед.реаб.(АПУ,ДС,КС) '!D21</f>
        <v>0</v>
      </c>
      <c r="R21" s="57">
        <f t="shared" si="3"/>
        <v>258306214</v>
      </c>
      <c r="S21" s="153"/>
    </row>
    <row r="22" spans="1:19" s="1" customFormat="1" x14ac:dyDescent="0.2">
      <c r="A22" s="25">
        <v>11</v>
      </c>
      <c r="B22" s="26" t="s">
        <v>70</v>
      </c>
      <c r="C22" s="10" t="s">
        <v>7</v>
      </c>
      <c r="D22" s="57">
        <f>КС!D22</f>
        <v>58295969</v>
      </c>
      <c r="E22" s="57">
        <f>'ДС(пр.07-24)'!D22</f>
        <v>13614550</v>
      </c>
      <c r="F22" s="57">
        <f t="shared" si="1"/>
        <v>157177360</v>
      </c>
      <c r="G22" s="57">
        <f>'АПУ профилактика 7-24'!D23</f>
        <v>46407702</v>
      </c>
      <c r="H22" s="57">
        <f>'Диспан.набл.(КП)'!D23</f>
        <v>13843839</v>
      </c>
      <c r="I22" s="57">
        <f>'АПУ неотл.пом.7-24'!D22</f>
        <v>9374159</v>
      </c>
      <c r="J22" s="57">
        <f>'АПУ обращения '!D22</f>
        <v>49535360</v>
      </c>
      <c r="K22" s="57">
        <f>'ОДИ ПГГ 7-24'!D22</f>
        <v>1735756</v>
      </c>
      <c r="L22" s="57">
        <f>'ОДИ МЗ РБ 7-24'!D22</f>
        <v>0</v>
      </c>
      <c r="M22" s="57">
        <f>'ФАП (07-24) '!D22</f>
        <v>36280544</v>
      </c>
      <c r="N22" s="57"/>
      <c r="O22" s="57">
        <f>' СМП '!D22</f>
        <v>0</v>
      </c>
      <c r="P22" s="57">
        <f>'Гемодиализ (пр.07-24) '!D22</f>
        <v>0</v>
      </c>
      <c r="Q22" s="57">
        <f>'Мед.реаб.(АПУ,ДС,КС) '!D22</f>
        <v>0</v>
      </c>
      <c r="R22" s="57">
        <f t="shared" si="3"/>
        <v>229087879</v>
      </c>
      <c r="S22" s="153"/>
    </row>
    <row r="23" spans="1:19" s="1" customFormat="1" x14ac:dyDescent="0.2">
      <c r="A23" s="25">
        <v>12</v>
      </c>
      <c r="B23" s="26" t="s">
        <v>71</v>
      </c>
      <c r="C23" s="10" t="s">
        <v>19</v>
      </c>
      <c r="D23" s="57">
        <f>КС!D23</f>
        <v>134104454</v>
      </c>
      <c r="E23" s="57">
        <f>'ДС(пр.07-24)'!D23</f>
        <v>28807591</v>
      </c>
      <c r="F23" s="57">
        <f t="shared" si="1"/>
        <v>285420763</v>
      </c>
      <c r="G23" s="57">
        <f>'АПУ профилактика 7-24'!D24</f>
        <v>94724713</v>
      </c>
      <c r="H23" s="57">
        <f>'Диспан.набл.(КП)'!D24</f>
        <v>28520961</v>
      </c>
      <c r="I23" s="57">
        <f>'АПУ неотл.пом.7-24'!D23</f>
        <v>18574892</v>
      </c>
      <c r="J23" s="57">
        <f>'АПУ обращения '!D23</f>
        <v>88187437</v>
      </c>
      <c r="K23" s="57">
        <f>'ОДИ ПГГ 7-24'!D23</f>
        <v>2461377</v>
      </c>
      <c r="L23" s="57">
        <f>'ОДИ МЗ РБ 7-24'!D23</f>
        <v>0</v>
      </c>
      <c r="M23" s="57">
        <f>'ФАП (07-24) '!D23</f>
        <v>52951383</v>
      </c>
      <c r="N23" s="57"/>
      <c r="O23" s="57">
        <f>' СМП '!D23</f>
        <v>0</v>
      </c>
      <c r="P23" s="57">
        <f>'Гемодиализ (пр.07-24) '!D23</f>
        <v>0</v>
      </c>
      <c r="Q23" s="57">
        <f>'Мед.реаб.(АПУ,ДС,КС) '!D23</f>
        <v>0</v>
      </c>
      <c r="R23" s="57">
        <f t="shared" si="3"/>
        <v>448332808</v>
      </c>
      <c r="S23" s="153"/>
    </row>
    <row r="24" spans="1:19" s="1" customFormat="1" x14ac:dyDescent="0.2">
      <c r="A24" s="25">
        <v>13</v>
      </c>
      <c r="B24" s="26" t="s">
        <v>239</v>
      </c>
      <c r="C24" s="10" t="s">
        <v>240</v>
      </c>
      <c r="D24" s="57">
        <f>КС!D24</f>
        <v>0</v>
      </c>
      <c r="E24" s="57">
        <f>'ДС(пр.07-24)'!D24</f>
        <v>0</v>
      </c>
      <c r="F24" s="57">
        <f t="shared" si="1"/>
        <v>5672544</v>
      </c>
      <c r="G24" s="57">
        <f>'АПУ профилактика 7-24'!D25</f>
        <v>0</v>
      </c>
      <c r="H24" s="57">
        <f>'Диспан.набл.(КП)'!D25</f>
        <v>0</v>
      </c>
      <c r="I24" s="57">
        <f>'АПУ неотл.пом.7-24'!D24</f>
        <v>0</v>
      </c>
      <c r="J24" s="57">
        <f>'АПУ обращения '!D24</f>
        <v>0</v>
      </c>
      <c r="K24" s="57">
        <f>'ОДИ ПГГ 7-24'!D24</f>
        <v>5672544</v>
      </c>
      <c r="L24" s="57">
        <f>'ОДИ МЗ РБ 7-24'!D24</f>
        <v>0</v>
      </c>
      <c r="M24" s="57">
        <f>'ФАП (07-24) '!D24</f>
        <v>0</v>
      </c>
      <c r="N24" s="57"/>
      <c r="O24" s="57">
        <f>' СМП '!D24</f>
        <v>0</v>
      </c>
      <c r="P24" s="57">
        <f>'Гемодиализ (пр.07-24) '!D24</f>
        <v>0</v>
      </c>
      <c r="Q24" s="57">
        <f>'Мед.реаб.(АПУ,ДС,КС) '!D24</f>
        <v>0</v>
      </c>
      <c r="R24" s="57">
        <f t="shared" si="3"/>
        <v>5672544</v>
      </c>
      <c r="S24" s="153"/>
    </row>
    <row r="25" spans="1:19" s="1" customFormat="1" x14ac:dyDescent="0.2">
      <c r="A25" s="25">
        <v>14</v>
      </c>
      <c r="B25" s="26" t="s">
        <v>72</v>
      </c>
      <c r="C25" s="10" t="s">
        <v>22</v>
      </c>
      <c r="D25" s="57">
        <f>КС!D25</f>
        <v>63119699</v>
      </c>
      <c r="E25" s="57">
        <f>'ДС(пр.07-24)'!D25</f>
        <v>18370530</v>
      </c>
      <c r="F25" s="57">
        <f t="shared" si="1"/>
        <v>188325443</v>
      </c>
      <c r="G25" s="57">
        <f>'АПУ профилактика 7-24'!D26</f>
        <v>64212150</v>
      </c>
      <c r="H25" s="57">
        <f>'Диспан.набл.(КП)'!D26</f>
        <v>13912611</v>
      </c>
      <c r="I25" s="57">
        <f>'АПУ неотл.пом.7-24'!D25</f>
        <v>11073507</v>
      </c>
      <c r="J25" s="57">
        <f>'АПУ обращения '!D25</f>
        <v>57940021</v>
      </c>
      <c r="K25" s="57">
        <f>'ОДИ ПГГ 7-24'!D25</f>
        <v>1024864</v>
      </c>
      <c r="L25" s="57">
        <f>'ОДИ МЗ РБ 7-24'!D25</f>
        <v>0</v>
      </c>
      <c r="M25" s="57">
        <f>'ФАП (07-24) '!D25</f>
        <v>40162290</v>
      </c>
      <c r="N25" s="57"/>
      <c r="O25" s="57">
        <f>' СМП '!D25</f>
        <v>0</v>
      </c>
      <c r="P25" s="57">
        <f>'Гемодиализ (пр.07-24) '!D25</f>
        <v>0</v>
      </c>
      <c r="Q25" s="57">
        <f>'Мед.реаб.(АПУ,ДС,КС) '!D25</f>
        <v>0</v>
      </c>
      <c r="R25" s="57">
        <f t="shared" si="3"/>
        <v>269815672</v>
      </c>
      <c r="S25" s="153"/>
    </row>
    <row r="26" spans="1:19" s="1" customFormat="1" x14ac:dyDescent="0.2">
      <c r="A26" s="25">
        <v>15</v>
      </c>
      <c r="B26" s="26" t="s">
        <v>73</v>
      </c>
      <c r="C26" s="10" t="s">
        <v>10</v>
      </c>
      <c r="D26" s="57">
        <f>КС!D26</f>
        <v>83708094</v>
      </c>
      <c r="E26" s="57">
        <f>'ДС(пр.07-24)'!D26</f>
        <v>24528607</v>
      </c>
      <c r="F26" s="57">
        <f t="shared" si="1"/>
        <v>286930190</v>
      </c>
      <c r="G26" s="57">
        <f>'АПУ профилактика 7-24'!D27</f>
        <v>91738208</v>
      </c>
      <c r="H26" s="57">
        <f>'Диспан.набл.(КП)'!D27</f>
        <v>14347201</v>
      </c>
      <c r="I26" s="57">
        <f>'АПУ неотл.пом.7-24'!D26</f>
        <v>17809226</v>
      </c>
      <c r="J26" s="57">
        <f>'АПУ обращения '!D26</f>
        <v>87122807</v>
      </c>
      <c r="K26" s="57">
        <f>'ОДИ ПГГ 7-24'!D26</f>
        <v>5835336</v>
      </c>
      <c r="L26" s="57">
        <f>'ОДИ МЗ РБ 7-24'!D26</f>
        <v>0</v>
      </c>
      <c r="M26" s="57">
        <f>'ФАП (07-24) '!D26</f>
        <v>70077412</v>
      </c>
      <c r="N26" s="57"/>
      <c r="O26" s="57">
        <f>' СМП '!D26</f>
        <v>0</v>
      </c>
      <c r="P26" s="57">
        <f>'Гемодиализ (пр.07-24) '!D26</f>
        <v>0</v>
      </c>
      <c r="Q26" s="57">
        <f>'Мед.реаб.(АПУ,ДС,КС) '!D26</f>
        <v>0</v>
      </c>
      <c r="R26" s="57">
        <f t="shared" si="3"/>
        <v>395166891</v>
      </c>
      <c r="S26" s="153"/>
    </row>
    <row r="27" spans="1:19" s="1" customFormat="1" x14ac:dyDescent="0.2">
      <c r="A27" s="25">
        <v>16</v>
      </c>
      <c r="B27" s="26" t="s">
        <v>74</v>
      </c>
      <c r="C27" s="10" t="s">
        <v>220</v>
      </c>
      <c r="D27" s="57">
        <f>КС!D27</f>
        <v>141678334</v>
      </c>
      <c r="E27" s="57">
        <f>'ДС(пр.07-24)'!D27</f>
        <v>33790186</v>
      </c>
      <c r="F27" s="57">
        <f t="shared" si="1"/>
        <v>354832944</v>
      </c>
      <c r="G27" s="57">
        <f>'АПУ профилактика 7-24'!D28</f>
        <v>119610241</v>
      </c>
      <c r="H27" s="57">
        <f>'Диспан.набл.(КП)'!D28</f>
        <v>21316417</v>
      </c>
      <c r="I27" s="57">
        <f>'АПУ неотл.пом.7-24'!D27</f>
        <v>23393420</v>
      </c>
      <c r="J27" s="57">
        <f>'АПУ обращения '!D27</f>
        <v>114615215</v>
      </c>
      <c r="K27" s="57">
        <f>'ОДИ ПГГ 7-24'!D27</f>
        <v>12001658</v>
      </c>
      <c r="L27" s="57">
        <f>'ОДИ МЗ РБ 7-24'!D27</f>
        <v>0</v>
      </c>
      <c r="M27" s="57">
        <f>'ФАП (07-24) '!D27</f>
        <v>63895993</v>
      </c>
      <c r="N27" s="57"/>
      <c r="O27" s="57">
        <f>' СМП '!D27</f>
        <v>0</v>
      </c>
      <c r="P27" s="57">
        <f>'Гемодиализ (пр.07-24) '!D27</f>
        <v>0</v>
      </c>
      <c r="Q27" s="57">
        <f>'Мед.реаб.(АПУ,ДС,КС) '!D27</f>
        <v>0</v>
      </c>
      <c r="R27" s="57">
        <f t="shared" si="3"/>
        <v>530301464</v>
      </c>
      <c r="S27" s="153"/>
    </row>
    <row r="28" spans="1:19" s="22" customFormat="1" x14ac:dyDescent="0.2">
      <c r="A28" s="25">
        <v>17</v>
      </c>
      <c r="B28" s="27" t="s">
        <v>75</v>
      </c>
      <c r="C28" s="21" t="s">
        <v>9</v>
      </c>
      <c r="D28" s="57">
        <f>КС!D28</f>
        <v>674430612</v>
      </c>
      <c r="E28" s="57">
        <f>'ДС(пр.07-24)'!D28</f>
        <v>89533757</v>
      </c>
      <c r="F28" s="57">
        <f t="shared" si="1"/>
        <v>667625173.74000001</v>
      </c>
      <c r="G28" s="57">
        <f>'АПУ профилактика 7-24'!D29</f>
        <v>255567516</v>
      </c>
      <c r="H28" s="57">
        <f>'Диспан.набл.(КП)'!D29</f>
        <v>52322331</v>
      </c>
      <c r="I28" s="57">
        <f>'АПУ неотл.пом.7-24'!D28</f>
        <v>34815048</v>
      </c>
      <c r="J28" s="57">
        <f>'АПУ обращения '!D28</f>
        <v>213240857.74000001</v>
      </c>
      <c r="K28" s="57">
        <f>'ОДИ ПГГ 7-24'!D28</f>
        <v>56526389</v>
      </c>
      <c r="L28" s="57">
        <f>'ОДИ МЗ РБ 7-24'!D28</f>
        <v>13186504</v>
      </c>
      <c r="M28" s="57">
        <f>'ФАП (07-24) '!D28</f>
        <v>41966528</v>
      </c>
      <c r="N28" s="60"/>
      <c r="O28" s="57">
        <f>' СМП '!D28</f>
        <v>244705078</v>
      </c>
      <c r="P28" s="57">
        <f>'Гемодиализ (пр.07-24) '!D28</f>
        <v>0</v>
      </c>
      <c r="Q28" s="57">
        <f>'Мед.реаб.(АПУ,ДС,КС) '!D28</f>
        <v>44129562</v>
      </c>
      <c r="R28" s="57">
        <f t="shared" si="3"/>
        <v>1720424182.74</v>
      </c>
      <c r="S28" s="153"/>
    </row>
    <row r="29" spans="1:19" s="1" customFormat="1" x14ac:dyDescent="0.2">
      <c r="A29" s="25">
        <v>18</v>
      </c>
      <c r="B29" s="12" t="s">
        <v>76</v>
      </c>
      <c r="C29" s="10" t="s">
        <v>11</v>
      </c>
      <c r="D29" s="57">
        <f>КС!D29</f>
        <v>33102379</v>
      </c>
      <c r="E29" s="57">
        <f>'ДС(пр.07-24)'!D29</f>
        <v>11279534</v>
      </c>
      <c r="F29" s="57">
        <f t="shared" si="1"/>
        <v>122118585</v>
      </c>
      <c r="G29" s="57">
        <f>'АПУ профилактика 7-24'!D30</f>
        <v>40457522</v>
      </c>
      <c r="H29" s="57">
        <f>'Диспан.набл.(КП)'!D30</f>
        <v>6498374</v>
      </c>
      <c r="I29" s="57">
        <f>'АПУ неотл.пом.7-24'!D29</f>
        <v>7469140</v>
      </c>
      <c r="J29" s="57">
        <f>'АПУ обращения '!D29</f>
        <v>38713991</v>
      </c>
      <c r="K29" s="57">
        <f>'ОДИ ПГГ 7-24'!D29</f>
        <v>657563</v>
      </c>
      <c r="L29" s="57">
        <f>'ОДИ МЗ РБ 7-24'!D29</f>
        <v>0</v>
      </c>
      <c r="M29" s="57">
        <f>'ФАП (07-24) '!D29</f>
        <v>28321995</v>
      </c>
      <c r="N29" s="57"/>
      <c r="O29" s="57">
        <f>' СМП '!D29</f>
        <v>0</v>
      </c>
      <c r="P29" s="57">
        <f>'Гемодиализ (пр.07-24) '!D29</f>
        <v>0</v>
      </c>
      <c r="Q29" s="57">
        <f>'Мед.реаб.(АПУ,ДС,КС) '!D29</f>
        <v>0</v>
      </c>
      <c r="R29" s="57">
        <f t="shared" si="3"/>
        <v>166500498</v>
      </c>
      <c r="S29" s="153"/>
    </row>
    <row r="30" spans="1:19" s="1" customFormat="1" x14ac:dyDescent="0.2">
      <c r="A30" s="25">
        <v>19</v>
      </c>
      <c r="B30" s="12" t="s">
        <v>77</v>
      </c>
      <c r="C30" s="10" t="s">
        <v>221</v>
      </c>
      <c r="D30" s="57">
        <f>КС!D30</f>
        <v>31876107</v>
      </c>
      <c r="E30" s="57">
        <f>'ДС(пр.07-24)'!D30</f>
        <v>8319041</v>
      </c>
      <c r="F30" s="57">
        <f t="shared" si="1"/>
        <v>101172536</v>
      </c>
      <c r="G30" s="57">
        <f>'АПУ профилактика 7-24'!D31</f>
        <v>30541615</v>
      </c>
      <c r="H30" s="57">
        <f>'Диспан.набл.(КП)'!D31</f>
        <v>7987846</v>
      </c>
      <c r="I30" s="57">
        <f>'АПУ неотл.пом.7-24'!D30</f>
        <v>5342096</v>
      </c>
      <c r="J30" s="57">
        <f>'АПУ обращения '!D30</f>
        <v>31231000</v>
      </c>
      <c r="K30" s="57">
        <f>'ОДИ ПГГ 7-24'!D30</f>
        <v>349340</v>
      </c>
      <c r="L30" s="57">
        <f>'ОДИ МЗ РБ 7-24'!D30</f>
        <v>0</v>
      </c>
      <c r="M30" s="57">
        <f>'ФАП (07-24) '!D30</f>
        <v>25720639</v>
      </c>
      <c r="N30" s="57"/>
      <c r="O30" s="57">
        <f>' СМП '!D30</f>
        <v>0</v>
      </c>
      <c r="P30" s="57">
        <f>'Гемодиализ (пр.07-24) '!D30</f>
        <v>0</v>
      </c>
      <c r="Q30" s="57">
        <f>'Мед.реаб.(АПУ,ДС,КС) '!D30</f>
        <v>0</v>
      </c>
      <c r="R30" s="57">
        <f t="shared" si="3"/>
        <v>141367684</v>
      </c>
      <c r="S30" s="153"/>
    </row>
    <row r="31" spans="1:19" x14ac:dyDescent="0.2">
      <c r="A31" s="25">
        <v>20</v>
      </c>
      <c r="B31" s="12" t="s">
        <v>78</v>
      </c>
      <c r="C31" s="10" t="s">
        <v>79</v>
      </c>
      <c r="D31" s="57">
        <f>КС!D31</f>
        <v>219652395</v>
      </c>
      <c r="E31" s="57">
        <f>'ДС(пр.07-24)'!D31</f>
        <v>40720446</v>
      </c>
      <c r="F31" s="57">
        <f t="shared" si="1"/>
        <v>452167945.77999997</v>
      </c>
      <c r="G31" s="57">
        <f>'АПУ профилактика 7-24'!D32</f>
        <v>155411623</v>
      </c>
      <c r="H31" s="57">
        <f>'Диспан.набл.(КП)'!D32</f>
        <v>40945538</v>
      </c>
      <c r="I31" s="57">
        <f>'АПУ неотл.пом.7-24'!D31</f>
        <v>25618100</v>
      </c>
      <c r="J31" s="57">
        <f>'АПУ обращения '!D31</f>
        <v>160617321.78</v>
      </c>
      <c r="K31" s="57">
        <f>'ОДИ ПГГ 7-24'!D31</f>
        <v>9743741</v>
      </c>
      <c r="L31" s="57">
        <f>'ОДИ МЗ РБ 7-24'!D31</f>
        <v>0</v>
      </c>
      <c r="M31" s="57">
        <f>'ФАП (07-24) '!D31</f>
        <v>59831622</v>
      </c>
      <c r="N31" s="61"/>
      <c r="O31" s="57">
        <f>' СМП '!D31</f>
        <v>0</v>
      </c>
      <c r="P31" s="57">
        <f>'Гемодиализ (пр.07-24) '!D31</f>
        <v>0</v>
      </c>
      <c r="Q31" s="57">
        <f>'Мед.реаб.(АПУ,ДС,КС) '!D31</f>
        <v>18074508</v>
      </c>
      <c r="R31" s="57">
        <f t="shared" si="3"/>
        <v>730615294.77999997</v>
      </c>
      <c r="S31" s="153"/>
    </row>
    <row r="32" spans="1:19" s="22" customFormat="1" x14ac:dyDescent="0.2">
      <c r="A32" s="25">
        <v>21</v>
      </c>
      <c r="B32" s="23" t="s">
        <v>80</v>
      </c>
      <c r="C32" s="21" t="s">
        <v>40</v>
      </c>
      <c r="D32" s="57">
        <f>КС!D32</f>
        <v>387500764</v>
      </c>
      <c r="E32" s="57">
        <f>'ДС(пр.07-24)'!D32</f>
        <v>44422037</v>
      </c>
      <c r="F32" s="57">
        <f t="shared" si="1"/>
        <v>383310530</v>
      </c>
      <c r="G32" s="57">
        <f>'АПУ профилактика 7-24'!D33</f>
        <v>147097846</v>
      </c>
      <c r="H32" s="57">
        <f>'Диспан.набл.(КП)'!D33</f>
        <v>33409387</v>
      </c>
      <c r="I32" s="57">
        <f>'АПУ неотл.пом.7-24'!D32</f>
        <v>26509529</v>
      </c>
      <c r="J32" s="57">
        <f>'АПУ обращения '!D32</f>
        <v>134592907</v>
      </c>
      <c r="K32" s="57">
        <f>'ОДИ ПГГ 7-24'!D32</f>
        <v>30988929</v>
      </c>
      <c r="L32" s="57">
        <f>'ОДИ МЗ РБ 7-24'!D32</f>
        <v>8445712</v>
      </c>
      <c r="M32" s="57">
        <f>'ФАП (07-24) '!D32</f>
        <v>2266220</v>
      </c>
      <c r="N32" s="60"/>
      <c r="O32" s="57">
        <f>' СМП '!D32</f>
        <v>168057421</v>
      </c>
      <c r="P32" s="57">
        <f>'Гемодиализ (пр.07-24) '!D32</f>
        <v>0</v>
      </c>
      <c r="Q32" s="57">
        <f>'Мед.реаб.(АПУ,ДС,КС) '!D32</f>
        <v>6752163</v>
      </c>
      <c r="R32" s="57">
        <f t="shared" si="3"/>
        <v>990042915</v>
      </c>
      <c r="S32" s="153"/>
    </row>
    <row r="33" spans="1:19" s="22" customFormat="1" x14ac:dyDescent="0.2">
      <c r="A33" s="25">
        <v>22</v>
      </c>
      <c r="B33" s="27" t="s">
        <v>81</v>
      </c>
      <c r="C33" s="21" t="s">
        <v>82</v>
      </c>
      <c r="D33" s="57">
        <f>КС!D33</f>
        <v>0</v>
      </c>
      <c r="E33" s="57">
        <f>'ДС(пр.07-24)'!D33</f>
        <v>20351864</v>
      </c>
      <c r="F33" s="57">
        <f t="shared" si="1"/>
        <v>140693769</v>
      </c>
      <c r="G33" s="57">
        <f>'АПУ профилактика 7-24'!D34</f>
        <v>57094136</v>
      </c>
      <c r="H33" s="57">
        <f>'Диспан.набл.(КП)'!D34</f>
        <v>11950532</v>
      </c>
      <c r="I33" s="57">
        <f>'АПУ неотл.пом.7-24'!D33</f>
        <v>10843036</v>
      </c>
      <c r="J33" s="57">
        <f>'АПУ обращения '!D33</f>
        <v>59756696</v>
      </c>
      <c r="K33" s="57">
        <f>'ОДИ ПГГ 7-24'!D33</f>
        <v>1049369</v>
      </c>
      <c r="L33" s="57">
        <f>'ОДИ МЗ РБ 7-24'!D33</f>
        <v>0</v>
      </c>
      <c r="M33" s="57">
        <f>'ФАП (07-24) '!D33</f>
        <v>0</v>
      </c>
      <c r="N33" s="60"/>
      <c r="O33" s="57">
        <f>' СМП '!D33</f>
        <v>26853194</v>
      </c>
      <c r="P33" s="57">
        <f>'Гемодиализ (пр.07-24) '!D33</f>
        <v>0</v>
      </c>
      <c r="Q33" s="57">
        <f>'Мед.реаб.(АПУ,ДС,КС) '!D33</f>
        <v>0</v>
      </c>
      <c r="R33" s="57">
        <f t="shared" si="3"/>
        <v>187898827</v>
      </c>
      <c r="S33" s="153"/>
    </row>
    <row r="34" spans="1:19" s="1" customFormat="1" ht="12" customHeight="1" x14ac:dyDescent="0.2">
      <c r="A34" s="25">
        <v>23</v>
      </c>
      <c r="B34" s="26" t="s">
        <v>83</v>
      </c>
      <c r="C34" s="10" t="s">
        <v>84</v>
      </c>
      <c r="D34" s="57">
        <f>КС!D34</f>
        <v>0</v>
      </c>
      <c r="E34" s="57">
        <f>'ДС(пр.07-24)'!D34</f>
        <v>0</v>
      </c>
      <c r="F34" s="57">
        <f t="shared" si="1"/>
        <v>6031349</v>
      </c>
      <c r="G34" s="57">
        <f>'АПУ профилактика 7-24'!D35</f>
        <v>0</v>
      </c>
      <c r="H34" s="57">
        <f>'Диспан.набл.(КП)'!D35</f>
        <v>0</v>
      </c>
      <c r="I34" s="57">
        <f>'АПУ неотл.пом.7-24'!D34</f>
        <v>0</v>
      </c>
      <c r="J34" s="57">
        <f>'АПУ обращения '!D34</f>
        <v>0</v>
      </c>
      <c r="K34" s="57">
        <f>'ОДИ ПГГ 7-24'!D34</f>
        <v>6031349</v>
      </c>
      <c r="L34" s="57">
        <f>'ОДИ МЗ РБ 7-24'!D34</f>
        <v>0</v>
      </c>
      <c r="M34" s="57">
        <f>'ФАП (07-24) '!D34</f>
        <v>0</v>
      </c>
      <c r="N34" s="57"/>
      <c r="O34" s="57">
        <f>' СМП '!D34</f>
        <v>0</v>
      </c>
      <c r="P34" s="57">
        <f>'Гемодиализ (пр.07-24) '!D34</f>
        <v>0</v>
      </c>
      <c r="Q34" s="57">
        <f>'Мед.реаб.(АПУ,ДС,КС) '!D34</f>
        <v>0</v>
      </c>
      <c r="R34" s="57">
        <f t="shared" si="3"/>
        <v>6031349</v>
      </c>
      <c r="S34" s="153"/>
    </row>
    <row r="35" spans="1:19" s="1" customFormat="1" ht="24" x14ac:dyDescent="0.2">
      <c r="A35" s="25">
        <v>24</v>
      </c>
      <c r="B35" s="26" t="s">
        <v>85</v>
      </c>
      <c r="C35" s="10" t="s">
        <v>86</v>
      </c>
      <c r="D35" s="57">
        <f>КС!D35</f>
        <v>0</v>
      </c>
      <c r="E35" s="57">
        <f>'ДС(пр.07-24)'!D35</f>
        <v>0</v>
      </c>
      <c r="F35" s="57">
        <f t="shared" si="1"/>
        <v>0</v>
      </c>
      <c r="G35" s="57">
        <f>'АПУ профилактика 7-24'!D36</f>
        <v>0</v>
      </c>
      <c r="H35" s="57">
        <f>'Диспан.набл.(КП)'!D36</f>
        <v>0</v>
      </c>
      <c r="I35" s="57">
        <f>'АПУ неотл.пом.7-24'!D35</f>
        <v>0</v>
      </c>
      <c r="J35" s="57">
        <f>'АПУ обращения '!D35</f>
        <v>0</v>
      </c>
      <c r="K35" s="57">
        <f>'ОДИ ПГГ 7-24'!D35</f>
        <v>0</v>
      </c>
      <c r="L35" s="57">
        <f>'ОДИ МЗ РБ 7-24'!D35</f>
        <v>0</v>
      </c>
      <c r="M35" s="57">
        <f>'ФАП (07-24) '!D35</f>
        <v>0</v>
      </c>
      <c r="N35" s="57"/>
      <c r="O35" s="57">
        <f>' СМП '!D35</f>
        <v>0</v>
      </c>
      <c r="P35" s="57">
        <f>'Гемодиализ (пр.07-24) '!D35</f>
        <v>0</v>
      </c>
      <c r="Q35" s="57">
        <f>'Мед.реаб.(АПУ,ДС,КС) '!D35</f>
        <v>19307416</v>
      </c>
      <c r="R35" s="57">
        <f t="shared" si="3"/>
        <v>19307416</v>
      </c>
      <c r="S35" s="153"/>
    </row>
    <row r="36" spans="1:19" s="1" customFormat="1" x14ac:dyDescent="0.2">
      <c r="A36" s="25">
        <v>25</v>
      </c>
      <c r="B36" s="12" t="s">
        <v>87</v>
      </c>
      <c r="C36" s="10" t="s">
        <v>88</v>
      </c>
      <c r="D36" s="57">
        <f>КС!D36</f>
        <v>1579035476</v>
      </c>
      <c r="E36" s="57">
        <f>'ДС(пр.07-24)'!D36</f>
        <v>157965147</v>
      </c>
      <c r="F36" s="57">
        <f t="shared" si="1"/>
        <v>1536928766</v>
      </c>
      <c r="G36" s="57">
        <f>'АПУ профилактика 7-24'!D37</f>
        <v>579006661</v>
      </c>
      <c r="H36" s="57">
        <f>'Диспан.набл.(КП)'!D37</f>
        <v>220661120</v>
      </c>
      <c r="I36" s="57">
        <f>'АПУ неотл.пом.7-24'!D36</f>
        <v>87159589</v>
      </c>
      <c r="J36" s="57">
        <f>'АПУ обращения '!D36</f>
        <v>463627052</v>
      </c>
      <c r="K36" s="57">
        <f>'ОДИ ПГГ 7-24'!D36</f>
        <v>102274826</v>
      </c>
      <c r="L36" s="57">
        <f>'ОДИ МЗ РБ 7-24'!D36</f>
        <v>25275196</v>
      </c>
      <c r="M36" s="57">
        <f>'ФАП (07-24) '!D36</f>
        <v>58924322</v>
      </c>
      <c r="N36" s="57"/>
      <c r="O36" s="57">
        <f>' СМП '!D36</f>
        <v>0</v>
      </c>
      <c r="P36" s="57">
        <f>'Гемодиализ (пр.07-24) '!D36</f>
        <v>1516279</v>
      </c>
      <c r="Q36" s="57">
        <f>'Мед.реаб.(АПУ,ДС,КС) '!D36</f>
        <v>36371447</v>
      </c>
      <c r="R36" s="57">
        <f t="shared" si="3"/>
        <v>3311817115</v>
      </c>
      <c r="S36" s="153"/>
    </row>
    <row r="37" spans="1:19" s="1" customFormat="1" ht="15.75" customHeight="1" x14ac:dyDescent="0.2">
      <c r="A37" s="25">
        <v>26</v>
      </c>
      <c r="B37" s="26" t="s">
        <v>89</v>
      </c>
      <c r="C37" s="10" t="s">
        <v>90</v>
      </c>
      <c r="D37" s="57">
        <f>КС!D37</f>
        <v>102032618</v>
      </c>
      <c r="E37" s="57">
        <f>'ДС(пр.07-24)'!D37</f>
        <v>38470508</v>
      </c>
      <c r="F37" s="57">
        <f t="shared" si="1"/>
        <v>255027700</v>
      </c>
      <c r="G37" s="57">
        <f>'АПУ профилактика 7-24'!D38</f>
        <v>163125261</v>
      </c>
      <c r="H37" s="57">
        <f>'Диспан.набл.(КП)'!D38</f>
        <v>336811</v>
      </c>
      <c r="I37" s="57">
        <f>'АПУ неотл.пом.7-24'!D37</f>
        <v>20771948</v>
      </c>
      <c r="J37" s="57">
        <f>'АПУ обращения '!D37</f>
        <v>67298793</v>
      </c>
      <c r="K37" s="57">
        <f>'ОДИ ПГГ 7-24'!D37</f>
        <v>3494887</v>
      </c>
      <c r="L37" s="57">
        <f>'ОДИ МЗ РБ 7-24'!D37</f>
        <v>0</v>
      </c>
      <c r="M37" s="57">
        <f>'ФАП (07-24) '!D37</f>
        <v>0</v>
      </c>
      <c r="N37" s="57"/>
      <c r="O37" s="57">
        <f>' СМП '!D37</f>
        <v>0</v>
      </c>
      <c r="P37" s="57">
        <f>'Гемодиализ (пр.07-24) '!D37</f>
        <v>0</v>
      </c>
      <c r="Q37" s="57">
        <f>'Мед.реаб.(АПУ,ДС,КС) '!D37</f>
        <v>36199072</v>
      </c>
      <c r="R37" s="57">
        <f t="shared" si="3"/>
        <v>431729898</v>
      </c>
      <c r="S37" s="153"/>
    </row>
    <row r="38" spans="1:19" s="1" customFormat="1" x14ac:dyDescent="0.2">
      <c r="A38" s="25">
        <v>27</v>
      </c>
      <c r="B38" s="14" t="s">
        <v>91</v>
      </c>
      <c r="C38" s="10" t="s">
        <v>92</v>
      </c>
      <c r="D38" s="57">
        <f>КС!D38</f>
        <v>0</v>
      </c>
      <c r="E38" s="57">
        <f>'ДС(пр.07-24)'!D38</f>
        <v>0</v>
      </c>
      <c r="F38" s="57">
        <f t="shared" si="1"/>
        <v>187056793</v>
      </c>
      <c r="G38" s="57">
        <f>'АПУ профилактика 7-24'!D39</f>
        <v>22607645</v>
      </c>
      <c r="H38" s="57">
        <f>'Диспан.набл.(КП)'!D39</f>
        <v>0</v>
      </c>
      <c r="I38" s="57">
        <f>'АПУ неотл.пом.7-24'!D38</f>
        <v>8672950</v>
      </c>
      <c r="J38" s="57">
        <f>'АПУ обращения '!D38</f>
        <v>155776198</v>
      </c>
      <c r="K38" s="57">
        <f>'ОДИ ПГГ 7-24'!D38</f>
        <v>0</v>
      </c>
      <c r="L38" s="57">
        <f>'ОДИ МЗ РБ 7-24'!D38</f>
        <v>0</v>
      </c>
      <c r="M38" s="57">
        <f>'ФАП (07-24) '!D38</f>
        <v>0</v>
      </c>
      <c r="N38" s="57"/>
      <c r="O38" s="57">
        <f>' СМП '!D38</f>
        <v>0</v>
      </c>
      <c r="P38" s="57">
        <f>'Гемодиализ (пр.07-24) '!D38</f>
        <v>0</v>
      </c>
      <c r="Q38" s="57">
        <f>'Мед.реаб.(АПУ,ДС,КС) '!D38</f>
        <v>0</v>
      </c>
      <c r="R38" s="57">
        <f t="shared" si="3"/>
        <v>187056793</v>
      </c>
      <c r="S38" s="153"/>
    </row>
    <row r="39" spans="1:19" s="22" customFormat="1" x14ac:dyDescent="0.2">
      <c r="A39" s="25">
        <v>28</v>
      </c>
      <c r="B39" s="23" t="s">
        <v>93</v>
      </c>
      <c r="C39" s="43" t="s">
        <v>273</v>
      </c>
      <c r="D39" s="57">
        <f>КС!D39</f>
        <v>0</v>
      </c>
      <c r="E39" s="57">
        <f>'ДС(пр.07-24)'!D39</f>
        <v>0</v>
      </c>
      <c r="F39" s="57">
        <f t="shared" si="1"/>
        <v>0</v>
      </c>
      <c r="G39" s="57">
        <f>'АПУ профилактика 7-24'!D40</f>
        <v>0</v>
      </c>
      <c r="H39" s="57">
        <f>'Диспан.набл.(КП)'!D40</f>
        <v>0</v>
      </c>
      <c r="I39" s="57">
        <f>'АПУ неотл.пом.7-24'!D39</f>
        <v>0</v>
      </c>
      <c r="J39" s="57">
        <f>'АПУ обращения '!D39</f>
        <v>0</v>
      </c>
      <c r="K39" s="57">
        <f>'ОДИ ПГГ 7-24'!D39</f>
        <v>0</v>
      </c>
      <c r="L39" s="57">
        <f>'ОДИ МЗ РБ 7-24'!D39</f>
        <v>0</v>
      </c>
      <c r="M39" s="57">
        <f>'ФАП (07-24) '!D39</f>
        <v>0</v>
      </c>
      <c r="N39" s="60"/>
      <c r="O39" s="57">
        <f>' СМП '!D39</f>
        <v>727682119</v>
      </c>
      <c r="P39" s="57">
        <f>'Гемодиализ (пр.07-24) '!D39</f>
        <v>0</v>
      </c>
      <c r="Q39" s="57">
        <f>'Мед.реаб.(АПУ,ДС,КС) '!D39</f>
        <v>0</v>
      </c>
      <c r="R39" s="57">
        <f t="shared" si="3"/>
        <v>727682119</v>
      </c>
      <c r="S39" s="153"/>
    </row>
    <row r="40" spans="1:19" s="22" customFormat="1" x14ac:dyDescent="0.2">
      <c r="A40" s="25">
        <v>29</v>
      </c>
      <c r="B40" s="24" t="s">
        <v>94</v>
      </c>
      <c r="C40" s="21" t="s">
        <v>41</v>
      </c>
      <c r="D40" s="57">
        <f>КС!D40</f>
        <v>446340199</v>
      </c>
      <c r="E40" s="57">
        <f>'ДС(пр.07-24)'!D40</f>
        <v>57655043</v>
      </c>
      <c r="F40" s="57">
        <f t="shared" si="1"/>
        <v>544246606.42000008</v>
      </c>
      <c r="G40" s="57">
        <f>'АПУ профилактика 7-24'!D41</f>
        <v>194065371</v>
      </c>
      <c r="H40" s="57">
        <f>'Диспан.набл.(КП)'!D41</f>
        <v>41424754</v>
      </c>
      <c r="I40" s="57">
        <f>'АПУ неотл.пом.7-24'!D40</f>
        <v>33018232</v>
      </c>
      <c r="J40" s="57">
        <f>'АПУ обращения '!D40</f>
        <v>182672513.42000002</v>
      </c>
      <c r="K40" s="57">
        <f>'ОДИ ПГГ 7-24'!D40</f>
        <v>35858142</v>
      </c>
      <c r="L40" s="57">
        <f>'ОДИ МЗ РБ 7-24'!D40</f>
        <v>12223181</v>
      </c>
      <c r="M40" s="57">
        <f>'ФАП (07-24) '!D40</f>
        <v>44984413</v>
      </c>
      <c r="N40" s="60"/>
      <c r="O40" s="57">
        <f>' СМП '!D40</f>
        <v>244788532</v>
      </c>
      <c r="P40" s="57">
        <f>'Гемодиализ (пр.07-24) '!D40</f>
        <v>0</v>
      </c>
      <c r="Q40" s="57">
        <f>'Мед.реаб.(АПУ,ДС,КС) '!D40</f>
        <v>15776629</v>
      </c>
      <c r="R40" s="57">
        <f t="shared" si="3"/>
        <v>1308807009.4200001</v>
      </c>
      <c r="S40" s="153"/>
    </row>
    <row r="41" spans="1:19" x14ac:dyDescent="0.2">
      <c r="A41" s="25">
        <v>30</v>
      </c>
      <c r="B41" s="12" t="s">
        <v>95</v>
      </c>
      <c r="C41" s="10" t="s">
        <v>39</v>
      </c>
      <c r="D41" s="57">
        <f>КС!D41</f>
        <v>565042531</v>
      </c>
      <c r="E41" s="57">
        <f>'ДС(пр.07-24)'!D41</f>
        <v>77639760</v>
      </c>
      <c r="F41" s="57">
        <f t="shared" si="1"/>
        <v>728440854.38</v>
      </c>
      <c r="G41" s="57">
        <f>'АПУ профилактика 7-24'!D42</f>
        <v>298992218</v>
      </c>
      <c r="H41" s="57">
        <f>'Диспан.набл.(КП)'!D42</f>
        <v>75137768</v>
      </c>
      <c r="I41" s="57">
        <f>'АПУ неотл.пом.7-24'!D41</f>
        <v>46912665</v>
      </c>
      <c r="J41" s="57">
        <f>'АПУ обращения '!D41</f>
        <v>268483443.38</v>
      </c>
      <c r="K41" s="57">
        <f>'ОДИ ПГГ 7-24'!D41</f>
        <v>30920168</v>
      </c>
      <c r="L41" s="57">
        <f>'ОДИ МЗ РБ 7-24'!D41</f>
        <v>7994592</v>
      </c>
      <c r="M41" s="57">
        <f>'ФАП (07-24) '!D41</f>
        <v>0</v>
      </c>
      <c r="N41" s="61"/>
      <c r="O41" s="57">
        <f>' СМП '!D41</f>
        <v>0</v>
      </c>
      <c r="P41" s="57">
        <f>'Гемодиализ (пр.07-24) '!D41</f>
        <v>0</v>
      </c>
      <c r="Q41" s="57">
        <f>'Мед.реаб.(АПУ,ДС,КС) '!D41</f>
        <v>5882473</v>
      </c>
      <c r="R41" s="57">
        <f t="shared" si="3"/>
        <v>1377005618.3800001</v>
      </c>
      <c r="S41" s="153"/>
    </row>
    <row r="42" spans="1:19" s="1" customFormat="1" x14ac:dyDescent="0.2">
      <c r="A42" s="25">
        <v>31</v>
      </c>
      <c r="B42" s="14" t="s">
        <v>96</v>
      </c>
      <c r="C42" s="10" t="s">
        <v>16</v>
      </c>
      <c r="D42" s="57">
        <f>КС!D42</f>
        <v>54248831</v>
      </c>
      <c r="E42" s="57">
        <f>'ДС(пр.07-24)'!D42</f>
        <v>15616313</v>
      </c>
      <c r="F42" s="57">
        <f t="shared" si="1"/>
        <v>176508433</v>
      </c>
      <c r="G42" s="57">
        <f>'АПУ профилактика 7-24'!D43</f>
        <v>53607551</v>
      </c>
      <c r="H42" s="57">
        <f>'Диспан.набл.(КП)'!D43</f>
        <v>11094349</v>
      </c>
      <c r="I42" s="57">
        <f>'АПУ неотл.пом.7-24'!D42</f>
        <v>10542810</v>
      </c>
      <c r="J42" s="57">
        <f>'АПУ обращения '!D42</f>
        <v>52016039</v>
      </c>
      <c r="K42" s="57">
        <f>'ОДИ ПГГ 7-24'!D42</f>
        <v>1927899</v>
      </c>
      <c r="L42" s="57">
        <f>'ОДИ МЗ РБ 7-24'!D42</f>
        <v>0</v>
      </c>
      <c r="M42" s="57">
        <f>'ФАП (07-24) '!D42</f>
        <v>47319785</v>
      </c>
      <c r="N42" s="57"/>
      <c r="O42" s="57">
        <f>' СМП '!D42</f>
        <v>0</v>
      </c>
      <c r="P42" s="57">
        <f>'Гемодиализ (пр.07-24) '!D42</f>
        <v>0</v>
      </c>
      <c r="Q42" s="57">
        <f>'Мед.реаб.(АПУ,ДС,КС) '!D42</f>
        <v>0</v>
      </c>
      <c r="R42" s="57">
        <f t="shared" si="3"/>
        <v>246373577</v>
      </c>
      <c r="S42" s="153"/>
    </row>
    <row r="43" spans="1:19" s="1" customFormat="1" x14ac:dyDescent="0.2">
      <c r="A43" s="25">
        <v>32</v>
      </c>
      <c r="B43" s="26" t="s">
        <v>97</v>
      </c>
      <c r="C43" s="10" t="s">
        <v>21</v>
      </c>
      <c r="D43" s="57">
        <f>КС!D43</f>
        <v>392134541</v>
      </c>
      <c r="E43" s="57">
        <f>'ДС(пр.07-24)'!D43</f>
        <v>59381180</v>
      </c>
      <c r="F43" s="57">
        <f t="shared" si="1"/>
        <v>487440083</v>
      </c>
      <c r="G43" s="57">
        <f>'АПУ профилактика 7-24'!D44</f>
        <v>188244738</v>
      </c>
      <c r="H43" s="57">
        <f>'Диспан.набл.(КП)'!D44</f>
        <v>53622818</v>
      </c>
      <c r="I43" s="57">
        <f>'АПУ неотл.пом.7-24'!D43</f>
        <v>28393265</v>
      </c>
      <c r="J43" s="57">
        <f>'АПУ обращения '!D43</f>
        <v>167395227</v>
      </c>
      <c r="K43" s="57">
        <f>'ОДИ ПГГ 7-24'!D43</f>
        <v>15325400</v>
      </c>
      <c r="L43" s="57">
        <f>'ОДИ МЗ РБ 7-24'!D43</f>
        <v>0</v>
      </c>
      <c r="M43" s="57">
        <f>'ФАП (07-24) '!D43</f>
        <v>34458635</v>
      </c>
      <c r="N43" s="57"/>
      <c r="O43" s="57">
        <f>' СМП '!D43</f>
        <v>0</v>
      </c>
      <c r="P43" s="57">
        <f>'Гемодиализ (пр.07-24) '!D43</f>
        <v>0</v>
      </c>
      <c r="Q43" s="57">
        <f>'Мед.реаб.(АПУ,ДС,КС) '!D43</f>
        <v>14802469</v>
      </c>
      <c r="R43" s="57">
        <f t="shared" ref="R43:R73" si="4">D43+E43+F43+O43+P43+Q43</f>
        <v>953758273</v>
      </c>
      <c r="S43" s="153"/>
    </row>
    <row r="44" spans="1:19" s="1" customFormat="1" x14ac:dyDescent="0.2">
      <c r="A44" s="25">
        <v>33</v>
      </c>
      <c r="B44" s="14" t="s">
        <v>98</v>
      </c>
      <c r="C44" s="10" t="s">
        <v>25</v>
      </c>
      <c r="D44" s="57">
        <f>КС!D44</f>
        <v>66754765</v>
      </c>
      <c r="E44" s="57">
        <f>'ДС(пр.07-24)'!D44</f>
        <v>20233939</v>
      </c>
      <c r="F44" s="57">
        <f t="shared" si="1"/>
        <v>214508336</v>
      </c>
      <c r="G44" s="57">
        <f>'АПУ профилактика 7-24'!D45</f>
        <v>70387777</v>
      </c>
      <c r="H44" s="57">
        <f>'Диспан.набл.(КП)'!D45</f>
        <v>17278729</v>
      </c>
      <c r="I44" s="57">
        <f>'АПУ неотл.пом.7-24'!D44</f>
        <v>11056013</v>
      </c>
      <c r="J44" s="57">
        <f>'АПУ обращения '!D44</f>
        <v>68073435</v>
      </c>
      <c r="K44" s="57">
        <f>'ОДИ ПГГ 7-24'!D44</f>
        <v>2549695</v>
      </c>
      <c r="L44" s="57">
        <f>'ОДИ МЗ РБ 7-24'!D44</f>
        <v>0</v>
      </c>
      <c r="M44" s="57">
        <f>'ФАП (07-24) '!D44</f>
        <v>45162687</v>
      </c>
      <c r="N44" s="57"/>
      <c r="O44" s="57">
        <f>' СМП '!D44</f>
        <v>0</v>
      </c>
      <c r="P44" s="57">
        <f>'Гемодиализ (пр.07-24) '!D44</f>
        <v>0</v>
      </c>
      <c r="Q44" s="57">
        <f>'Мед.реаб.(АПУ,ДС,КС) '!D44</f>
        <v>0</v>
      </c>
      <c r="R44" s="57">
        <f t="shared" si="4"/>
        <v>301497040</v>
      </c>
      <c r="S44" s="153"/>
    </row>
    <row r="45" spans="1:19" x14ac:dyDescent="0.2">
      <c r="A45" s="25">
        <v>34</v>
      </c>
      <c r="B45" s="12" t="s">
        <v>99</v>
      </c>
      <c r="C45" s="10" t="s">
        <v>222</v>
      </c>
      <c r="D45" s="57">
        <f>КС!D45</f>
        <v>237146745</v>
      </c>
      <c r="E45" s="57">
        <f>'ДС(пр.07-24)'!D45</f>
        <v>50801020</v>
      </c>
      <c r="F45" s="57">
        <f t="shared" si="1"/>
        <v>508967813</v>
      </c>
      <c r="G45" s="57">
        <f>'АПУ профилактика 7-24'!D46</f>
        <v>177312520</v>
      </c>
      <c r="H45" s="57">
        <f>'Диспан.набл.(КП)'!D46</f>
        <v>57422159</v>
      </c>
      <c r="I45" s="57">
        <f>'АПУ неотл.пом.7-24'!D45</f>
        <v>35107194</v>
      </c>
      <c r="J45" s="57">
        <f>'АПУ обращения '!D45</f>
        <v>166015201</v>
      </c>
      <c r="K45" s="57">
        <f>'ОДИ ПГГ 7-24'!D45</f>
        <v>20498412</v>
      </c>
      <c r="L45" s="57">
        <f>'ОДИ МЗ РБ 7-24'!D45</f>
        <v>0</v>
      </c>
      <c r="M45" s="57">
        <f>'ФАП (07-24) '!D45</f>
        <v>52612327</v>
      </c>
      <c r="N45" s="61"/>
      <c r="O45" s="57">
        <f>' СМП '!D45</f>
        <v>0</v>
      </c>
      <c r="P45" s="57">
        <f>'Гемодиализ (пр.07-24) '!D45</f>
        <v>0</v>
      </c>
      <c r="Q45" s="57">
        <f>'Мед.реаб.(АПУ,ДС,КС) '!D45</f>
        <v>3609304</v>
      </c>
      <c r="R45" s="57">
        <f t="shared" si="4"/>
        <v>800524882</v>
      </c>
      <c r="S45" s="153"/>
    </row>
    <row r="46" spans="1:19" s="1" customFormat="1" x14ac:dyDescent="0.2">
      <c r="A46" s="25">
        <v>35</v>
      </c>
      <c r="B46" s="15" t="s">
        <v>100</v>
      </c>
      <c r="C46" s="16" t="s">
        <v>223</v>
      </c>
      <c r="D46" s="57">
        <f>КС!D46</f>
        <v>67861669</v>
      </c>
      <c r="E46" s="57">
        <f>'ДС(пр.07-24)'!D46</f>
        <v>18338693</v>
      </c>
      <c r="F46" s="57">
        <f t="shared" si="1"/>
        <v>208218444</v>
      </c>
      <c r="G46" s="57">
        <f>'АПУ профилактика 7-24'!D47</f>
        <v>61909407</v>
      </c>
      <c r="H46" s="57">
        <f>'Диспан.набл.(КП)'!D47</f>
        <v>15892735</v>
      </c>
      <c r="I46" s="57">
        <f>'АПУ неотл.пом.7-24'!D46</f>
        <v>11231805</v>
      </c>
      <c r="J46" s="57">
        <f>'АПУ обращения '!D46</f>
        <v>60358943</v>
      </c>
      <c r="K46" s="57">
        <f>'ОДИ ПГГ 7-24'!D46</f>
        <v>2304943</v>
      </c>
      <c r="L46" s="57">
        <f>'ОДИ МЗ РБ 7-24'!D46</f>
        <v>0</v>
      </c>
      <c r="M46" s="57">
        <f>'ФАП (07-24) '!D46</f>
        <v>56520611</v>
      </c>
      <c r="N46" s="57"/>
      <c r="O46" s="57">
        <f>' СМП '!D46</f>
        <v>0</v>
      </c>
      <c r="P46" s="57">
        <f>'Гемодиализ (пр.07-24) '!D46</f>
        <v>0</v>
      </c>
      <c r="Q46" s="57">
        <f>'Мед.реаб.(АПУ,ДС,КС) '!D46</f>
        <v>0</v>
      </c>
      <c r="R46" s="57">
        <f t="shared" si="4"/>
        <v>294418806</v>
      </c>
      <c r="S46" s="153"/>
    </row>
    <row r="47" spans="1:19" s="1" customFormat="1" x14ac:dyDescent="0.2">
      <c r="A47" s="25">
        <v>36</v>
      </c>
      <c r="B47" s="12" t="s">
        <v>101</v>
      </c>
      <c r="C47" s="10" t="s">
        <v>224</v>
      </c>
      <c r="D47" s="57">
        <f>КС!D47</f>
        <v>42918563</v>
      </c>
      <c r="E47" s="57">
        <f>'ДС(пр.07-24)'!D47</f>
        <v>11181513</v>
      </c>
      <c r="F47" s="57">
        <f t="shared" si="1"/>
        <v>138231393</v>
      </c>
      <c r="G47" s="57">
        <f>'АПУ профилактика 7-24'!D48</f>
        <v>39065044</v>
      </c>
      <c r="H47" s="57">
        <f>'Диспан.набл.(КП)'!D48</f>
        <v>14351047</v>
      </c>
      <c r="I47" s="57">
        <f>'АПУ неотл.пом.7-24'!D47</f>
        <v>7829769</v>
      </c>
      <c r="J47" s="57">
        <f>'АПУ обращения '!D47</f>
        <v>40218728</v>
      </c>
      <c r="K47" s="57">
        <f>'ОДИ ПГГ 7-24'!D47</f>
        <v>725988</v>
      </c>
      <c r="L47" s="57">
        <f>'ОДИ МЗ РБ 7-24'!D47</f>
        <v>0</v>
      </c>
      <c r="M47" s="57">
        <f>'ФАП (07-24) '!D47</f>
        <v>36040817</v>
      </c>
      <c r="N47" s="57"/>
      <c r="O47" s="57">
        <f>' СМП '!D47</f>
        <v>0</v>
      </c>
      <c r="P47" s="57">
        <f>'Гемодиализ (пр.07-24) '!D47</f>
        <v>0</v>
      </c>
      <c r="Q47" s="57">
        <f>'Мед.реаб.(АПУ,ДС,КС) '!D47</f>
        <v>0</v>
      </c>
      <c r="R47" s="57">
        <f t="shared" si="4"/>
        <v>192331469</v>
      </c>
      <c r="S47" s="153"/>
    </row>
    <row r="48" spans="1:19" s="1" customFormat="1" x14ac:dyDescent="0.2">
      <c r="A48" s="25">
        <v>37</v>
      </c>
      <c r="B48" s="12" t="s">
        <v>102</v>
      </c>
      <c r="C48" s="10" t="s">
        <v>24</v>
      </c>
      <c r="D48" s="57">
        <f>КС!D48</f>
        <v>61954723</v>
      </c>
      <c r="E48" s="57">
        <f>'ДС(пр.07-24)'!D48</f>
        <v>20247365</v>
      </c>
      <c r="F48" s="57">
        <f t="shared" si="1"/>
        <v>229244436</v>
      </c>
      <c r="G48" s="57">
        <f>'АПУ профилактика 7-24'!D49</f>
        <v>70548386</v>
      </c>
      <c r="H48" s="57">
        <f>'Диспан.набл.(КП)'!D49</f>
        <v>22690693</v>
      </c>
      <c r="I48" s="57">
        <f>'АПУ неотл.пом.7-24'!D48</f>
        <v>13492939</v>
      </c>
      <c r="J48" s="57">
        <f>'АПУ обращения '!D48</f>
        <v>71979455</v>
      </c>
      <c r="K48" s="57">
        <f>'ОДИ ПГГ 7-24'!D48</f>
        <v>1519267</v>
      </c>
      <c r="L48" s="57">
        <f>'ОДИ МЗ РБ 7-24'!D48</f>
        <v>0</v>
      </c>
      <c r="M48" s="57">
        <f>'ФАП (07-24) '!D48</f>
        <v>49013696</v>
      </c>
      <c r="N48" s="57"/>
      <c r="O48" s="57">
        <f>' СМП '!D48</f>
        <v>0</v>
      </c>
      <c r="P48" s="57">
        <f>'Гемодиализ (пр.07-24) '!D48</f>
        <v>0</v>
      </c>
      <c r="Q48" s="57">
        <f>'Мед.реаб.(АПУ,ДС,КС) '!D48</f>
        <v>1200282</v>
      </c>
      <c r="R48" s="57">
        <f t="shared" si="4"/>
        <v>312646806</v>
      </c>
      <c r="S48" s="153"/>
    </row>
    <row r="49" spans="1:19" s="1" customFormat="1" x14ac:dyDescent="0.2">
      <c r="A49" s="25">
        <v>38</v>
      </c>
      <c r="B49" s="26" t="s">
        <v>103</v>
      </c>
      <c r="C49" s="10" t="s">
        <v>20</v>
      </c>
      <c r="D49" s="57">
        <f>КС!D49</f>
        <v>32050341</v>
      </c>
      <c r="E49" s="57">
        <f>'ДС(пр.07-24)'!D49</f>
        <v>9025030</v>
      </c>
      <c r="F49" s="57">
        <f t="shared" si="1"/>
        <v>112278296</v>
      </c>
      <c r="G49" s="57">
        <f>'АПУ профилактика 7-24'!D50</f>
        <v>29171400</v>
      </c>
      <c r="H49" s="57">
        <f>'Диспан.набл.(КП)'!D50</f>
        <v>9379184</v>
      </c>
      <c r="I49" s="57">
        <f>'АПУ неотл.пом.7-24'!D49</f>
        <v>5771647</v>
      </c>
      <c r="J49" s="57">
        <f>'АПУ обращения '!D49</f>
        <v>33954866</v>
      </c>
      <c r="K49" s="57">
        <f>'ОДИ ПГГ 7-24'!D49</f>
        <v>1145253</v>
      </c>
      <c r="L49" s="57">
        <f>'ОДИ МЗ РБ 7-24'!D49</f>
        <v>0</v>
      </c>
      <c r="M49" s="57">
        <f>'ФАП (07-24) '!D49</f>
        <v>32855946</v>
      </c>
      <c r="N49" s="57"/>
      <c r="O49" s="57">
        <f>' СМП '!D49</f>
        <v>0</v>
      </c>
      <c r="P49" s="57">
        <f>'Гемодиализ (пр.07-24) '!D49</f>
        <v>0</v>
      </c>
      <c r="Q49" s="57">
        <f>'Мед.реаб.(АПУ,ДС,КС) '!D49</f>
        <v>0</v>
      </c>
      <c r="R49" s="57">
        <f t="shared" si="4"/>
        <v>153353667</v>
      </c>
      <c r="S49" s="153"/>
    </row>
    <row r="50" spans="1:19" s="1" customFormat="1" x14ac:dyDescent="0.2">
      <c r="A50" s="25">
        <v>39</v>
      </c>
      <c r="B50" s="14" t="s">
        <v>104</v>
      </c>
      <c r="C50" s="10" t="s">
        <v>105</v>
      </c>
      <c r="D50" s="57">
        <f>КС!D50</f>
        <v>52858833</v>
      </c>
      <c r="E50" s="57">
        <f>'ДС(пр.07-24)'!D50</f>
        <v>29778031</v>
      </c>
      <c r="F50" s="57">
        <f t="shared" si="1"/>
        <v>76639135</v>
      </c>
      <c r="G50" s="57">
        <f>'АПУ профилактика 7-24'!D51</f>
        <v>29525575</v>
      </c>
      <c r="H50" s="57">
        <f>'Диспан.набл.(КП)'!D51</f>
        <v>12071584</v>
      </c>
      <c r="I50" s="57">
        <f>'АПУ неотл.пом.7-24'!D50</f>
        <v>3952618</v>
      </c>
      <c r="J50" s="57">
        <f>'АПУ обращения '!D50</f>
        <v>24392085</v>
      </c>
      <c r="K50" s="57">
        <f>'ОДИ ПГГ 7-24'!D50</f>
        <v>5899976</v>
      </c>
      <c r="L50" s="57">
        <f>'ОДИ МЗ РБ 7-24'!D50</f>
        <v>797297</v>
      </c>
      <c r="M50" s="57">
        <f>'ФАП (07-24) '!D50</f>
        <v>0</v>
      </c>
      <c r="N50" s="57"/>
      <c r="O50" s="57">
        <f>' СМП '!D50</f>
        <v>0</v>
      </c>
      <c r="P50" s="57">
        <f>'Гемодиализ (пр.07-24) '!D50</f>
        <v>0</v>
      </c>
      <c r="Q50" s="57">
        <f>'Мед.реаб.(АПУ,ДС,КС) '!D50</f>
        <v>0</v>
      </c>
      <c r="R50" s="57">
        <f t="shared" si="4"/>
        <v>159275999</v>
      </c>
      <c r="S50" s="153"/>
    </row>
    <row r="51" spans="1:19" s="22" customFormat="1" x14ac:dyDescent="0.2">
      <c r="A51" s="25">
        <v>40</v>
      </c>
      <c r="B51" s="27" t="s">
        <v>106</v>
      </c>
      <c r="C51" s="21" t="s">
        <v>107</v>
      </c>
      <c r="D51" s="57">
        <f>КС!D51</f>
        <v>487444822</v>
      </c>
      <c r="E51" s="57">
        <f>'ДС(пр.07-24)'!D51</f>
        <v>76872869</v>
      </c>
      <c r="F51" s="57">
        <f t="shared" si="1"/>
        <v>725705577.34000003</v>
      </c>
      <c r="G51" s="57">
        <f>'АПУ профилактика 7-24'!D52</f>
        <v>287202420</v>
      </c>
      <c r="H51" s="57">
        <f>'Диспан.набл.(КП)'!D52</f>
        <v>63684627</v>
      </c>
      <c r="I51" s="57">
        <f>'АПУ неотл.пом.7-24'!D51</f>
        <v>46054788</v>
      </c>
      <c r="J51" s="57">
        <f>'АПУ обращения '!D51</f>
        <v>251091151.34</v>
      </c>
      <c r="K51" s="57">
        <f>'ОДИ ПГГ 7-24'!D51</f>
        <v>56740478</v>
      </c>
      <c r="L51" s="57">
        <f>'ОДИ МЗ РБ 7-24'!D51</f>
        <v>20932113</v>
      </c>
      <c r="M51" s="57">
        <f>'ФАП (07-24) '!D51</f>
        <v>0</v>
      </c>
      <c r="N51" s="60"/>
      <c r="O51" s="57">
        <f>' СМП '!D51</f>
        <v>431314741</v>
      </c>
      <c r="P51" s="57">
        <f>'Гемодиализ (пр.07-24) '!D51</f>
        <v>0</v>
      </c>
      <c r="Q51" s="57">
        <f>'Мед.реаб.(АПУ,ДС,КС) '!D51</f>
        <v>32771153</v>
      </c>
      <c r="R51" s="57">
        <f t="shared" si="4"/>
        <v>1754109162.3400002</v>
      </c>
      <c r="S51" s="153"/>
    </row>
    <row r="52" spans="1:19" s="1" customFormat="1" x14ac:dyDescent="0.2">
      <c r="A52" s="25">
        <v>41</v>
      </c>
      <c r="B52" s="12" t="s">
        <v>108</v>
      </c>
      <c r="C52" s="10" t="s">
        <v>229</v>
      </c>
      <c r="D52" s="57">
        <f>КС!D52</f>
        <v>65703745</v>
      </c>
      <c r="E52" s="57">
        <f>'ДС(пр.07-24)'!D52</f>
        <v>17328727</v>
      </c>
      <c r="F52" s="57">
        <f t="shared" si="1"/>
        <v>186144555</v>
      </c>
      <c r="G52" s="57">
        <f>'АПУ профилактика 7-24'!D53</f>
        <v>52917538</v>
      </c>
      <c r="H52" s="57">
        <f>'Диспан.набл.(КП)'!D53</f>
        <v>18159111</v>
      </c>
      <c r="I52" s="57">
        <f>'АПУ неотл.пом.7-24'!D52</f>
        <v>10898299</v>
      </c>
      <c r="J52" s="57">
        <f>'АПУ обращения '!D52</f>
        <v>55029664</v>
      </c>
      <c r="K52" s="57">
        <f>'ОДИ ПГГ 7-24'!D52</f>
        <v>1920844</v>
      </c>
      <c r="L52" s="57">
        <f>'ОДИ МЗ РБ 7-24'!D52</f>
        <v>0</v>
      </c>
      <c r="M52" s="57">
        <f>'ФАП (07-24) '!D52</f>
        <v>47219099</v>
      </c>
      <c r="N52" s="57"/>
      <c r="O52" s="57">
        <f>' СМП '!D52</f>
        <v>0</v>
      </c>
      <c r="P52" s="57">
        <f>'Гемодиализ (пр.07-24) '!D52</f>
        <v>0</v>
      </c>
      <c r="Q52" s="57">
        <f>'Мед.реаб.(АПУ,ДС,КС) '!D52</f>
        <v>1436158</v>
      </c>
      <c r="R52" s="57">
        <f t="shared" si="4"/>
        <v>270613185</v>
      </c>
      <c r="S52" s="153"/>
    </row>
    <row r="53" spans="1:19" s="1" customFormat="1" ht="10.5" customHeight="1" x14ac:dyDescent="0.2">
      <c r="A53" s="25">
        <v>42</v>
      </c>
      <c r="B53" s="12" t="s">
        <v>109</v>
      </c>
      <c r="C53" s="10" t="s">
        <v>2</v>
      </c>
      <c r="D53" s="57">
        <f>КС!D53</f>
        <v>312046900</v>
      </c>
      <c r="E53" s="57">
        <f>'ДС(пр.07-24)'!D53</f>
        <v>52492982</v>
      </c>
      <c r="F53" s="57">
        <f t="shared" si="1"/>
        <v>481094972</v>
      </c>
      <c r="G53" s="57">
        <f>'АПУ профилактика 7-24'!D54</f>
        <v>185704373</v>
      </c>
      <c r="H53" s="57">
        <f>'Диспан.набл.(КП)'!D54</f>
        <v>37398458</v>
      </c>
      <c r="I53" s="57">
        <f>'АПУ неотл.пом.7-24'!D53</f>
        <v>29859827</v>
      </c>
      <c r="J53" s="57">
        <f>'АПУ обращения '!D53</f>
        <v>183025109</v>
      </c>
      <c r="K53" s="57">
        <f>'ОДИ ПГГ 7-24'!D53</f>
        <v>15588563</v>
      </c>
      <c r="L53" s="57">
        <f>'ОДИ МЗ РБ 7-24'!D53</f>
        <v>0</v>
      </c>
      <c r="M53" s="57">
        <f>'ФАП (07-24) '!D53</f>
        <v>29518642</v>
      </c>
      <c r="N53" s="57"/>
      <c r="O53" s="57">
        <f>' СМП '!D53</f>
        <v>0</v>
      </c>
      <c r="P53" s="57">
        <f>'Гемодиализ (пр.07-24) '!D53</f>
        <v>0</v>
      </c>
      <c r="Q53" s="57">
        <f>'Мед.реаб.(АПУ,ДС,КС) '!D53</f>
        <v>0</v>
      </c>
      <c r="R53" s="57">
        <f t="shared" si="4"/>
        <v>845634854</v>
      </c>
      <c r="S53" s="153"/>
    </row>
    <row r="54" spans="1:19" s="1" customFormat="1" x14ac:dyDescent="0.2">
      <c r="A54" s="25">
        <v>43</v>
      </c>
      <c r="B54" s="26" t="s">
        <v>110</v>
      </c>
      <c r="C54" s="10" t="s">
        <v>3</v>
      </c>
      <c r="D54" s="57">
        <f>КС!D54</f>
        <v>50325628</v>
      </c>
      <c r="E54" s="57">
        <f>'ДС(пр.07-24)'!D54</f>
        <v>11966065</v>
      </c>
      <c r="F54" s="57">
        <f t="shared" si="1"/>
        <v>146322365</v>
      </c>
      <c r="G54" s="57">
        <f>'АПУ профилактика 7-24'!D55</f>
        <v>41116742</v>
      </c>
      <c r="H54" s="57">
        <f>'Диспан.набл.(КП)'!D55</f>
        <v>14700855</v>
      </c>
      <c r="I54" s="57">
        <f>'АПУ неотл.пом.7-24'!D54</f>
        <v>8317857</v>
      </c>
      <c r="J54" s="57">
        <f>'АПУ обращения '!D54</f>
        <v>42074999</v>
      </c>
      <c r="K54" s="57">
        <f>'ОДИ ПГГ 7-24'!D54</f>
        <v>1437756</v>
      </c>
      <c r="L54" s="57">
        <f>'ОДИ МЗ РБ 7-24'!D54</f>
        <v>0</v>
      </c>
      <c r="M54" s="57">
        <f>'ФАП (07-24) '!D54</f>
        <v>38674156</v>
      </c>
      <c r="N54" s="57"/>
      <c r="O54" s="57">
        <f>' СМП '!D54</f>
        <v>0</v>
      </c>
      <c r="P54" s="57">
        <f>'Гемодиализ (пр.07-24) '!D54</f>
        <v>0</v>
      </c>
      <c r="Q54" s="57">
        <f>'Мед.реаб.(АПУ,ДС,КС) '!D54</f>
        <v>0</v>
      </c>
      <c r="R54" s="57">
        <f t="shared" si="4"/>
        <v>208614058</v>
      </c>
      <c r="S54" s="153"/>
    </row>
    <row r="55" spans="1:19" s="1" customFormat="1" x14ac:dyDescent="0.2">
      <c r="A55" s="25">
        <v>44</v>
      </c>
      <c r="B55" s="26" t="s">
        <v>111</v>
      </c>
      <c r="C55" s="10" t="s">
        <v>225</v>
      </c>
      <c r="D55" s="57">
        <f>КС!D55</f>
        <v>76606436</v>
      </c>
      <c r="E55" s="57">
        <f>'ДС(пр.07-24)'!D55</f>
        <v>19698422</v>
      </c>
      <c r="F55" s="57">
        <f t="shared" si="1"/>
        <v>225154260</v>
      </c>
      <c r="G55" s="57">
        <f>'АПУ профилактика 7-24'!D56</f>
        <v>64793901</v>
      </c>
      <c r="H55" s="57">
        <f>'Диспан.набл.(КП)'!D56</f>
        <v>20903396</v>
      </c>
      <c r="I55" s="57">
        <f>'АПУ неотл.пом.7-24'!D55</f>
        <v>12262206</v>
      </c>
      <c r="J55" s="57">
        <f>'АПУ обращения '!D55</f>
        <v>62650241</v>
      </c>
      <c r="K55" s="57">
        <f>'ОДИ ПГГ 7-24'!D55</f>
        <v>1908865</v>
      </c>
      <c r="L55" s="57">
        <f>'ОДИ МЗ РБ 7-24'!D55</f>
        <v>0</v>
      </c>
      <c r="M55" s="57">
        <f>'ФАП (07-24) '!D55</f>
        <v>62635651</v>
      </c>
      <c r="N55" s="57"/>
      <c r="O55" s="57">
        <f>' СМП '!D55</f>
        <v>0</v>
      </c>
      <c r="P55" s="57">
        <f>'Гемодиализ (пр.07-24) '!D55</f>
        <v>0</v>
      </c>
      <c r="Q55" s="57">
        <f>'Мед.реаб.(АПУ,ДС,КС) '!D55</f>
        <v>2525298</v>
      </c>
      <c r="R55" s="57">
        <f t="shared" si="4"/>
        <v>323984416</v>
      </c>
      <c r="S55" s="153"/>
    </row>
    <row r="56" spans="1:19" s="1" customFormat="1" x14ac:dyDescent="0.2">
      <c r="A56" s="25">
        <v>45</v>
      </c>
      <c r="B56" s="14" t="s">
        <v>112</v>
      </c>
      <c r="C56" s="10" t="s">
        <v>0</v>
      </c>
      <c r="D56" s="57">
        <f>КС!D56</f>
        <v>91958775</v>
      </c>
      <c r="E56" s="57">
        <f>'ДС(пр.07-24)'!D56</f>
        <v>22148252</v>
      </c>
      <c r="F56" s="57">
        <f t="shared" si="1"/>
        <v>249208318</v>
      </c>
      <c r="G56" s="57">
        <f>'АПУ профилактика 7-24'!D57</f>
        <v>79757898</v>
      </c>
      <c r="H56" s="57">
        <f>'Диспан.набл.(КП)'!D57</f>
        <v>22652712</v>
      </c>
      <c r="I56" s="57">
        <f>'АПУ неотл.пом.7-24'!D56</f>
        <v>15279078</v>
      </c>
      <c r="J56" s="57">
        <f>'АПУ обращения '!D56</f>
        <v>78156133</v>
      </c>
      <c r="K56" s="57">
        <f>'ОДИ ПГГ 7-24'!D56</f>
        <v>7082638</v>
      </c>
      <c r="L56" s="57">
        <f>'ОДИ МЗ РБ 7-24'!D56</f>
        <v>0</v>
      </c>
      <c r="M56" s="57">
        <f>'ФАП (07-24) '!D56</f>
        <v>46279859</v>
      </c>
      <c r="N56" s="57"/>
      <c r="O56" s="57">
        <f>' СМП '!D56</f>
        <v>0</v>
      </c>
      <c r="P56" s="57">
        <f>'Гемодиализ (пр.07-24) '!D56</f>
        <v>0</v>
      </c>
      <c r="Q56" s="57">
        <f>'Мед.реаб.(АПУ,ДС,КС) '!D56</f>
        <v>0</v>
      </c>
      <c r="R56" s="57">
        <f t="shared" si="4"/>
        <v>363315345</v>
      </c>
      <c r="S56" s="153"/>
    </row>
    <row r="57" spans="1:19" s="1" customFormat="1" ht="10.5" customHeight="1" x14ac:dyDescent="0.2">
      <c r="A57" s="25">
        <v>46</v>
      </c>
      <c r="B57" s="26" t="s">
        <v>113</v>
      </c>
      <c r="C57" s="10" t="s">
        <v>4</v>
      </c>
      <c r="D57" s="57">
        <f>КС!D57</f>
        <v>33413483</v>
      </c>
      <c r="E57" s="57">
        <f>'ДС(пр.07-24)'!D57</f>
        <v>7705405</v>
      </c>
      <c r="F57" s="57">
        <f t="shared" si="1"/>
        <v>98771431</v>
      </c>
      <c r="G57" s="57">
        <f>'АПУ профилактика 7-24'!D58</f>
        <v>24911964</v>
      </c>
      <c r="H57" s="57">
        <f>'Диспан.набл.(КП)'!D58</f>
        <v>10881775</v>
      </c>
      <c r="I57" s="57">
        <f>'АПУ неотл.пом.7-24'!D57</f>
        <v>5213752</v>
      </c>
      <c r="J57" s="57">
        <f>'АПУ обращения '!D57</f>
        <v>27547455</v>
      </c>
      <c r="K57" s="57">
        <f>'ОДИ ПГГ 7-24'!D57</f>
        <v>644394</v>
      </c>
      <c r="L57" s="57">
        <f>'ОДИ МЗ РБ 7-24'!D57</f>
        <v>0</v>
      </c>
      <c r="M57" s="57">
        <f>'ФАП (07-24) '!D57</f>
        <v>29572091</v>
      </c>
      <c r="N57" s="57"/>
      <c r="O57" s="57">
        <f>' СМП '!D57</f>
        <v>0</v>
      </c>
      <c r="P57" s="57">
        <f>'Гемодиализ (пр.07-24) '!D57</f>
        <v>0</v>
      </c>
      <c r="Q57" s="57">
        <f>'Мед.реаб.(АПУ,ДС,КС) '!D57</f>
        <v>0</v>
      </c>
      <c r="R57" s="57">
        <f t="shared" si="4"/>
        <v>139890319</v>
      </c>
      <c r="S57" s="153"/>
    </row>
    <row r="58" spans="1:19" s="1" customFormat="1" x14ac:dyDescent="0.2">
      <c r="A58" s="25">
        <v>47</v>
      </c>
      <c r="B58" s="14" t="s">
        <v>114</v>
      </c>
      <c r="C58" s="10" t="s">
        <v>1</v>
      </c>
      <c r="D58" s="57">
        <f>КС!D58</f>
        <v>62308438</v>
      </c>
      <c r="E58" s="57">
        <f>'ДС(пр.07-24)'!D58</f>
        <v>15602414</v>
      </c>
      <c r="F58" s="57">
        <f t="shared" si="1"/>
        <v>180543382</v>
      </c>
      <c r="G58" s="57">
        <f>'АПУ профилактика 7-24'!D59</f>
        <v>55240143</v>
      </c>
      <c r="H58" s="57">
        <f>'Диспан.набл.(КП)'!D59</f>
        <v>14464858</v>
      </c>
      <c r="I58" s="57">
        <f>'АПУ неотл.пом.7-24'!D58</f>
        <v>10592028</v>
      </c>
      <c r="J58" s="57">
        <f>'АПУ обращения '!D58</f>
        <v>54110217</v>
      </c>
      <c r="K58" s="57">
        <f>'ОДИ ПГГ 7-24'!D58</f>
        <v>1821326</v>
      </c>
      <c r="L58" s="57">
        <f>'ОДИ МЗ РБ 7-24'!D58</f>
        <v>0</v>
      </c>
      <c r="M58" s="57">
        <f>'ФАП (07-24) '!D58</f>
        <v>44314810</v>
      </c>
      <c r="N58" s="57"/>
      <c r="O58" s="57">
        <f>' СМП '!D58</f>
        <v>0</v>
      </c>
      <c r="P58" s="57">
        <f>'Гемодиализ (пр.07-24) '!D58</f>
        <v>0</v>
      </c>
      <c r="Q58" s="57">
        <f>'Мед.реаб.(АПУ,ДС,КС) '!D58</f>
        <v>0</v>
      </c>
      <c r="R58" s="57">
        <f t="shared" si="4"/>
        <v>258454234</v>
      </c>
      <c r="S58" s="153"/>
    </row>
    <row r="59" spans="1:19" s="1" customFormat="1" x14ac:dyDescent="0.2">
      <c r="A59" s="25">
        <v>48</v>
      </c>
      <c r="B59" s="26" t="s">
        <v>115</v>
      </c>
      <c r="C59" s="10" t="s">
        <v>226</v>
      </c>
      <c r="D59" s="57">
        <f>КС!D59</f>
        <v>88770914</v>
      </c>
      <c r="E59" s="57">
        <f>'ДС(пр.07-24)'!D59</f>
        <v>23838199</v>
      </c>
      <c r="F59" s="57">
        <f t="shared" si="1"/>
        <v>254442556</v>
      </c>
      <c r="G59" s="57">
        <f>'АПУ профилактика 7-24'!D60</f>
        <v>82612692</v>
      </c>
      <c r="H59" s="57">
        <f>'Диспан.набл.(КП)'!D60</f>
        <v>31940301</v>
      </c>
      <c r="I59" s="57">
        <f>'АПУ неотл.пом.7-24'!D59</f>
        <v>16042196</v>
      </c>
      <c r="J59" s="57">
        <f>'АПУ обращения '!D59</f>
        <v>77599013</v>
      </c>
      <c r="K59" s="57">
        <f>'ОДИ ПГГ 7-24'!D59</f>
        <v>3089052</v>
      </c>
      <c r="L59" s="57">
        <f>'ОДИ МЗ РБ 7-24'!D59</f>
        <v>0</v>
      </c>
      <c r="M59" s="57">
        <f>'ФАП (07-24) '!D59</f>
        <v>43159302</v>
      </c>
      <c r="N59" s="57"/>
      <c r="O59" s="57">
        <f>' СМП '!D59</f>
        <v>0</v>
      </c>
      <c r="P59" s="57">
        <f>'Гемодиализ (пр.07-24) '!D59</f>
        <v>0</v>
      </c>
      <c r="Q59" s="57">
        <f>'Мед.реаб.(АПУ,ДС,КС) '!D59</f>
        <v>0</v>
      </c>
      <c r="R59" s="57">
        <f t="shared" si="4"/>
        <v>367051669</v>
      </c>
      <c r="S59" s="153"/>
    </row>
    <row r="60" spans="1:19" s="1" customFormat="1" x14ac:dyDescent="0.2">
      <c r="A60" s="25">
        <v>49</v>
      </c>
      <c r="B60" s="26" t="s">
        <v>116</v>
      </c>
      <c r="C60" s="10" t="s">
        <v>26</v>
      </c>
      <c r="D60" s="57">
        <f>КС!D60</f>
        <v>570588479</v>
      </c>
      <c r="E60" s="57">
        <f>'ДС(пр.07-24)'!D60</f>
        <v>90870028</v>
      </c>
      <c r="F60" s="57">
        <f t="shared" si="1"/>
        <v>804297104.92000008</v>
      </c>
      <c r="G60" s="57">
        <f>'АПУ профилактика 7-24'!D61</f>
        <v>291960649</v>
      </c>
      <c r="H60" s="57">
        <f>'Диспан.набл.(КП)'!D61</f>
        <v>80778640</v>
      </c>
      <c r="I60" s="57">
        <f>'АПУ неотл.пом.7-24'!D60</f>
        <v>54662228</v>
      </c>
      <c r="J60" s="57">
        <f>'АПУ обращения '!D60</f>
        <v>282026343.92000002</v>
      </c>
      <c r="K60" s="57">
        <f>'ОДИ ПГГ 7-24'!D60</f>
        <v>22954562</v>
      </c>
      <c r="L60" s="57">
        <f>'ОДИ МЗ РБ 7-24'!D60</f>
        <v>1641750</v>
      </c>
      <c r="M60" s="57">
        <f>'ФАП (07-24) '!D60</f>
        <v>70272932</v>
      </c>
      <c r="N60" s="57"/>
      <c r="O60" s="57">
        <f>' СМП '!D60</f>
        <v>0</v>
      </c>
      <c r="P60" s="57">
        <f>'Гемодиализ (пр.07-24) '!D60</f>
        <v>113481</v>
      </c>
      <c r="Q60" s="57">
        <f>'Мед.реаб.(АПУ,ДС,КС) '!D60</f>
        <v>0</v>
      </c>
      <c r="R60" s="57">
        <f t="shared" si="4"/>
        <v>1465869092.9200001</v>
      </c>
      <c r="S60" s="153"/>
    </row>
    <row r="61" spans="1:19" s="1" customFormat="1" x14ac:dyDescent="0.2">
      <c r="A61" s="25">
        <v>50</v>
      </c>
      <c r="B61" s="26" t="s">
        <v>117</v>
      </c>
      <c r="C61" s="10" t="s">
        <v>227</v>
      </c>
      <c r="D61" s="57">
        <f>КС!D61</f>
        <v>54464586</v>
      </c>
      <c r="E61" s="57">
        <f>'ДС(пр.07-24)'!D61</f>
        <v>13895967</v>
      </c>
      <c r="F61" s="57">
        <f t="shared" si="1"/>
        <v>156418672</v>
      </c>
      <c r="G61" s="57">
        <f>'АПУ профилактика 7-24'!D62</f>
        <v>43738022</v>
      </c>
      <c r="H61" s="57">
        <f>'Диспан.набл.(КП)'!D62</f>
        <v>12587464</v>
      </c>
      <c r="I61" s="57">
        <f>'АПУ неотл.пом.7-24'!D61</f>
        <v>8458034</v>
      </c>
      <c r="J61" s="57">
        <f>'АПУ обращения '!D61</f>
        <v>44660294</v>
      </c>
      <c r="K61" s="57">
        <f>'ОДИ ПГГ 7-24'!D61</f>
        <v>1654169</v>
      </c>
      <c r="L61" s="57">
        <f>'ОДИ МЗ РБ 7-24'!D61</f>
        <v>0</v>
      </c>
      <c r="M61" s="57">
        <f>'ФАП (07-24) '!D61</f>
        <v>45320689</v>
      </c>
      <c r="N61" s="57"/>
      <c r="O61" s="57">
        <f>' СМП '!D61</f>
        <v>0</v>
      </c>
      <c r="P61" s="57">
        <f>'Гемодиализ (пр.07-24) '!D61</f>
        <v>0</v>
      </c>
      <c r="Q61" s="57">
        <f>'Мед.реаб.(АПУ,ДС,КС) '!D61</f>
        <v>0</v>
      </c>
      <c r="R61" s="57">
        <f t="shared" si="4"/>
        <v>224779225</v>
      </c>
      <c r="S61" s="153"/>
    </row>
    <row r="62" spans="1:19" s="1" customFormat="1" x14ac:dyDescent="0.2">
      <c r="A62" s="25">
        <v>51</v>
      </c>
      <c r="B62" s="26" t="s">
        <v>231</v>
      </c>
      <c r="C62" s="10" t="s">
        <v>230</v>
      </c>
      <c r="D62" s="57">
        <f>КС!D62</f>
        <v>184594889</v>
      </c>
      <c r="E62" s="57">
        <f>'ДС(пр.07-24)'!D62</f>
        <v>0</v>
      </c>
      <c r="F62" s="57">
        <f t="shared" si="1"/>
        <v>0</v>
      </c>
      <c r="G62" s="57">
        <f>'АПУ профилактика 7-24'!D63</f>
        <v>0</v>
      </c>
      <c r="H62" s="57">
        <f>'Диспан.набл.(КП)'!D63</f>
        <v>0</v>
      </c>
      <c r="I62" s="57">
        <f>'АПУ неотл.пом.7-24'!D62</f>
        <v>0</v>
      </c>
      <c r="J62" s="57">
        <f>'АПУ обращения '!D62</f>
        <v>0</v>
      </c>
      <c r="K62" s="57">
        <f>'ОДИ ПГГ 7-24'!D62</f>
        <v>0</v>
      </c>
      <c r="L62" s="57">
        <f>'ОДИ МЗ РБ 7-24'!D62</f>
        <v>0</v>
      </c>
      <c r="M62" s="57">
        <f>'ФАП (07-24) '!D62</f>
        <v>0</v>
      </c>
      <c r="N62" s="57"/>
      <c r="O62" s="57">
        <f>' СМП '!D62</f>
        <v>0</v>
      </c>
      <c r="P62" s="57">
        <f>'Гемодиализ (пр.07-24) '!D62</f>
        <v>0</v>
      </c>
      <c r="Q62" s="57">
        <f>'Мед.реаб.(АПУ,ДС,КС) '!D62</f>
        <v>0</v>
      </c>
      <c r="R62" s="57">
        <f t="shared" si="4"/>
        <v>184594889</v>
      </c>
      <c r="S62" s="153"/>
    </row>
    <row r="63" spans="1:19" s="1" customFormat="1" x14ac:dyDescent="0.2">
      <c r="A63" s="25">
        <v>52</v>
      </c>
      <c r="B63" s="26" t="s">
        <v>241</v>
      </c>
      <c r="C63" s="10" t="s">
        <v>242</v>
      </c>
      <c r="D63" s="57">
        <f>КС!D63</f>
        <v>0</v>
      </c>
      <c r="E63" s="57">
        <f>'ДС(пр.07-24)'!D63</f>
        <v>0</v>
      </c>
      <c r="F63" s="57">
        <f t="shared" si="1"/>
        <v>0</v>
      </c>
      <c r="G63" s="57">
        <f>'АПУ профилактика 7-24'!D64</f>
        <v>0</v>
      </c>
      <c r="H63" s="57">
        <f>'Диспан.набл.(КП)'!D64</f>
        <v>0</v>
      </c>
      <c r="I63" s="57">
        <f>'АПУ неотл.пом.7-24'!D63</f>
        <v>0</v>
      </c>
      <c r="J63" s="57">
        <f>'АПУ обращения '!D63</f>
        <v>0</v>
      </c>
      <c r="K63" s="57">
        <f>'ОДИ ПГГ 7-24'!D63</f>
        <v>0</v>
      </c>
      <c r="L63" s="57">
        <f>'ОДИ МЗ РБ 7-24'!D63</f>
        <v>0</v>
      </c>
      <c r="M63" s="57">
        <f>'ФАП (07-24) '!D63</f>
        <v>0</v>
      </c>
      <c r="N63" s="57"/>
      <c r="O63" s="57">
        <f>' СМП '!D63</f>
        <v>0</v>
      </c>
      <c r="P63" s="57">
        <f>'Гемодиализ (пр.07-24) '!D63</f>
        <v>0</v>
      </c>
      <c r="Q63" s="57">
        <f>'Мед.реаб.(АПУ,ДС,КС) '!D63</f>
        <v>10679778</v>
      </c>
      <c r="R63" s="57">
        <f t="shared" si="4"/>
        <v>10679778</v>
      </c>
      <c r="S63" s="153"/>
    </row>
    <row r="64" spans="1:19" s="1" customFormat="1" x14ac:dyDescent="0.2">
      <c r="A64" s="25">
        <v>53</v>
      </c>
      <c r="B64" s="26" t="s">
        <v>118</v>
      </c>
      <c r="C64" s="10" t="s">
        <v>54</v>
      </c>
      <c r="D64" s="57">
        <f>КС!D64</f>
        <v>0</v>
      </c>
      <c r="E64" s="57">
        <f>'ДС(пр.07-24)'!D64</f>
        <v>24232673</v>
      </c>
      <c r="F64" s="57">
        <f t="shared" si="1"/>
        <v>227692937</v>
      </c>
      <c r="G64" s="57">
        <f>'АПУ профилактика 7-24'!D65</f>
        <v>150450585</v>
      </c>
      <c r="H64" s="57">
        <f>'Диспан.набл.(КП)'!D65</f>
        <v>231777</v>
      </c>
      <c r="I64" s="57">
        <f>'АПУ неотл.пом.7-24'!D64</f>
        <v>8388488</v>
      </c>
      <c r="J64" s="57">
        <f>'АПУ обращения '!D64</f>
        <v>66787880</v>
      </c>
      <c r="K64" s="57">
        <f>'ОДИ ПГГ 7-24'!D64</f>
        <v>1834207</v>
      </c>
      <c r="L64" s="57">
        <f>'ОДИ МЗ РБ 7-24'!D64</f>
        <v>0</v>
      </c>
      <c r="M64" s="57">
        <f>'ФАП (07-24) '!D64</f>
        <v>0</v>
      </c>
      <c r="N64" s="57"/>
      <c r="O64" s="57">
        <f>' СМП '!D64</f>
        <v>0</v>
      </c>
      <c r="P64" s="57">
        <f>'Гемодиализ (пр.07-24) '!D64</f>
        <v>0</v>
      </c>
      <c r="Q64" s="57">
        <f>'Мед.реаб.(АПУ,ДС,КС) '!D64</f>
        <v>8102798</v>
      </c>
      <c r="R64" s="57">
        <f t="shared" si="4"/>
        <v>260028408</v>
      </c>
      <c r="S64" s="153"/>
    </row>
    <row r="65" spans="1:19" s="1" customFormat="1" x14ac:dyDescent="0.2">
      <c r="A65" s="25">
        <v>54</v>
      </c>
      <c r="B65" s="14" t="s">
        <v>119</v>
      </c>
      <c r="C65" s="10" t="s">
        <v>243</v>
      </c>
      <c r="D65" s="57">
        <f>КС!D65</f>
        <v>0</v>
      </c>
      <c r="E65" s="57">
        <f>'ДС(пр.07-24)'!D65</f>
        <v>22262564</v>
      </c>
      <c r="F65" s="57">
        <f t="shared" si="1"/>
        <v>168083603</v>
      </c>
      <c r="G65" s="57">
        <f>'АПУ профилактика 7-24'!D66</f>
        <v>105157821</v>
      </c>
      <c r="H65" s="57">
        <f>'Диспан.набл.(КП)'!D66</f>
        <v>358773</v>
      </c>
      <c r="I65" s="57">
        <f>'АПУ неотл.пом.7-24'!D65</f>
        <v>6590649</v>
      </c>
      <c r="J65" s="57">
        <f>'АПУ обращения '!D65</f>
        <v>54533852</v>
      </c>
      <c r="K65" s="57">
        <f>'ОДИ ПГГ 7-24'!D65</f>
        <v>1442508</v>
      </c>
      <c r="L65" s="57">
        <f>'ОДИ МЗ РБ 7-24'!D65</f>
        <v>0</v>
      </c>
      <c r="M65" s="57">
        <f>'ФАП (07-24) '!D65</f>
        <v>0</v>
      </c>
      <c r="N65" s="57"/>
      <c r="O65" s="57">
        <f>' СМП '!D65</f>
        <v>0</v>
      </c>
      <c r="P65" s="57">
        <f>'Гемодиализ (пр.07-24) '!D65</f>
        <v>0</v>
      </c>
      <c r="Q65" s="57">
        <f>'Мед.реаб.(АПУ,ДС,КС) '!D65</f>
        <v>8167257</v>
      </c>
      <c r="R65" s="57">
        <f t="shared" si="4"/>
        <v>198513424</v>
      </c>
      <c r="S65" s="153"/>
    </row>
    <row r="66" spans="1:19" s="1" customFormat="1" ht="24" x14ac:dyDescent="0.2">
      <c r="A66" s="25">
        <v>55</v>
      </c>
      <c r="B66" s="12" t="s">
        <v>120</v>
      </c>
      <c r="C66" s="10" t="s">
        <v>121</v>
      </c>
      <c r="D66" s="57">
        <f>КС!D66</f>
        <v>0</v>
      </c>
      <c r="E66" s="57">
        <f>'ДС(пр.07-24)'!D66</f>
        <v>27833316</v>
      </c>
      <c r="F66" s="57">
        <f t="shared" si="1"/>
        <v>290699598.38</v>
      </c>
      <c r="G66" s="57">
        <f>'АПУ профилактика 7-24'!D67</f>
        <v>150839540</v>
      </c>
      <c r="H66" s="57">
        <f>'Диспан.набл.(КП)'!D67</f>
        <v>57294</v>
      </c>
      <c r="I66" s="57">
        <f>'АПУ неотл.пом.7-24'!D66</f>
        <v>22925448</v>
      </c>
      <c r="J66" s="57">
        <f>'АПУ обращения '!D66</f>
        <v>114835509.38</v>
      </c>
      <c r="K66" s="57">
        <f>'ОДИ ПГГ 7-24'!D66</f>
        <v>2041807</v>
      </c>
      <c r="L66" s="57">
        <f>'ОДИ МЗ РБ 7-24'!D66</f>
        <v>0</v>
      </c>
      <c r="M66" s="57">
        <f>'ФАП (07-24) '!D66</f>
        <v>0</v>
      </c>
      <c r="N66" s="57"/>
      <c r="O66" s="57">
        <f>' СМП '!D66</f>
        <v>0</v>
      </c>
      <c r="P66" s="57">
        <f>'Гемодиализ (пр.07-24) '!D66</f>
        <v>0</v>
      </c>
      <c r="Q66" s="57">
        <f>'Мед.реаб.(АПУ,ДС,КС) '!D66</f>
        <v>0</v>
      </c>
      <c r="R66" s="57">
        <f t="shared" si="4"/>
        <v>318532914.38</v>
      </c>
      <c r="S66" s="153"/>
    </row>
    <row r="67" spans="1:19" s="1" customFormat="1" ht="23.25" customHeight="1" x14ac:dyDescent="0.2">
      <c r="A67" s="25">
        <v>56</v>
      </c>
      <c r="B67" s="14" t="s">
        <v>122</v>
      </c>
      <c r="C67" s="10" t="s">
        <v>244</v>
      </c>
      <c r="D67" s="57">
        <f>КС!D67</f>
        <v>0</v>
      </c>
      <c r="E67" s="57">
        <f>'ДС(пр.07-24)'!D67</f>
        <v>39285288</v>
      </c>
      <c r="F67" s="57">
        <f t="shared" si="1"/>
        <v>330761250</v>
      </c>
      <c r="G67" s="57">
        <f>'АПУ профилактика 7-24'!D68</f>
        <v>197720477</v>
      </c>
      <c r="H67" s="57">
        <f>'Диспан.набл.(КП)'!D68</f>
        <v>64715</v>
      </c>
      <c r="I67" s="57">
        <f>'АПУ неотл.пом.7-24'!D67</f>
        <v>25539085</v>
      </c>
      <c r="J67" s="57">
        <f>'АПУ обращения '!D67</f>
        <v>104815296</v>
      </c>
      <c r="K67" s="57">
        <f>'ОДИ ПГГ 7-24'!D67</f>
        <v>2621677</v>
      </c>
      <c r="L67" s="57">
        <f>'ОДИ МЗ РБ 7-24'!D67</f>
        <v>0</v>
      </c>
      <c r="M67" s="57">
        <f>'ФАП (07-24) '!D67</f>
        <v>0</v>
      </c>
      <c r="N67" s="57"/>
      <c r="O67" s="57">
        <f>' СМП '!D67</f>
        <v>0</v>
      </c>
      <c r="P67" s="57">
        <f>'Гемодиализ (пр.07-24) '!D67</f>
        <v>0</v>
      </c>
      <c r="Q67" s="57">
        <f>'Мед.реаб.(АПУ,ДС,КС) '!D67</f>
        <v>8358579</v>
      </c>
      <c r="R67" s="57">
        <f t="shared" si="4"/>
        <v>378405117</v>
      </c>
      <c r="S67" s="153"/>
    </row>
    <row r="68" spans="1:19" s="1" customFormat="1" ht="27.75" customHeight="1" x14ac:dyDescent="0.2">
      <c r="A68" s="25">
        <v>57</v>
      </c>
      <c r="B68" s="26" t="s">
        <v>123</v>
      </c>
      <c r="C68" s="10" t="s">
        <v>401</v>
      </c>
      <c r="D68" s="57">
        <f>КС!D68</f>
        <v>0</v>
      </c>
      <c r="E68" s="57">
        <f>'ДС(пр.07-24)'!D68</f>
        <v>25153609</v>
      </c>
      <c r="F68" s="57">
        <f t="shared" si="1"/>
        <v>205830402</v>
      </c>
      <c r="G68" s="57">
        <f>'АПУ профилактика 7-24'!D69</f>
        <v>123172950</v>
      </c>
      <c r="H68" s="57">
        <f>'Диспан.набл.(КП)'!D69</f>
        <v>5723</v>
      </c>
      <c r="I68" s="57">
        <f>'АПУ неотл.пом.7-24'!D68</f>
        <v>7257594</v>
      </c>
      <c r="J68" s="57">
        <f>'АПУ обращения '!D68</f>
        <v>73804439</v>
      </c>
      <c r="K68" s="57">
        <f>'ОДИ ПГГ 7-24'!D68</f>
        <v>1589696</v>
      </c>
      <c r="L68" s="57">
        <f>'ОДИ МЗ РБ 7-24'!D68</f>
        <v>0</v>
      </c>
      <c r="M68" s="57">
        <f>'ФАП (07-24) '!D68</f>
        <v>0</v>
      </c>
      <c r="N68" s="57"/>
      <c r="O68" s="57">
        <f>' СМП '!D68</f>
        <v>0</v>
      </c>
      <c r="P68" s="57">
        <f>'Гемодиализ (пр.07-24) '!D68</f>
        <v>0</v>
      </c>
      <c r="Q68" s="57">
        <f>'Мед.реаб.(АПУ,ДС,КС) '!D68</f>
        <v>10914813</v>
      </c>
      <c r="R68" s="57">
        <f t="shared" si="4"/>
        <v>241898824</v>
      </c>
      <c r="S68" s="153"/>
    </row>
    <row r="69" spans="1:19" s="1" customFormat="1" ht="24" x14ac:dyDescent="0.2">
      <c r="A69" s="25">
        <v>58</v>
      </c>
      <c r="B69" s="12" t="s">
        <v>124</v>
      </c>
      <c r="C69" s="10" t="s">
        <v>245</v>
      </c>
      <c r="D69" s="57">
        <f>КС!D69</f>
        <v>0</v>
      </c>
      <c r="E69" s="57">
        <f>'ДС(пр.07-24)'!D69</f>
        <v>0</v>
      </c>
      <c r="F69" s="57">
        <f t="shared" si="1"/>
        <v>91692993</v>
      </c>
      <c r="G69" s="57">
        <f>'АПУ профилактика 7-24'!D70</f>
        <v>14721388</v>
      </c>
      <c r="H69" s="57">
        <f>'Диспан.набл.(КП)'!D70</f>
        <v>0</v>
      </c>
      <c r="I69" s="57">
        <f>'АПУ неотл.пом.7-24'!D69</f>
        <v>0</v>
      </c>
      <c r="J69" s="57">
        <f>'АПУ обращения '!D69</f>
        <v>76971605</v>
      </c>
      <c r="K69" s="57">
        <f>'ОДИ ПГГ 7-24'!D69</f>
        <v>0</v>
      </c>
      <c r="L69" s="57">
        <f>'ОДИ МЗ РБ 7-24'!D69</f>
        <v>0</v>
      </c>
      <c r="M69" s="57">
        <f>'ФАП (07-24) '!D69</f>
        <v>0</v>
      </c>
      <c r="N69" s="57"/>
      <c r="O69" s="57">
        <f>' СМП '!D69</f>
        <v>0</v>
      </c>
      <c r="P69" s="57">
        <f>'Гемодиализ (пр.07-24) '!D69</f>
        <v>0</v>
      </c>
      <c r="Q69" s="57">
        <f>'Мед.реаб.(АПУ,ДС,КС) '!D69</f>
        <v>0</v>
      </c>
      <c r="R69" s="57">
        <f t="shared" si="4"/>
        <v>91692993</v>
      </c>
      <c r="S69" s="153"/>
    </row>
    <row r="70" spans="1:19" s="1" customFormat="1" ht="24" x14ac:dyDescent="0.2">
      <c r="A70" s="25">
        <v>59</v>
      </c>
      <c r="B70" s="12" t="s">
        <v>125</v>
      </c>
      <c r="C70" s="10" t="s">
        <v>246</v>
      </c>
      <c r="D70" s="57">
        <f>КС!D70</f>
        <v>0</v>
      </c>
      <c r="E70" s="57">
        <f>'ДС(пр.07-24)'!D70</f>
        <v>0</v>
      </c>
      <c r="F70" s="57">
        <f t="shared" ref="F70:F130" si="5">G70+H70+I70+J70+K70+L70+M70+N70</f>
        <v>84708296</v>
      </c>
      <c r="G70" s="57">
        <f>'АПУ профилактика 7-24'!D71</f>
        <v>9993950</v>
      </c>
      <c r="H70" s="57">
        <f>'Диспан.набл.(КП)'!D71</f>
        <v>0</v>
      </c>
      <c r="I70" s="57">
        <f>'АПУ неотл.пом.7-24'!D70</f>
        <v>7667676</v>
      </c>
      <c r="J70" s="57">
        <f>'АПУ обращения '!D70</f>
        <v>67046670</v>
      </c>
      <c r="K70" s="57">
        <f>'ОДИ ПГГ 7-24'!D70</f>
        <v>0</v>
      </c>
      <c r="L70" s="57">
        <f>'ОДИ МЗ РБ 7-24'!D70</f>
        <v>0</v>
      </c>
      <c r="M70" s="57">
        <f>'ФАП (07-24) '!D70</f>
        <v>0</v>
      </c>
      <c r="N70" s="57"/>
      <c r="O70" s="57">
        <f>' СМП '!D70</f>
        <v>0</v>
      </c>
      <c r="P70" s="57">
        <f>'Гемодиализ (пр.07-24) '!D70</f>
        <v>0</v>
      </c>
      <c r="Q70" s="57">
        <f>'Мед.реаб.(АПУ,ДС,КС) '!D70</f>
        <v>0</v>
      </c>
      <c r="R70" s="57">
        <f t="shared" si="4"/>
        <v>84708296</v>
      </c>
      <c r="S70" s="153"/>
    </row>
    <row r="71" spans="1:19" s="1" customFormat="1" x14ac:dyDescent="0.2">
      <c r="A71" s="25">
        <v>60</v>
      </c>
      <c r="B71" s="14" t="s">
        <v>126</v>
      </c>
      <c r="C71" s="10" t="s">
        <v>247</v>
      </c>
      <c r="D71" s="57">
        <f>КС!D71</f>
        <v>0</v>
      </c>
      <c r="E71" s="57">
        <f>'ДС(пр.07-24)'!D71</f>
        <v>51881042</v>
      </c>
      <c r="F71" s="57">
        <f t="shared" si="5"/>
        <v>408404681</v>
      </c>
      <c r="G71" s="57">
        <f>'АПУ профилактика 7-24'!D72</f>
        <v>156545544</v>
      </c>
      <c r="H71" s="57">
        <f>'Диспан.набл.(КП)'!D72</f>
        <v>64851411</v>
      </c>
      <c r="I71" s="57">
        <f>'АПУ неотл.пом.7-24'!D71</f>
        <v>20952762</v>
      </c>
      <c r="J71" s="57">
        <f>'АПУ обращения '!D71</f>
        <v>156917075</v>
      </c>
      <c r="K71" s="57">
        <f>'ОДИ ПГГ 7-24'!D71</f>
        <v>7939479</v>
      </c>
      <c r="L71" s="57">
        <f>'ОДИ МЗ РБ 7-24'!D71</f>
        <v>1198410</v>
      </c>
      <c r="M71" s="57">
        <f>'ФАП (07-24) '!D71</f>
        <v>0</v>
      </c>
      <c r="N71" s="57"/>
      <c r="O71" s="57">
        <f>' СМП '!D71</f>
        <v>0</v>
      </c>
      <c r="P71" s="57">
        <f>'Гемодиализ (пр.07-24) '!D71</f>
        <v>0</v>
      </c>
      <c r="Q71" s="57">
        <f>'Мед.реаб.(АПУ,ДС,КС) '!D71</f>
        <v>3496324</v>
      </c>
      <c r="R71" s="57">
        <f t="shared" si="4"/>
        <v>463782047</v>
      </c>
      <c r="S71" s="153"/>
    </row>
    <row r="72" spans="1:19" s="1" customFormat="1" x14ac:dyDescent="0.2">
      <c r="A72" s="25">
        <v>61</v>
      </c>
      <c r="B72" s="14" t="s">
        <v>127</v>
      </c>
      <c r="C72" s="10" t="s">
        <v>53</v>
      </c>
      <c r="D72" s="57">
        <f>КС!D72</f>
        <v>0</v>
      </c>
      <c r="E72" s="57">
        <f>'ДС(пр.07-24)'!D72</f>
        <v>29454082</v>
      </c>
      <c r="F72" s="57">
        <f t="shared" si="5"/>
        <v>265337028</v>
      </c>
      <c r="G72" s="57">
        <f>'АПУ профилактика 7-24'!D73</f>
        <v>106527599</v>
      </c>
      <c r="H72" s="57">
        <f>'Диспан.набл.(КП)'!D73</f>
        <v>50776829</v>
      </c>
      <c r="I72" s="57">
        <f>'АПУ неотл.пом.7-24'!D72</f>
        <v>14574665</v>
      </c>
      <c r="J72" s="57">
        <f>'АПУ обращения '!D72</f>
        <v>85164219</v>
      </c>
      <c r="K72" s="57">
        <f>'ОДИ ПГГ 7-24'!D72</f>
        <v>8293716</v>
      </c>
      <c r="L72" s="57">
        <f>'ОДИ МЗ РБ 7-24'!D72</f>
        <v>0</v>
      </c>
      <c r="M72" s="57">
        <f>'ФАП (07-24) '!D72</f>
        <v>0</v>
      </c>
      <c r="N72" s="57"/>
      <c r="O72" s="57">
        <f>' СМП '!D72</f>
        <v>0</v>
      </c>
      <c r="P72" s="57">
        <f>'Гемодиализ (пр.07-24) '!D72</f>
        <v>0</v>
      </c>
      <c r="Q72" s="57">
        <f>'Мед.реаб.(АПУ,ДС,КС) '!D72</f>
        <v>9779115</v>
      </c>
      <c r="R72" s="57">
        <f t="shared" si="4"/>
        <v>304570225</v>
      </c>
      <c r="S72" s="153"/>
    </row>
    <row r="73" spans="1:19" s="1" customFormat="1" x14ac:dyDescent="0.2">
      <c r="A73" s="25">
        <v>62</v>
      </c>
      <c r="B73" s="14" t="s">
        <v>128</v>
      </c>
      <c r="C73" s="10" t="s">
        <v>248</v>
      </c>
      <c r="D73" s="57">
        <f>КС!D73</f>
        <v>0</v>
      </c>
      <c r="E73" s="57">
        <f>'ДС(пр.07-24)'!D73</f>
        <v>71938063</v>
      </c>
      <c r="F73" s="57">
        <f t="shared" si="5"/>
        <v>564360268</v>
      </c>
      <c r="G73" s="57">
        <f>'АПУ профилактика 7-24'!D74</f>
        <v>211511791</v>
      </c>
      <c r="H73" s="57">
        <f>'Диспан.набл.(КП)'!D74</f>
        <v>94059254</v>
      </c>
      <c r="I73" s="57">
        <f>'АПУ неотл.пом.7-24'!D73</f>
        <v>32200859</v>
      </c>
      <c r="J73" s="57">
        <f>'АПУ обращения '!D73</f>
        <v>213534641</v>
      </c>
      <c r="K73" s="57">
        <f>'ОДИ ПГГ 7-24'!D73</f>
        <v>10815823</v>
      </c>
      <c r="L73" s="57">
        <f>'ОДИ МЗ РБ 7-24'!D73</f>
        <v>2237900</v>
      </c>
      <c r="M73" s="57">
        <f>'ФАП (07-24) '!D73</f>
        <v>0</v>
      </c>
      <c r="N73" s="57"/>
      <c r="O73" s="57">
        <f>' СМП '!D73</f>
        <v>0</v>
      </c>
      <c r="P73" s="57">
        <f>'Гемодиализ (пр.07-24) '!D73</f>
        <v>0</v>
      </c>
      <c r="Q73" s="57">
        <f>'Мед.реаб.(АПУ,ДС,КС) '!D73</f>
        <v>5929883</v>
      </c>
      <c r="R73" s="57">
        <f t="shared" si="4"/>
        <v>642228214</v>
      </c>
      <c r="S73" s="153"/>
    </row>
    <row r="74" spans="1:19" s="1" customFormat="1" ht="24" x14ac:dyDescent="0.2">
      <c r="A74" s="25">
        <v>63</v>
      </c>
      <c r="B74" s="14" t="s">
        <v>129</v>
      </c>
      <c r="C74" s="10" t="s">
        <v>249</v>
      </c>
      <c r="D74" s="57">
        <f>КС!D74</f>
        <v>0</v>
      </c>
      <c r="E74" s="57">
        <f>'ДС(пр.07-24)'!D74</f>
        <v>0</v>
      </c>
      <c r="F74" s="57">
        <f t="shared" si="5"/>
        <v>50009098</v>
      </c>
      <c r="G74" s="57">
        <f>'АПУ профилактика 7-24'!D75</f>
        <v>6269851</v>
      </c>
      <c r="H74" s="57">
        <f>'Диспан.набл.(КП)'!D75</f>
        <v>21585</v>
      </c>
      <c r="I74" s="57">
        <f>'АПУ неотл.пом.7-24'!D74</f>
        <v>0</v>
      </c>
      <c r="J74" s="57">
        <f>'АПУ обращения '!D74</f>
        <v>43717662</v>
      </c>
      <c r="K74" s="57">
        <f>'ОДИ ПГГ 7-24'!D74</f>
        <v>0</v>
      </c>
      <c r="L74" s="57">
        <f>'ОДИ МЗ РБ 7-24'!D74</f>
        <v>0</v>
      </c>
      <c r="M74" s="57">
        <f>'ФАП (07-24) '!D74</f>
        <v>0</v>
      </c>
      <c r="N74" s="57"/>
      <c r="O74" s="57">
        <f>' СМП '!D74</f>
        <v>0</v>
      </c>
      <c r="P74" s="57">
        <f>'Гемодиализ (пр.07-24) '!D74</f>
        <v>0</v>
      </c>
      <c r="Q74" s="57">
        <f>'Мед.реаб.(АПУ,ДС,КС) '!D74</f>
        <v>0</v>
      </c>
      <c r="R74" s="57">
        <f t="shared" ref="R74:R105" si="6">D74+E74+F74+O74+P74+Q74</f>
        <v>50009098</v>
      </c>
      <c r="S74" s="153"/>
    </row>
    <row r="75" spans="1:19" s="1" customFormat="1" ht="24" x14ac:dyDescent="0.2">
      <c r="A75" s="25">
        <v>64</v>
      </c>
      <c r="B75" s="12" t="s">
        <v>130</v>
      </c>
      <c r="C75" s="10" t="s">
        <v>250</v>
      </c>
      <c r="D75" s="57">
        <f>КС!D75</f>
        <v>0</v>
      </c>
      <c r="E75" s="57">
        <f>'ДС(пр.07-24)'!D75</f>
        <v>0</v>
      </c>
      <c r="F75" s="57">
        <f t="shared" si="5"/>
        <v>66813088</v>
      </c>
      <c r="G75" s="57">
        <f>'АПУ профилактика 7-24'!D76</f>
        <v>6104390</v>
      </c>
      <c r="H75" s="57">
        <f>'Диспан.набл.(КП)'!D76</f>
        <v>10036</v>
      </c>
      <c r="I75" s="57">
        <f>'АПУ неотл.пом.7-24'!D75</f>
        <v>18135138</v>
      </c>
      <c r="J75" s="57">
        <f>'АПУ обращения '!D75</f>
        <v>42563524</v>
      </c>
      <c r="K75" s="57">
        <f>'ОДИ ПГГ 7-24'!D75</f>
        <v>0</v>
      </c>
      <c r="L75" s="57">
        <f>'ОДИ МЗ РБ 7-24'!D75</f>
        <v>0</v>
      </c>
      <c r="M75" s="57">
        <f>'ФАП (07-24) '!D75</f>
        <v>0</v>
      </c>
      <c r="N75" s="57"/>
      <c r="O75" s="57">
        <f>' СМП '!D75</f>
        <v>0</v>
      </c>
      <c r="P75" s="57">
        <f>'Гемодиализ (пр.07-24) '!D75</f>
        <v>0</v>
      </c>
      <c r="Q75" s="57">
        <f>'Мед.реаб.(АПУ,ДС,КС) '!D75</f>
        <v>0</v>
      </c>
      <c r="R75" s="57">
        <f t="shared" si="6"/>
        <v>66813088</v>
      </c>
      <c r="S75" s="153"/>
    </row>
    <row r="76" spans="1:19" s="1" customFormat="1" ht="24" x14ac:dyDescent="0.2">
      <c r="A76" s="25">
        <v>65</v>
      </c>
      <c r="B76" s="14" t="s">
        <v>131</v>
      </c>
      <c r="C76" s="10" t="s">
        <v>251</v>
      </c>
      <c r="D76" s="57">
        <f>КС!D76</f>
        <v>0</v>
      </c>
      <c r="E76" s="57">
        <f>'ДС(пр.07-24)'!D76</f>
        <v>0</v>
      </c>
      <c r="F76" s="57">
        <f t="shared" si="5"/>
        <v>60638774</v>
      </c>
      <c r="G76" s="57">
        <f>'АПУ профилактика 7-24'!D77</f>
        <v>7602882</v>
      </c>
      <c r="H76" s="57">
        <f>'Диспан.набл.(КП)'!D77</f>
        <v>23996</v>
      </c>
      <c r="I76" s="57">
        <f>'АПУ неотл.пом.7-24'!D76</f>
        <v>0</v>
      </c>
      <c r="J76" s="57">
        <f>'АПУ обращения '!D76</f>
        <v>53011896</v>
      </c>
      <c r="K76" s="57">
        <f>'ОДИ ПГГ 7-24'!D76</f>
        <v>0</v>
      </c>
      <c r="L76" s="57">
        <f>'ОДИ МЗ РБ 7-24'!D76</f>
        <v>0</v>
      </c>
      <c r="M76" s="57">
        <f>'ФАП (07-24) '!D76</f>
        <v>0</v>
      </c>
      <c r="N76" s="57"/>
      <c r="O76" s="57">
        <f>' СМП '!D76</f>
        <v>0</v>
      </c>
      <c r="P76" s="57">
        <f>'Гемодиализ (пр.07-24) '!D76</f>
        <v>0</v>
      </c>
      <c r="Q76" s="57">
        <f>'Мед.реаб.(АПУ,ДС,КС) '!D76</f>
        <v>0</v>
      </c>
      <c r="R76" s="57">
        <f t="shared" si="6"/>
        <v>60638774</v>
      </c>
      <c r="S76" s="153"/>
    </row>
    <row r="77" spans="1:19" s="1" customFormat="1" ht="24" x14ac:dyDescent="0.2">
      <c r="A77" s="25">
        <v>66</v>
      </c>
      <c r="B77" s="14" t="s">
        <v>132</v>
      </c>
      <c r="C77" s="10" t="s">
        <v>252</v>
      </c>
      <c r="D77" s="57">
        <f>КС!D77</f>
        <v>0</v>
      </c>
      <c r="E77" s="57">
        <f>'ДС(пр.07-24)'!D77</f>
        <v>0</v>
      </c>
      <c r="F77" s="57">
        <f t="shared" si="5"/>
        <v>66467798</v>
      </c>
      <c r="G77" s="57">
        <f>'АПУ профилактика 7-24'!D78</f>
        <v>8334138</v>
      </c>
      <c r="H77" s="57">
        <f>'Диспан.набл.(КП)'!D78</f>
        <v>23036</v>
      </c>
      <c r="I77" s="57">
        <f>'АПУ неотл.пом.7-24'!D77</f>
        <v>0</v>
      </c>
      <c r="J77" s="57">
        <f>'АПУ обращения '!D77</f>
        <v>58110624</v>
      </c>
      <c r="K77" s="57">
        <f>'ОДИ ПГГ 7-24'!D77</f>
        <v>0</v>
      </c>
      <c r="L77" s="57">
        <f>'ОДИ МЗ РБ 7-24'!D77</f>
        <v>0</v>
      </c>
      <c r="M77" s="57">
        <f>'ФАП (07-24) '!D77</f>
        <v>0</v>
      </c>
      <c r="N77" s="57"/>
      <c r="O77" s="57">
        <f>' СМП '!D77</f>
        <v>0</v>
      </c>
      <c r="P77" s="57">
        <f>'Гемодиализ (пр.07-24) '!D77</f>
        <v>0</v>
      </c>
      <c r="Q77" s="57">
        <f>'Мед.реаб.(АПУ,ДС,КС) '!D77</f>
        <v>0</v>
      </c>
      <c r="R77" s="57">
        <f t="shared" si="6"/>
        <v>66467798</v>
      </c>
      <c r="S77" s="153"/>
    </row>
    <row r="78" spans="1:19" s="1" customFormat="1" ht="24" x14ac:dyDescent="0.2">
      <c r="A78" s="25">
        <v>67</v>
      </c>
      <c r="B78" s="12" t="s">
        <v>133</v>
      </c>
      <c r="C78" s="10" t="s">
        <v>253</v>
      </c>
      <c r="D78" s="57">
        <f>КС!D78</f>
        <v>0</v>
      </c>
      <c r="E78" s="57">
        <f>'ДС(пр.07-24)'!D78</f>
        <v>0</v>
      </c>
      <c r="F78" s="57">
        <f t="shared" si="5"/>
        <v>87793491</v>
      </c>
      <c r="G78" s="57">
        <f>'АПУ профилактика 7-24'!D79</f>
        <v>11580926</v>
      </c>
      <c r="H78" s="57">
        <f>'Диспан.набл.(КП)'!D79</f>
        <v>0</v>
      </c>
      <c r="I78" s="57">
        <f>'АПУ неотл.пом.7-24'!D78</f>
        <v>0</v>
      </c>
      <c r="J78" s="57">
        <f>'АПУ обращения '!D78</f>
        <v>76212565</v>
      </c>
      <c r="K78" s="57">
        <f>'ОДИ ПГГ 7-24'!D78</f>
        <v>0</v>
      </c>
      <c r="L78" s="57">
        <f>'ОДИ МЗ РБ 7-24'!D78</f>
        <v>0</v>
      </c>
      <c r="M78" s="57">
        <f>'ФАП (07-24) '!D78</f>
        <v>0</v>
      </c>
      <c r="N78" s="57"/>
      <c r="O78" s="57">
        <f>' СМП '!D78</f>
        <v>0</v>
      </c>
      <c r="P78" s="57">
        <f>'Гемодиализ (пр.07-24) '!D78</f>
        <v>0</v>
      </c>
      <c r="Q78" s="57">
        <f>'Мед.реаб.(АПУ,ДС,КС) '!D78</f>
        <v>0</v>
      </c>
      <c r="R78" s="57">
        <f t="shared" si="6"/>
        <v>87793491</v>
      </c>
      <c r="S78" s="153"/>
    </row>
    <row r="79" spans="1:19" s="1" customFormat="1" ht="24" x14ac:dyDescent="0.2">
      <c r="A79" s="25">
        <v>68</v>
      </c>
      <c r="B79" s="12" t="s">
        <v>134</v>
      </c>
      <c r="C79" s="10" t="s">
        <v>254</v>
      </c>
      <c r="D79" s="57">
        <f>КС!D79</f>
        <v>0</v>
      </c>
      <c r="E79" s="57">
        <f>'ДС(пр.07-24)'!D79</f>
        <v>0</v>
      </c>
      <c r="F79" s="57">
        <f t="shared" si="5"/>
        <v>62163426</v>
      </c>
      <c r="G79" s="57">
        <f>'АПУ профилактика 7-24'!D80</f>
        <v>7795325</v>
      </c>
      <c r="H79" s="57">
        <f>'Диспан.набл.(КП)'!D80</f>
        <v>14410</v>
      </c>
      <c r="I79" s="57">
        <f>'АПУ неотл.пом.7-24'!D79</f>
        <v>0</v>
      </c>
      <c r="J79" s="57">
        <f>'АПУ обращения '!D79</f>
        <v>54353691</v>
      </c>
      <c r="K79" s="57">
        <f>'ОДИ ПГГ 7-24'!D79</f>
        <v>0</v>
      </c>
      <c r="L79" s="57">
        <f>'ОДИ МЗ РБ 7-24'!D79</f>
        <v>0</v>
      </c>
      <c r="M79" s="57">
        <f>'ФАП (07-24) '!D79</f>
        <v>0</v>
      </c>
      <c r="N79" s="57"/>
      <c r="O79" s="57">
        <f>' СМП '!D79</f>
        <v>0</v>
      </c>
      <c r="P79" s="57">
        <f>'Гемодиализ (пр.07-24) '!D79</f>
        <v>0</v>
      </c>
      <c r="Q79" s="57">
        <f>'Мед.реаб.(АПУ,ДС,КС) '!D79</f>
        <v>0</v>
      </c>
      <c r="R79" s="57">
        <f t="shared" si="6"/>
        <v>62163426</v>
      </c>
      <c r="S79" s="153"/>
    </row>
    <row r="80" spans="1:19" s="1" customFormat="1" ht="24" x14ac:dyDescent="0.2">
      <c r="A80" s="25">
        <v>69</v>
      </c>
      <c r="B80" s="12" t="s">
        <v>135</v>
      </c>
      <c r="C80" s="10" t="s">
        <v>255</v>
      </c>
      <c r="D80" s="57">
        <f>КС!D80</f>
        <v>0</v>
      </c>
      <c r="E80" s="57">
        <f>'ДС(пр.07-24)'!D80</f>
        <v>0</v>
      </c>
      <c r="F80" s="57">
        <f t="shared" si="5"/>
        <v>49372200</v>
      </c>
      <c r="G80" s="57">
        <f>'АПУ профилактика 7-24'!D81</f>
        <v>6192734</v>
      </c>
      <c r="H80" s="57">
        <f>'Диспан.набл.(КП)'!D81</f>
        <v>0</v>
      </c>
      <c r="I80" s="57">
        <f>'АПУ неотл.пом.7-24'!D80</f>
        <v>0</v>
      </c>
      <c r="J80" s="57">
        <f>'АПУ обращения '!D80</f>
        <v>43179466</v>
      </c>
      <c r="K80" s="57">
        <f>'ОДИ ПГГ 7-24'!D80</f>
        <v>0</v>
      </c>
      <c r="L80" s="57">
        <f>'ОДИ МЗ РБ 7-24'!D80</f>
        <v>0</v>
      </c>
      <c r="M80" s="57">
        <f>'ФАП (07-24) '!D80</f>
        <v>0</v>
      </c>
      <c r="N80" s="57"/>
      <c r="O80" s="57">
        <f>' СМП '!D80</f>
        <v>0</v>
      </c>
      <c r="P80" s="57">
        <f>'Гемодиализ (пр.07-24) '!D80</f>
        <v>0</v>
      </c>
      <c r="Q80" s="57">
        <f>'Мед.реаб.(АПУ,ДС,КС) '!D80</f>
        <v>0</v>
      </c>
      <c r="R80" s="57">
        <f t="shared" si="6"/>
        <v>49372200</v>
      </c>
      <c r="S80" s="153"/>
    </row>
    <row r="81" spans="1:19" s="1" customFormat="1" x14ac:dyDescent="0.2">
      <c r="A81" s="25">
        <v>70</v>
      </c>
      <c r="B81" s="26" t="s">
        <v>136</v>
      </c>
      <c r="C81" s="10" t="s">
        <v>137</v>
      </c>
      <c r="D81" s="57">
        <f>КС!D81</f>
        <v>352353257</v>
      </c>
      <c r="E81" s="57">
        <f>'ДС(пр.07-24)'!D81</f>
        <v>58707307</v>
      </c>
      <c r="F81" s="57">
        <f t="shared" si="5"/>
        <v>513845859</v>
      </c>
      <c r="G81" s="57">
        <f>'АПУ профилактика 7-24'!D82</f>
        <v>227495438</v>
      </c>
      <c r="H81" s="57">
        <f>'Диспан.набл.(КП)'!D82</f>
        <v>52707831</v>
      </c>
      <c r="I81" s="57">
        <f>'АПУ неотл.пом.7-24'!D81</f>
        <v>35907609</v>
      </c>
      <c r="J81" s="57">
        <f>'АПУ обращения '!D81</f>
        <v>177512252</v>
      </c>
      <c r="K81" s="57">
        <f>'ОДИ ПГГ 7-24'!D81</f>
        <v>11915234</v>
      </c>
      <c r="L81" s="57">
        <f>'ОДИ МЗ РБ 7-24'!D81</f>
        <v>0</v>
      </c>
      <c r="M81" s="57">
        <f>'ФАП (07-24) '!D81</f>
        <v>8307495</v>
      </c>
      <c r="N81" s="57"/>
      <c r="O81" s="57">
        <f>' СМП '!D81</f>
        <v>0</v>
      </c>
      <c r="P81" s="57">
        <f>'Гемодиализ (пр.07-24) '!D81</f>
        <v>0</v>
      </c>
      <c r="Q81" s="57">
        <f>'Мед.реаб.(АПУ,ДС,КС) '!D81</f>
        <v>9278045</v>
      </c>
      <c r="R81" s="57">
        <f t="shared" si="6"/>
        <v>934184468</v>
      </c>
      <c r="S81" s="153"/>
    </row>
    <row r="82" spans="1:19" s="1" customFormat="1" x14ac:dyDescent="0.2">
      <c r="A82" s="25">
        <v>71</v>
      </c>
      <c r="B82" s="12" t="s">
        <v>138</v>
      </c>
      <c r="C82" s="10" t="s">
        <v>256</v>
      </c>
      <c r="D82" s="57">
        <f>КС!D82</f>
        <v>81733722</v>
      </c>
      <c r="E82" s="57">
        <f>'ДС(пр.07-24)'!D82</f>
        <v>99440118</v>
      </c>
      <c r="F82" s="57">
        <f t="shared" si="5"/>
        <v>801871744</v>
      </c>
      <c r="G82" s="57">
        <f>'АПУ профилактика 7-24'!D83</f>
        <v>310800668</v>
      </c>
      <c r="H82" s="57">
        <f>'Диспан.набл.(КП)'!D83</f>
        <v>114972213</v>
      </c>
      <c r="I82" s="57">
        <f>'АПУ неотл.пом.7-24'!D82</f>
        <v>61587128</v>
      </c>
      <c r="J82" s="57">
        <f>'АПУ обращения '!D82</f>
        <v>283484488</v>
      </c>
      <c r="K82" s="57">
        <f>'ОДИ ПГГ 7-24'!D82</f>
        <v>26344353</v>
      </c>
      <c r="L82" s="57">
        <f>'ОДИ МЗ РБ 7-24'!D82</f>
        <v>0</v>
      </c>
      <c r="M82" s="57">
        <f>'ФАП (07-24) '!D82</f>
        <v>4682894</v>
      </c>
      <c r="N82" s="57"/>
      <c r="O82" s="57">
        <f>' СМП '!D82</f>
        <v>0</v>
      </c>
      <c r="P82" s="57">
        <f>'Гемодиализ (пр.07-24) '!D82</f>
        <v>0</v>
      </c>
      <c r="Q82" s="57">
        <f>'Мед.реаб.(АПУ,ДС,КС) '!D82</f>
        <v>57052665</v>
      </c>
      <c r="R82" s="57">
        <f t="shared" si="6"/>
        <v>1040098249</v>
      </c>
      <c r="S82" s="153"/>
    </row>
    <row r="83" spans="1:19" s="1" customFormat="1" x14ac:dyDescent="0.2">
      <c r="A83" s="25">
        <v>72</v>
      </c>
      <c r="B83" s="26" t="s">
        <v>139</v>
      </c>
      <c r="C83" s="10" t="s">
        <v>36</v>
      </c>
      <c r="D83" s="57">
        <f>КС!D83</f>
        <v>782015915</v>
      </c>
      <c r="E83" s="57">
        <f>'ДС(пр.07-24)'!D83</f>
        <v>66861472</v>
      </c>
      <c r="F83" s="57">
        <f t="shared" si="5"/>
        <v>514105475</v>
      </c>
      <c r="G83" s="57">
        <f>'АПУ профилактика 7-24'!D84</f>
        <v>179606516</v>
      </c>
      <c r="H83" s="57">
        <f>'Диспан.набл.(КП)'!D84</f>
        <v>80709644</v>
      </c>
      <c r="I83" s="57">
        <f>'АПУ неотл.пом.7-24'!D83</f>
        <v>56237824</v>
      </c>
      <c r="J83" s="57">
        <f>'АПУ обращения '!D83</f>
        <v>170450960</v>
      </c>
      <c r="K83" s="57">
        <f>'ОДИ ПГГ 7-24'!D83</f>
        <v>24814368</v>
      </c>
      <c r="L83" s="57">
        <f>'ОДИ МЗ РБ 7-24'!D83</f>
        <v>0</v>
      </c>
      <c r="M83" s="57">
        <f>'ФАП (07-24) '!D83</f>
        <v>2286163</v>
      </c>
      <c r="N83" s="57"/>
      <c r="O83" s="57">
        <f>' СМП '!D83</f>
        <v>0</v>
      </c>
      <c r="P83" s="57">
        <f>'Гемодиализ (пр.07-24) '!D83</f>
        <v>0</v>
      </c>
      <c r="Q83" s="57">
        <f>'Мед.реаб.(АПУ,ДС,КС) '!D83</f>
        <v>62110323</v>
      </c>
      <c r="R83" s="57">
        <f t="shared" si="6"/>
        <v>1425093185</v>
      </c>
      <c r="S83" s="153"/>
    </row>
    <row r="84" spans="1:19" s="1" customFormat="1" x14ac:dyDescent="0.2">
      <c r="A84" s="25">
        <v>73</v>
      </c>
      <c r="B84" s="12" t="s">
        <v>140</v>
      </c>
      <c r="C84" s="10" t="s">
        <v>38</v>
      </c>
      <c r="D84" s="57">
        <f>КС!D84</f>
        <v>33752483</v>
      </c>
      <c r="E84" s="57">
        <f>'ДС(пр.07-24)'!D84</f>
        <v>32980120</v>
      </c>
      <c r="F84" s="57">
        <f t="shared" si="5"/>
        <v>290058027</v>
      </c>
      <c r="G84" s="57">
        <f>'АПУ профилактика 7-24'!D85</f>
        <v>106210648</v>
      </c>
      <c r="H84" s="57">
        <f>'Диспан.набл.(КП)'!D85</f>
        <v>32838983</v>
      </c>
      <c r="I84" s="57">
        <f>'АПУ неотл.пом.7-24'!D84</f>
        <v>14483816</v>
      </c>
      <c r="J84" s="57">
        <f>'АПУ обращения '!D84</f>
        <v>115167133</v>
      </c>
      <c r="K84" s="57">
        <f>'ОДИ ПГГ 7-24'!D84</f>
        <v>9200682</v>
      </c>
      <c r="L84" s="57">
        <f>'ОДИ МЗ РБ 7-24'!D84</f>
        <v>0</v>
      </c>
      <c r="M84" s="57">
        <f>'ФАП (07-24) '!D84</f>
        <v>12156765</v>
      </c>
      <c r="N84" s="57"/>
      <c r="O84" s="57">
        <f>' СМП '!D84</f>
        <v>0</v>
      </c>
      <c r="P84" s="57">
        <f>'Гемодиализ (пр.07-24) '!D84</f>
        <v>0</v>
      </c>
      <c r="Q84" s="57">
        <f>'Мед.реаб.(АПУ,ДС,КС) '!D84</f>
        <v>1580268</v>
      </c>
      <c r="R84" s="57">
        <f t="shared" si="6"/>
        <v>358370898</v>
      </c>
      <c r="S84" s="153"/>
    </row>
    <row r="85" spans="1:19" s="1" customFormat="1" ht="13.5" customHeight="1" x14ac:dyDescent="0.2">
      <c r="A85" s="25">
        <v>74</v>
      </c>
      <c r="B85" s="12" t="s">
        <v>141</v>
      </c>
      <c r="C85" s="10" t="s">
        <v>37</v>
      </c>
      <c r="D85" s="57">
        <f>КС!D85</f>
        <v>655732311</v>
      </c>
      <c r="E85" s="57">
        <f>'ДС(пр.07-24)'!D85</f>
        <v>118954130</v>
      </c>
      <c r="F85" s="57">
        <f t="shared" si="5"/>
        <v>1025702718</v>
      </c>
      <c r="G85" s="57">
        <f>'АПУ профилактика 7-24'!D86</f>
        <v>390238468</v>
      </c>
      <c r="H85" s="57">
        <f>'Диспан.набл.(КП)'!D86</f>
        <v>119627396</v>
      </c>
      <c r="I85" s="57">
        <f>'АПУ неотл.пом.7-24'!D85</f>
        <v>37351384</v>
      </c>
      <c r="J85" s="57">
        <f>'АПУ обращения '!D85</f>
        <v>293057404</v>
      </c>
      <c r="K85" s="57">
        <f>'ОДИ ПГГ 7-24'!D85</f>
        <v>128729567</v>
      </c>
      <c r="L85" s="57">
        <f>'ОДИ МЗ РБ 7-24'!D85</f>
        <v>51230542</v>
      </c>
      <c r="M85" s="57">
        <f>'ФАП (07-24) '!D85</f>
        <v>5467957</v>
      </c>
      <c r="N85" s="57"/>
      <c r="O85" s="57">
        <f>' СМП '!D85</f>
        <v>0</v>
      </c>
      <c r="P85" s="57">
        <f>'Гемодиализ (пр.07-24) '!D85</f>
        <v>0</v>
      </c>
      <c r="Q85" s="57">
        <f>'Мед.реаб.(АПУ,ДС,КС) '!D85</f>
        <v>52150172</v>
      </c>
      <c r="R85" s="57">
        <f t="shared" si="6"/>
        <v>1852539331</v>
      </c>
      <c r="S85" s="153"/>
    </row>
    <row r="86" spans="1:19" s="1" customFormat="1" ht="14.25" customHeight="1" x14ac:dyDescent="0.2">
      <c r="A86" s="25">
        <v>75</v>
      </c>
      <c r="B86" s="12" t="s">
        <v>142</v>
      </c>
      <c r="C86" s="10" t="s">
        <v>52</v>
      </c>
      <c r="D86" s="57">
        <f>КС!D86</f>
        <v>453503167</v>
      </c>
      <c r="E86" s="57">
        <f>'ДС(пр.07-24)'!D86</f>
        <v>21487861</v>
      </c>
      <c r="F86" s="57">
        <f t="shared" si="5"/>
        <v>210639502</v>
      </c>
      <c r="G86" s="57">
        <f>'АПУ профилактика 7-24'!D87</f>
        <v>113993300</v>
      </c>
      <c r="H86" s="57">
        <f>'Диспан.набл.(КП)'!D87</f>
        <v>143945</v>
      </c>
      <c r="I86" s="57">
        <f>'АПУ неотл.пом.7-24'!D86</f>
        <v>24326529</v>
      </c>
      <c r="J86" s="57">
        <f>'АПУ обращения '!D86</f>
        <v>52831261</v>
      </c>
      <c r="K86" s="57">
        <f>'ОДИ ПГГ 7-24'!D86</f>
        <v>19344467</v>
      </c>
      <c r="L86" s="57">
        <f>'ОДИ МЗ РБ 7-24'!D86</f>
        <v>0</v>
      </c>
      <c r="M86" s="57">
        <f>'ФАП (07-24) '!D86</f>
        <v>0</v>
      </c>
      <c r="N86" s="57"/>
      <c r="O86" s="57">
        <f>' СМП '!D86</f>
        <v>0</v>
      </c>
      <c r="P86" s="57">
        <f>'Гемодиализ (пр.07-24) '!D86</f>
        <v>0</v>
      </c>
      <c r="Q86" s="57">
        <f>'Мед.реаб.(АПУ,ДС,КС) '!D86</f>
        <v>169591618</v>
      </c>
      <c r="R86" s="57">
        <f t="shared" si="6"/>
        <v>855222148</v>
      </c>
      <c r="S86" s="153"/>
    </row>
    <row r="87" spans="1:19" s="1" customFormat="1" x14ac:dyDescent="0.2">
      <c r="A87" s="25">
        <v>76</v>
      </c>
      <c r="B87" s="12" t="s">
        <v>143</v>
      </c>
      <c r="C87" s="10" t="s">
        <v>237</v>
      </c>
      <c r="D87" s="57">
        <f>КС!D87</f>
        <v>1126531059</v>
      </c>
      <c r="E87" s="57">
        <f>'ДС(пр.07-24)'!D87</f>
        <v>71152010</v>
      </c>
      <c r="F87" s="57">
        <f t="shared" si="5"/>
        <v>613227423</v>
      </c>
      <c r="G87" s="57">
        <f>'АПУ профилактика 7-24'!D88</f>
        <v>265861686</v>
      </c>
      <c r="H87" s="57">
        <f>'Диспан.набл.(КП)'!D88</f>
        <v>96076273</v>
      </c>
      <c r="I87" s="57">
        <f>'АПУ неотл.пом.7-24'!D87</f>
        <v>33271179</v>
      </c>
      <c r="J87" s="57">
        <f>'АПУ обращения '!D87</f>
        <v>192833354</v>
      </c>
      <c r="K87" s="57">
        <f>'ОДИ ПГГ 7-24'!D87</f>
        <v>22875275</v>
      </c>
      <c r="L87" s="57">
        <f>'ОДИ МЗ РБ 7-24'!D87</f>
        <v>0</v>
      </c>
      <c r="M87" s="57">
        <f>'ФАП (07-24) '!D87</f>
        <v>2309656</v>
      </c>
      <c r="N87" s="57"/>
      <c r="O87" s="57">
        <f>' СМП '!D87</f>
        <v>0</v>
      </c>
      <c r="P87" s="57">
        <f>'Гемодиализ (пр.07-24) '!D87</f>
        <v>5674050</v>
      </c>
      <c r="Q87" s="57">
        <f>'Мед.реаб.(АПУ,ДС,КС) '!D87</f>
        <v>117252671</v>
      </c>
      <c r="R87" s="57">
        <f t="shared" si="6"/>
        <v>1933837213</v>
      </c>
      <c r="S87" s="153"/>
    </row>
    <row r="88" spans="1:19" s="1" customFormat="1" x14ac:dyDescent="0.2">
      <c r="A88" s="25">
        <v>77</v>
      </c>
      <c r="B88" s="12" t="s">
        <v>144</v>
      </c>
      <c r="C88" s="10" t="s">
        <v>351</v>
      </c>
      <c r="D88" s="57">
        <f>КС!D88</f>
        <v>349375762</v>
      </c>
      <c r="E88" s="57">
        <f>'ДС(пр.07-24)'!D88</f>
        <v>9268977</v>
      </c>
      <c r="F88" s="57">
        <f t="shared" si="5"/>
        <v>71412332</v>
      </c>
      <c r="G88" s="57">
        <f>'АПУ профилактика 7-24'!D89</f>
        <v>12957138</v>
      </c>
      <c r="H88" s="57">
        <f>'Диспан.набл.(КП)'!D89</f>
        <v>110687</v>
      </c>
      <c r="I88" s="57">
        <f>'АПУ неотл.пом.7-24'!D88</f>
        <v>0</v>
      </c>
      <c r="J88" s="57">
        <f>'АПУ обращения '!D88</f>
        <v>55882307</v>
      </c>
      <c r="K88" s="57">
        <f>'ОДИ ПГГ 7-24'!D88</f>
        <v>0</v>
      </c>
      <c r="L88" s="57">
        <f>'ОДИ МЗ РБ 7-24'!D88</f>
        <v>2462200</v>
      </c>
      <c r="M88" s="57">
        <f>'ФАП (07-24) '!D88</f>
        <v>0</v>
      </c>
      <c r="N88" s="57"/>
      <c r="O88" s="57">
        <f>' СМП '!D88</f>
        <v>0</v>
      </c>
      <c r="P88" s="57">
        <f>'Гемодиализ (пр.07-24) '!D88</f>
        <v>0</v>
      </c>
      <c r="Q88" s="57">
        <f>'Мед.реаб.(АПУ,ДС,КС) '!D88</f>
        <v>0</v>
      </c>
      <c r="R88" s="57">
        <f t="shared" si="6"/>
        <v>430057071</v>
      </c>
      <c r="S88" s="153"/>
    </row>
    <row r="89" spans="1:19" s="1" customFormat="1" x14ac:dyDescent="0.2">
      <c r="A89" s="25">
        <v>78</v>
      </c>
      <c r="B89" s="14" t="s">
        <v>145</v>
      </c>
      <c r="C89" s="10" t="s">
        <v>268</v>
      </c>
      <c r="D89" s="57">
        <f>КС!D89</f>
        <v>0</v>
      </c>
      <c r="E89" s="57">
        <f>'ДС(пр.07-24)'!D89</f>
        <v>0</v>
      </c>
      <c r="F89" s="57">
        <f t="shared" si="5"/>
        <v>0</v>
      </c>
      <c r="G89" s="57">
        <f>'АПУ профилактика 7-24'!D90</f>
        <v>0</v>
      </c>
      <c r="H89" s="57">
        <f>'Диспан.набл.(КП)'!D90</f>
        <v>0</v>
      </c>
      <c r="I89" s="57">
        <f>'АПУ неотл.пом.7-24'!D89</f>
        <v>0</v>
      </c>
      <c r="J89" s="57">
        <f>'АПУ обращения '!D89</f>
        <v>0</v>
      </c>
      <c r="K89" s="57">
        <f>'ОДИ ПГГ 7-24'!D89</f>
        <v>0</v>
      </c>
      <c r="L89" s="57">
        <f>'ОДИ МЗ РБ 7-24'!D89</f>
        <v>0</v>
      </c>
      <c r="M89" s="57">
        <f>'ФАП (07-24) '!D89</f>
        <v>0</v>
      </c>
      <c r="N89" s="57"/>
      <c r="O89" s="57">
        <f>' СМП '!D89</f>
        <v>2009285968</v>
      </c>
      <c r="P89" s="57">
        <f>'Гемодиализ (пр.07-24) '!D89</f>
        <v>0</v>
      </c>
      <c r="Q89" s="57">
        <f>'Мед.реаб.(АПУ,ДС,КС) '!D89</f>
        <v>0</v>
      </c>
      <c r="R89" s="57">
        <f t="shared" si="6"/>
        <v>2009285968</v>
      </c>
      <c r="S89" s="153"/>
    </row>
    <row r="90" spans="1:19" s="1" customFormat="1" ht="24" x14ac:dyDescent="0.2">
      <c r="A90" s="276">
        <v>79</v>
      </c>
      <c r="B90" s="279" t="s">
        <v>146</v>
      </c>
      <c r="C90" s="17" t="s">
        <v>257</v>
      </c>
      <c r="D90" s="57">
        <f>КС!D90</f>
        <v>554339907</v>
      </c>
      <c r="E90" s="57">
        <f>'ДС(пр.07-24)'!D90</f>
        <v>225412058</v>
      </c>
      <c r="F90" s="57">
        <f t="shared" si="5"/>
        <v>79159715</v>
      </c>
      <c r="G90" s="57">
        <f>'АПУ профилактика 7-24'!D91</f>
        <v>16802243</v>
      </c>
      <c r="H90" s="57">
        <f>'Диспан.набл.(КП)'!D91</f>
        <v>374253</v>
      </c>
      <c r="I90" s="57">
        <f>'АПУ неотл.пом.7-24'!D90</f>
        <v>14352720</v>
      </c>
      <c r="J90" s="57">
        <f>'АПУ обращения '!D90</f>
        <v>43775229</v>
      </c>
      <c r="K90" s="57">
        <f>'ОДИ ПГГ 7-24'!D90</f>
        <v>3545718</v>
      </c>
      <c r="L90" s="57">
        <f>'ОДИ МЗ РБ 7-24'!D90</f>
        <v>309552</v>
      </c>
      <c r="M90" s="57">
        <f>'ФАП (07-24) '!D90</f>
        <v>0</v>
      </c>
      <c r="N90" s="57"/>
      <c r="O90" s="57">
        <f>' СМП '!D90</f>
        <v>0</v>
      </c>
      <c r="P90" s="57">
        <f>'Гемодиализ (пр.07-24) '!D90</f>
        <v>0</v>
      </c>
      <c r="Q90" s="57">
        <f>'Мед.реаб.(АПУ,ДС,КС) '!D90</f>
        <v>0</v>
      </c>
      <c r="R90" s="57">
        <f t="shared" si="6"/>
        <v>858911680</v>
      </c>
      <c r="S90" s="153"/>
    </row>
    <row r="91" spans="1:19" s="1" customFormat="1" ht="36" x14ac:dyDescent="0.2">
      <c r="A91" s="277"/>
      <c r="B91" s="280"/>
      <c r="C91" s="10" t="s">
        <v>349</v>
      </c>
      <c r="D91" s="57">
        <f>КС!D91</f>
        <v>0</v>
      </c>
      <c r="E91" s="57">
        <f>'ДС(пр.07-24)'!D91</f>
        <v>0</v>
      </c>
      <c r="F91" s="57">
        <f t="shared" si="5"/>
        <v>31595235.130000003</v>
      </c>
      <c r="G91" s="57">
        <f>'АПУ профилактика 7-24'!D92</f>
        <v>12538875</v>
      </c>
      <c r="H91" s="57">
        <f>'Диспан.набл.(КП)'!D92</f>
        <v>374253</v>
      </c>
      <c r="I91" s="57">
        <f>'АПУ неотл.пом.7-24'!D91</f>
        <v>2904992.1300000008</v>
      </c>
      <c r="J91" s="57">
        <f>'АПУ обращения '!D91</f>
        <v>11921845</v>
      </c>
      <c r="K91" s="57">
        <f>'ОДИ ПГГ 7-24'!D91</f>
        <v>3545718</v>
      </c>
      <c r="L91" s="57">
        <f>'ОДИ МЗ РБ 7-24'!D91</f>
        <v>309552</v>
      </c>
      <c r="M91" s="57">
        <f>'ФАП (07-24) '!D91</f>
        <v>0</v>
      </c>
      <c r="N91" s="57"/>
      <c r="O91" s="57">
        <f>' СМП '!D91</f>
        <v>0</v>
      </c>
      <c r="P91" s="57">
        <f>'Гемодиализ (пр.07-24) '!D91</f>
        <v>0</v>
      </c>
      <c r="Q91" s="57">
        <f>'Мед.реаб.(АПУ,ДС,КС) '!D91</f>
        <v>0</v>
      </c>
      <c r="R91" s="57">
        <f t="shared" si="6"/>
        <v>31595235.130000003</v>
      </c>
      <c r="S91" s="153"/>
    </row>
    <row r="92" spans="1:19" s="1" customFormat="1" ht="24" x14ac:dyDescent="0.2">
      <c r="A92" s="277"/>
      <c r="B92" s="280"/>
      <c r="C92" s="10" t="s">
        <v>258</v>
      </c>
      <c r="D92" s="57">
        <f>КС!D92</f>
        <v>0</v>
      </c>
      <c r="E92" s="57">
        <f>'ДС(пр.07-24)'!D92</f>
        <v>0</v>
      </c>
      <c r="F92" s="57">
        <f t="shared" si="5"/>
        <v>12025309</v>
      </c>
      <c r="G92" s="57">
        <f>'АПУ профилактика 7-24'!D93</f>
        <v>2455128</v>
      </c>
      <c r="H92" s="57">
        <f>'Диспан.набл.(КП)'!D93</f>
        <v>0</v>
      </c>
      <c r="I92" s="57">
        <f>'АПУ неотл.пом.7-24'!D92</f>
        <v>0</v>
      </c>
      <c r="J92" s="57">
        <f>'АПУ обращения '!D92</f>
        <v>9570181</v>
      </c>
      <c r="K92" s="57">
        <f>'ОДИ ПГГ 7-24'!D92</f>
        <v>0</v>
      </c>
      <c r="L92" s="57">
        <f>'ОДИ МЗ РБ 7-24'!D92</f>
        <v>0</v>
      </c>
      <c r="M92" s="57">
        <f>'ФАП (07-24) '!D92</f>
        <v>0</v>
      </c>
      <c r="N92" s="57"/>
      <c r="O92" s="57">
        <f>' СМП '!D92</f>
        <v>0</v>
      </c>
      <c r="P92" s="57">
        <f>'Гемодиализ (пр.07-24) '!D92</f>
        <v>0</v>
      </c>
      <c r="Q92" s="57">
        <f>'Мед.реаб.(АПУ,ДС,КС) '!D92</f>
        <v>0</v>
      </c>
      <c r="R92" s="57">
        <f t="shared" si="6"/>
        <v>12025309</v>
      </c>
      <c r="S92" s="153"/>
    </row>
    <row r="93" spans="1:19" s="1" customFormat="1" ht="36" x14ac:dyDescent="0.2">
      <c r="A93" s="278"/>
      <c r="B93" s="281"/>
      <c r="C93" s="28" t="s">
        <v>350</v>
      </c>
      <c r="D93" s="57">
        <f>КС!D93</f>
        <v>554339907</v>
      </c>
      <c r="E93" s="57">
        <f>'ДС(пр.07-24)'!D93</f>
        <v>225412058</v>
      </c>
      <c r="F93" s="57">
        <f t="shared" si="5"/>
        <v>35539170.869999997</v>
      </c>
      <c r="G93" s="57">
        <f>'АПУ профилактика 7-24'!D94</f>
        <v>1808240</v>
      </c>
      <c r="H93" s="57">
        <f>'Диспан.набл.(КП)'!D94</f>
        <v>0</v>
      </c>
      <c r="I93" s="57">
        <f>'АПУ неотл.пом.7-24'!D93</f>
        <v>11447727.869999999</v>
      </c>
      <c r="J93" s="57">
        <f>'АПУ обращения '!D93</f>
        <v>22283203</v>
      </c>
      <c r="K93" s="57">
        <f>'ОДИ ПГГ 7-24'!D93</f>
        <v>0</v>
      </c>
      <c r="L93" s="57">
        <f>'ОДИ МЗ РБ 7-24'!D93</f>
        <v>0</v>
      </c>
      <c r="M93" s="57">
        <f>'ФАП (07-24) '!D93</f>
        <v>0</v>
      </c>
      <c r="N93" s="57"/>
      <c r="O93" s="57">
        <f>' СМП '!D93</f>
        <v>0</v>
      </c>
      <c r="P93" s="57">
        <f>'Гемодиализ (пр.07-24) '!D93</f>
        <v>0</v>
      </c>
      <c r="Q93" s="57">
        <f>'Мед.реаб.(АПУ,ДС,КС) '!D93</f>
        <v>0</v>
      </c>
      <c r="R93" s="57">
        <f t="shared" si="6"/>
        <v>815291135.87</v>
      </c>
      <c r="S93" s="153"/>
    </row>
    <row r="94" spans="1:19" s="1" customFormat="1" ht="24" x14ac:dyDescent="0.2">
      <c r="A94" s="25">
        <v>80</v>
      </c>
      <c r="B94" s="14" t="s">
        <v>147</v>
      </c>
      <c r="C94" s="10" t="s">
        <v>51</v>
      </c>
      <c r="D94" s="57">
        <f>КС!D94</f>
        <v>0</v>
      </c>
      <c r="E94" s="57">
        <f>'ДС(пр.07-24)'!D94</f>
        <v>0</v>
      </c>
      <c r="F94" s="57">
        <f t="shared" si="5"/>
        <v>3602938</v>
      </c>
      <c r="G94" s="57">
        <f>'АПУ профилактика 7-24'!D95</f>
        <v>1734651</v>
      </c>
      <c r="H94" s="57">
        <f>'Диспан.набл.(КП)'!D95</f>
        <v>0</v>
      </c>
      <c r="I94" s="57">
        <f>'АПУ неотл.пом.7-24'!D94</f>
        <v>0</v>
      </c>
      <c r="J94" s="57">
        <f>'АПУ обращения '!D94</f>
        <v>1868287</v>
      </c>
      <c r="K94" s="57">
        <f>'ОДИ ПГГ 7-24'!D94</f>
        <v>0</v>
      </c>
      <c r="L94" s="57">
        <f>'ОДИ МЗ РБ 7-24'!D94</f>
        <v>0</v>
      </c>
      <c r="M94" s="57">
        <f>'ФАП (07-24) '!D94</f>
        <v>0</v>
      </c>
      <c r="N94" s="57"/>
      <c r="O94" s="57">
        <f>' СМП '!D94</f>
        <v>0</v>
      </c>
      <c r="P94" s="57">
        <f>'Гемодиализ (пр.07-24) '!D94</f>
        <v>0</v>
      </c>
      <c r="Q94" s="57">
        <f>'Мед.реаб.(АПУ,ДС,КС) '!D94</f>
        <v>0</v>
      </c>
      <c r="R94" s="57">
        <f t="shared" si="6"/>
        <v>3602938</v>
      </c>
      <c r="S94" s="153"/>
    </row>
    <row r="95" spans="1:19" s="1" customFormat="1" x14ac:dyDescent="0.2">
      <c r="A95" s="25">
        <v>81</v>
      </c>
      <c r="B95" s="14" t="s">
        <v>148</v>
      </c>
      <c r="C95" s="10" t="s">
        <v>149</v>
      </c>
      <c r="D95" s="57">
        <f>КС!D95</f>
        <v>0</v>
      </c>
      <c r="E95" s="57">
        <f>'ДС(пр.07-24)'!D95</f>
        <v>3541497</v>
      </c>
      <c r="F95" s="57">
        <f t="shared" si="5"/>
        <v>27647622</v>
      </c>
      <c r="G95" s="57">
        <f>'АПУ профилактика 7-24'!D96</f>
        <v>9916929</v>
      </c>
      <c r="H95" s="57">
        <f>'Диспан.набл.(КП)'!D96</f>
        <v>4481633</v>
      </c>
      <c r="I95" s="57">
        <f>'АПУ неотл.пом.7-24'!D95</f>
        <v>2327459</v>
      </c>
      <c r="J95" s="57">
        <f>'АПУ обращения '!D95</f>
        <v>10438145</v>
      </c>
      <c r="K95" s="57">
        <f>'ОДИ ПГГ 7-24'!D95</f>
        <v>483456</v>
      </c>
      <c r="L95" s="57">
        <f>'ОДИ МЗ РБ 7-24'!D95</f>
        <v>0</v>
      </c>
      <c r="M95" s="57">
        <f>'ФАП (07-24) '!D95</f>
        <v>0</v>
      </c>
      <c r="N95" s="57"/>
      <c r="O95" s="57">
        <f>' СМП '!D95</f>
        <v>0</v>
      </c>
      <c r="P95" s="57">
        <f>'Гемодиализ (пр.07-24) '!D95</f>
        <v>0</v>
      </c>
      <c r="Q95" s="57">
        <f>'Мед.реаб.(АПУ,ДС,КС) '!D95</f>
        <v>0</v>
      </c>
      <c r="R95" s="57">
        <f t="shared" si="6"/>
        <v>31189119</v>
      </c>
      <c r="S95" s="153"/>
    </row>
    <row r="96" spans="1:19" s="1" customFormat="1" x14ac:dyDescent="0.2">
      <c r="A96" s="25">
        <v>82</v>
      </c>
      <c r="B96" s="26" t="s">
        <v>150</v>
      </c>
      <c r="C96" s="10" t="s">
        <v>151</v>
      </c>
      <c r="D96" s="57">
        <f>КС!D96</f>
        <v>211087043</v>
      </c>
      <c r="E96" s="57">
        <f>'ДС(пр.07-24)'!D96</f>
        <v>20604082</v>
      </c>
      <c r="F96" s="57">
        <f t="shared" si="5"/>
        <v>170338765</v>
      </c>
      <c r="G96" s="57">
        <f>'АПУ профилактика 7-24'!D97</f>
        <v>58331653</v>
      </c>
      <c r="H96" s="57">
        <f>'Диспан.набл.(КП)'!D97</f>
        <v>25365193</v>
      </c>
      <c r="I96" s="57">
        <f>'АПУ неотл.пом.7-24'!D96</f>
        <v>9119727</v>
      </c>
      <c r="J96" s="57">
        <f>'АПУ обращения '!D96</f>
        <v>63293101</v>
      </c>
      <c r="K96" s="57">
        <f>'ОДИ ПГГ 7-24'!D96</f>
        <v>14229091</v>
      </c>
      <c r="L96" s="57">
        <f>'ОДИ МЗ РБ 7-24'!D96</f>
        <v>0</v>
      </c>
      <c r="M96" s="57">
        <f>'ФАП (07-24) '!D96</f>
        <v>0</v>
      </c>
      <c r="N96" s="57"/>
      <c r="O96" s="57">
        <f>' СМП '!D96</f>
        <v>0</v>
      </c>
      <c r="P96" s="57">
        <f>'Гемодиализ (пр.07-24) '!D96</f>
        <v>0</v>
      </c>
      <c r="Q96" s="57">
        <f>'Мед.реаб.(АПУ,ДС,КС) '!D96</f>
        <v>55504862</v>
      </c>
      <c r="R96" s="57">
        <f t="shared" si="6"/>
        <v>457534752</v>
      </c>
      <c r="S96" s="153"/>
    </row>
    <row r="97" spans="1:19" s="1" customFormat="1" x14ac:dyDescent="0.2">
      <c r="A97" s="25">
        <v>83</v>
      </c>
      <c r="B97" s="14" t="s">
        <v>152</v>
      </c>
      <c r="C97" s="10" t="s">
        <v>28</v>
      </c>
      <c r="D97" s="57">
        <f>КС!D97</f>
        <v>39825888</v>
      </c>
      <c r="E97" s="57">
        <f>'ДС(пр.07-24)'!D97</f>
        <v>11332474</v>
      </c>
      <c r="F97" s="57">
        <f t="shared" si="5"/>
        <v>132880168</v>
      </c>
      <c r="G97" s="57">
        <f>'АПУ профилактика 7-24'!D98</f>
        <v>36874878</v>
      </c>
      <c r="H97" s="57">
        <f>'Диспан.набл.(КП)'!D98</f>
        <v>9548572</v>
      </c>
      <c r="I97" s="57">
        <f>'АПУ неотл.пом.7-24'!D97</f>
        <v>7264927</v>
      </c>
      <c r="J97" s="57">
        <f>'АПУ обращения '!D97</f>
        <v>37657121</v>
      </c>
      <c r="K97" s="57">
        <f>'ОДИ ПГГ 7-24'!D97</f>
        <v>1334886</v>
      </c>
      <c r="L97" s="57">
        <f>'ОДИ МЗ РБ 7-24'!D97</f>
        <v>0</v>
      </c>
      <c r="M97" s="57">
        <f>'ФАП (07-24) '!D97</f>
        <v>40199784</v>
      </c>
      <c r="N97" s="57"/>
      <c r="O97" s="57">
        <f>' СМП '!D97</f>
        <v>0</v>
      </c>
      <c r="P97" s="57">
        <f>'Гемодиализ (пр.07-24) '!D97</f>
        <v>0</v>
      </c>
      <c r="Q97" s="57">
        <f>'Мед.реаб.(АПУ,ДС,КС) '!D97</f>
        <v>817700</v>
      </c>
      <c r="R97" s="57">
        <f t="shared" si="6"/>
        <v>184856230</v>
      </c>
      <c r="S97" s="153"/>
    </row>
    <row r="98" spans="1:19" s="1" customFormat="1" x14ac:dyDescent="0.2">
      <c r="A98" s="25">
        <v>84</v>
      </c>
      <c r="B98" s="26" t="s">
        <v>153</v>
      </c>
      <c r="C98" s="10" t="s">
        <v>12</v>
      </c>
      <c r="D98" s="57">
        <f>КС!D98</f>
        <v>43532422</v>
      </c>
      <c r="E98" s="57">
        <f>'ДС(пр.07-24)'!D98</f>
        <v>10922386</v>
      </c>
      <c r="F98" s="57">
        <f t="shared" si="5"/>
        <v>121991217</v>
      </c>
      <c r="G98" s="57">
        <f>'АПУ профилактика 7-24'!D99</f>
        <v>39087340</v>
      </c>
      <c r="H98" s="57">
        <f>'Диспан.набл.(КП)'!D99</f>
        <v>9361026</v>
      </c>
      <c r="I98" s="57">
        <f>'АПУ неотл.пом.7-24'!D98</f>
        <v>5807912</v>
      </c>
      <c r="J98" s="57">
        <f>'АПУ обращения '!D98</f>
        <v>39415312</v>
      </c>
      <c r="K98" s="57">
        <f>'ОДИ ПГГ 7-24'!D98</f>
        <v>898883</v>
      </c>
      <c r="L98" s="57">
        <f>'ОДИ МЗ РБ 7-24'!D98</f>
        <v>0</v>
      </c>
      <c r="M98" s="57">
        <f>'ФАП (07-24) '!D98</f>
        <v>27420744</v>
      </c>
      <c r="N98" s="57"/>
      <c r="O98" s="57">
        <f>' СМП '!D98</f>
        <v>0</v>
      </c>
      <c r="P98" s="57">
        <f>'Гемодиализ (пр.07-24) '!D98</f>
        <v>0</v>
      </c>
      <c r="Q98" s="57">
        <f>'Мед.реаб.(АПУ,ДС,КС) '!D98</f>
        <v>1184694</v>
      </c>
      <c r="R98" s="57">
        <f t="shared" si="6"/>
        <v>177630719</v>
      </c>
      <c r="S98" s="153"/>
    </row>
    <row r="99" spans="1:19" s="1" customFormat="1" x14ac:dyDescent="0.2">
      <c r="A99" s="25">
        <v>85</v>
      </c>
      <c r="B99" s="26" t="s">
        <v>154</v>
      </c>
      <c r="C99" s="10" t="s">
        <v>27</v>
      </c>
      <c r="D99" s="57">
        <f>КС!D99</f>
        <v>105660391</v>
      </c>
      <c r="E99" s="57">
        <f>'ДС(пр.07-24)'!D99</f>
        <v>28677811</v>
      </c>
      <c r="F99" s="57">
        <f t="shared" si="5"/>
        <v>292798568</v>
      </c>
      <c r="G99" s="57">
        <f>'АПУ профилактика 7-24'!D100</f>
        <v>110989016</v>
      </c>
      <c r="H99" s="57">
        <f>'Диспан.набл.(КП)'!D100</f>
        <v>30678362</v>
      </c>
      <c r="I99" s="57">
        <f>'АПУ неотл.пом.7-24'!D99</f>
        <v>20540109</v>
      </c>
      <c r="J99" s="57">
        <f>'АПУ обращения '!D99</f>
        <v>99627802</v>
      </c>
      <c r="K99" s="57">
        <f>'ОДИ ПГГ 7-24'!D99</f>
        <v>6639018</v>
      </c>
      <c r="L99" s="57">
        <f>'ОДИ МЗ РБ 7-24'!D99</f>
        <v>0</v>
      </c>
      <c r="M99" s="57">
        <f>'ФАП (07-24) '!D99</f>
        <v>24324261</v>
      </c>
      <c r="N99" s="57"/>
      <c r="O99" s="57">
        <f>' СМП '!D99</f>
        <v>0</v>
      </c>
      <c r="P99" s="57">
        <f>'Гемодиализ (пр.07-24) '!D99</f>
        <v>0</v>
      </c>
      <c r="Q99" s="57">
        <f>'Мед.реаб.(АПУ,ДС,КС) '!D99</f>
        <v>0</v>
      </c>
      <c r="R99" s="57">
        <f t="shared" si="6"/>
        <v>427136770</v>
      </c>
      <c r="S99" s="153"/>
    </row>
    <row r="100" spans="1:19" s="1" customFormat="1" x14ac:dyDescent="0.2">
      <c r="A100" s="25">
        <v>86</v>
      </c>
      <c r="B100" s="14" t="s">
        <v>155</v>
      </c>
      <c r="C100" s="10" t="s">
        <v>45</v>
      </c>
      <c r="D100" s="57">
        <f>КС!D100</f>
        <v>53340655</v>
      </c>
      <c r="E100" s="57">
        <f>'ДС(пр.07-24)'!D100</f>
        <v>13436817</v>
      </c>
      <c r="F100" s="57">
        <f t="shared" si="5"/>
        <v>149951315</v>
      </c>
      <c r="G100" s="57">
        <f>'АПУ профилактика 7-24'!D101</f>
        <v>47799647</v>
      </c>
      <c r="H100" s="57">
        <f>'Диспан.набл.(КП)'!D101</f>
        <v>13047191</v>
      </c>
      <c r="I100" s="57">
        <f>'АПУ неотл.пом.7-24'!D100</f>
        <v>8686310</v>
      </c>
      <c r="J100" s="57">
        <f>'АПУ обращения '!D100</f>
        <v>45476288</v>
      </c>
      <c r="K100" s="57">
        <f>'ОДИ ПГГ 7-24'!D100</f>
        <v>2674656</v>
      </c>
      <c r="L100" s="57">
        <f>'ОДИ МЗ РБ 7-24'!D100</f>
        <v>0</v>
      </c>
      <c r="M100" s="57">
        <f>'ФАП (07-24) '!D100</f>
        <v>32267223</v>
      </c>
      <c r="N100" s="57"/>
      <c r="O100" s="57">
        <f>' СМП '!D100</f>
        <v>0</v>
      </c>
      <c r="P100" s="57">
        <f>'Гемодиализ (пр.07-24) '!D100</f>
        <v>0</v>
      </c>
      <c r="Q100" s="57">
        <f>'Мед.реаб.(АПУ,ДС,КС) '!D100</f>
        <v>0</v>
      </c>
      <c r="R100" s="57">
        <f t="shared" si="6"/>
        <v>216728787</v>
      </c>
      <c r="S100" s="153"/>
    </row>
    <row r="101" spans="1:19" s="1" customFormat="1" x14ac:dyDescent="0.2">
      <c r="A101" s="25">
        <v>87</v>
      </c>
      <c r="B101" s="14" t="s">
        <v>156</v>
      </c>
      <c r="C101" s="10" t="s">
        <v>33</v>
      </c>
      <c r="D101" s="57">
        <f>КС!D101</f>
        <v>86006118</v>
      </c>
      <c r="E101" s="57">
        <f>'ДС(пр.07-24)'!D101</f>
        <v>16193696</v>
      </c>
      <c r="F101" s="57">
        <f t="shared" si="5"/>
        <v>197624434</v>
      </c>
      <c r="G101" s="57">
        <f>'АПУ профилактика 7-24'!D102</f>
        <v>56984774</v>
      </c>
      <c r="H101" s="57">
        <f>'Диспан.набл.(КП)'!D102</f>
        <v>18190300</v>
      </c>
      <c r="I101" s="57">
        <f>'АПУ неотл.пом.7-24'!D101</f>
        <v>10258579</v>
      </c>
      <c r="J101" s="57">
        <f>'АПУ обращения '!D101</f>
        <v>60226545</v>
      </c>
      <c r="K101" s="57">
        <f>'ОДИ ПГГ 7-24'!D101</f>
        <v>5098800</v>
      </c>
      <c r="L101" s="57">
        <f>'ОДИ МЗ РБ 7-24'!D101</f>
        <v>0</v>
      </c>
      <c r="M101" s="57">
        <f>'ФАП (07-24) '!D101</f>
        <v>46865436</v>
      </c>
      <c r="N101" s="57"/>
      <c r="O101" s="57">
        <f>' СМП '!D101</f>
        <v>0</v>
      </c>
      <c r="P101" s="57">
        <f>'Гемодиализ (пр.07-24) '!D101</f>
        <v>0</v>
      </c>
      <c r="Q101" s="57">
        <f>'Мед.реаб.(АПУ,ДС,КС) '!D101</f>
        <v>954647</v>
      </c>
      <c r="R101" s="57">
        <f t="shared" si="6"/>
        <v>300778895</v>
      </c>
      <c r="S101" s="153"/>
    </row>
    <row r="102" spans="1:19" s="1" customFormat="1" x14ac:dyDescent="0.2">
      <c r="A102" s="25">
        <v>88</v>
      </c>
      <c r="B102" s="12" t="s">
        <v>157</v>
      </c>
      <c r="C102" s="10" t="s">
        <v>29</v>
      </c>
      <c r="D102" s="57">
        <f>КС!D102</f>
        <v>70379754</v>
      </c>
      <c r="E102" s="57">
        <f>'ДС(пр.07-24)'!D102</f>
        <v>35248648</v>
      </c>
      <c r="F102" s="57">
        <f t="shared" si="5"/>
        <v>379157877</v>
      </c>
      <c r="G102" s="57">
        <f>'АПУ профилактика 7-24'!D103</f>
        <v>132271026</v>
      </c>
      <c r="H102" s="57">
        <f>'Диспан.набл.(КП)'!D103</f>
        <v>29320947</v>
      </c>
      <c r="I102" s="57">
        <f>'АПУ неотл.пом.7-24'!D102</f>
        <v>25103835</v>
      </c>
      <c r="J102" s="57">
        <f>'АПУ обращения '!D102</f>
        <v>137037563</v>
      </c>
      <c r="K102" s="57">
        <f>'ОДИ ПГГ 7-24'!D102</f>
        <v>1136706</v>
      </c>
      <c r="L102" s="57">
        <f>'ОДИ МЗ РБ 7-24'!D102</f>
        <v>0</v>
      </c>
      <c r="M102" s="57">
        <f>'ФАП (07-24) '!D102</f>
        <v>54287800</v>
      </c>
      <c r="N102" s="57"/>
      <c r="O102" s="57">
        <f>' СМП '!D102</f>
        <v>0</v>
      </c>
      <c r="P102" s="57">
        <f>'Гемодиализ (пр.07-24) '!D102</f>
        <v>0</v>
      </c>
      <c r="Q102" s="57">
        <f>'Мед.реаб.(АПУ,ДС,КС) '!D102</f>
        <v>0</v>
      </c>
      <c r="R102" s="57">
        <f t="shared" si="6"/>
        <v>484786279</v>
      </c>
      <c r="S102" s="153"/>
    </row>
    <row r="103" spans="1:19" s="1" customFormat="1" x14ac:dyDescent="0.2">
      <c r="A103" s="25">
        <v>89</v>
      </c>
      <c r="B103" s="12" t="s">
        <v>158</v>
      </c>
      <c r="C103" s="10" t="s">
        <v>30</v>
      </c>
      <c r="D103" s="57">
        <f>КС!D103</f>
        <v>109808751</v>
      </c>
      <c r="E103" s="57">
        <f>'ДС(пр.07-24)'!D103</f>
        <v>29894661</v>
      </c>
      <c r="F103" s="57">
        <f t="shared" si="5"/>
        <v>301870129.74000001</v>
      </c>
      <c r="G103" s="57">
        <f>'АПУ профилактика 7-24'!D104</f>
        <v>105325066</v>
      </c>
      <c r="H103" s="57">
        <f>'Диспан.набл.(КП)'!D104</f>
        <v>26769115</v>
      </c>
      <c r="I103" s="57">
        <f>'АПУ неотл.пом.7-24'!D103</f>
        <v>19822682</v>
      </c>
      <c r="J103" s="57">
        <f>'АПУ обращения '!D103</f>
        <v>92296257.74000001</v>
      </c>
      <c r="K103" s="57">
        <f>'ОДИ ПГГ 7-24'!D103</f>
        <v>3288826</v>
      </c>
      <c r="L103" s="57">
        <f>'ОДИ МЗ РБ 7-24'!D103</f>
        <v>0</v>
      </c>
      <c r="M103" s="57">
        <f>'ФАП (07-24) '!D103</f>
        <v>54368183</v>
      </c>
      <c r="N103" s="57"/>
      <c r="O103" s="57">
        <f>' СМП '!D103</f>
        <v>0</v>
      </c>
      <c r="P103" s="57">
        <f>'Гемодиализ (пр.07-24) '!D103</f>
        <v>0</v>
      </c>
      <c r="Q103" s="57">
        <f>'Мед.реаб.(АПУ,ДС,КС) '!D103</f>
        <v>0</v>
      </c>
      <c r="R103" s="57">
        <f t="shared" si="6"/>
        <v>441573541.74000001</v>
      </c>
      <c r="S103" s="153"/>
    </row>
    <row r="104" spans="1:19" s="1" customFormat="1" x14ac:dyDescent="0.2">
      <c r="A104" s="25">
        <v>90</v>
      </c>
      <c r="B104" s="26" t="s">
        <v>159</v>
      </c>
      <c r="C104" s="10" t="s">
        <v>14</v>
      </c>
      <c r="D104" s="57">
        <f>КС!D104</f>
        <v>34803249</v>
      </c>
      <c r="E104" s="57">
        <f>'ДС(пр.07-24)'!D104</f>
        <v>9807250</v>
      </c>
      <c r="F104" s="57">
        <f t="shared" si="5"/>
        <v>113385934</v>
      </c>
      <c r="G104" s="57">
        <f>'АПУ профилактика 7-24'!D105</f>
        <v>35664341</v>
      </c>
      <c r="H104" s="57">
        <f>'Диспан.набл.(КП)'!D105</f>
        <v>10302667</v>
      </c>
      <c r="I104" s="57">
        <f>'АПУ неотл.пом.7-24'!D104</f>
        <v>6884255</v>
      </c>
      <c r="J104" s="57">
        <f>'АПУ обращения '!D104</f>
        <v>32726874</v>
      </c>
      <c r="K104" s="57">
        <f>'ОДИ ПГГ 7-24'!D104</f>
        <v>1159946</v>
      </c>
      <c r="L104" s="57">
        <f>'ОДИ МЗ РБ 7-24'!D104</f>
        <v>0</v>
      </c>
      <c r="M104" s="57">
        <f>'ФАП (07-24) '!D104</f>
        <v>26647851</v>
      </c>
      <c r="N104" s="57"/>
      <c r="O104" s="57">
        <f>' СМП '!D104</f>
        <v>0</v>
      </c>
      <c r="P104" s="57">
        <f>'Гемодиализ (пр.07-24) '!D104</f>
        <v>0</v>
      </c>
      <c r="Q104" s="57">
        <f>'Мед.реаб.(АПУ,ДС,КС) '!D104</f>
        <v>0</v>
      </c>
      <c r="R104" s="57">
        <f t="shared" si="6"/>
        <v>157996433</v>
      </c>
      <c r="S104" s="153"/>
    </row>
    <row r="105" spans="1:19" s="1" customFormat="1" x14ac:dyDescent="0.2">
      <c r="A105" s="25">
        <v>91</v>
      </c>
      <c r="B105" s="12" t="s">
        <v>160</v>
      </c>
      <c r="C105" s="10" t="s">
        <v>31</v>
      </c>
      <c r="D105" s="57">
        <f>КС!D105</f>
        <v>51985451</v>
      </c>
      <c r="E105" s="57">
        <f>'ДС(пр.07-24)'!D105</f>
        <v>14931638</v>
      </c>
      <c r="F105" s="57">
        <f t="shared" si="5"/>
        <v>184615471</v>
      </c>
      <c r="G105" s="57">
        <f>'АПУ профилактика 7-24'!D106</f>
        <v>55244218</v>
      </c>
      <c r="H105" s="57">
        <f>'Диспан.набл.(КП)'!D106</f>
        <v>17255279</v>
      </c>
      <c r="I105" s="57">
        <f>'АПУ неотл.пом.7-24'!D105</f>
        <v>10359277</v>
      </c>
      <c r="J105" s="57">
        <f>'АПУ обращения '!D105</f>
        <v>59435309</v>
      </c>
      <c r="K105" s="57">
        <f>'ОДИ ПГГ 7-24'!D105</f>
        <v>1813419</v>
      </c>
      <c r="L105" s="57">
        <f>'ОДИ МЗ РБ 7-24'!D105</f>
        <v>0</v>
      </c>
      <c r="M105" s="57">
        <f>'ФАП (07-24) '!D105</f>
        <v>40507969</v>
      </c>
      <c r="N105" s="57"/>
      <c r="O105" s="57">
        <f>' СМП '!D105</f>
        <v>0</v>
      </c>
      <c r="P105" s="57">
        <f>'Гемодиализ (пр.07-24) '!D105</f>
        <v>0</v>
      </c>
      <c r="Q105" s="57">
        <f>'Мед.реаб.(АПУ,ДС,КС) '!D105</f>
        <v>0</v>
      </c>
      <c r="R105" s="57">
        <f t="shared" si="6"/>
        <v>251532560</v>
      </c>
      <c r="S105" s="153"/>
    </row>
    <row r="106" spans="1:19" s="1" customFormat="1" ht="12" customHeight="1" x14ac:dyDescent="0.2">
      <c r="A106" s="25">
        <v>92</v>
      </c>
      <c r="B106" s="12" t="s">
        <v>161</v>
      </c>
      <c r="C106" s="10" t="s">
        <v>15</v>
      </c>
      <c r="D106" s="57">
        <f>КС!D106</f>
        <v>101607290</v>
      </c>
      <c r="E106" s="57">
        <f>'ДС(пр.07-24)'!D106</f>
        <v>14992912</v>
      </c>
      <c r="F106" s="57">
        <f t="shared" si="5"/>
        <v>169787906</v>
      </c>
      <c r="G106" s="57">
        <f>'АПУ профилактика 7-24'!D107</f>
        <v>51977334</v>
      </c>
      <c r="H106" s="57">
        <f>'Диспан.набл.(КП)'!D107</f>
        <v>13465046</v>
      </c>
      <c r="I106" s="57">
        <f>'АПУ неотл.пом.7-24'!D106</f>
        <v>10254232</v>
      </c>
      <c r="J106" s="57">
        <f>'АПУ обращения '!D106</f>
        <v>53040554</v>
      </c>
      <c r="K106" s="57">
        <f>'ОДИ ПГГ 7-24'!D106</f>
        <v>1913340</v>
      </c>
      <c r="L106" s="57">
        <f>'ОДИ МЗ РБ 7-24'!D106</f>
        <v>0</v>
      </c>
      <c r="M106" s="57">
        <f>'ФАП (07-24) '!D106</f>
        <v>39137400</v>
      </c>
      <c r="N106" s="57"/>
      <c r="O106" s="57">
        <f>' СМП '!D106</f>
        <v>0</v>
      </c>
      <c r="P106" s="57">
        <f>'Гемодиализ (пр.07-24) '!D106</f>
        <v>0</v>
      </c>
      <c r="Q106" s="57">
        <f>'Мед.реаб.(АПУ,ДС,КС) '!D106</f>
        <v>0</v>
      </c>
      <c r="R106" s="57">
        <f t="shared" ref="R106:R134" si="7">D106+E106+F106+O106+P106+Q106</f>
        <v>286388108</v>
      </c>
      <c r="S106" s="153"/>
    </row>
    <row r="107" spans="1:19" s="22" customFormat="1" x14ac:dyDescent="0.2">
      <c r="A107" s="25">
        <v>93</v>
      </c>
      <c r="B107" s="24" t="s">
        <v>162</v>
      </c>
      <c r="C107" s="21" t="s">
        <v>13</v>
      </c>
      <c r="D107" s="57">
        <f>КС!D107</f>
        <v>220002449</v>
      </c>
      <c r="E107" s="57">
        <f>'ДС(пр.07-24)'!D107</f>
        <v>20721021</v>
      </c>
      <c r="F107" s="57">
        <f t="shared" si="5"/>
        <v>204402366</v>
      </c>
      <c r="G107" s="57">
        <f>'АПУ профилактика 7-24'!D108</f>
        <v>76269282</v>
      </c>
      <c r="H107" s="57">
        <f>'Диспан.набл.(КП)'!D108</f>
        <v>15729556</v>
      </c>
      <c r="I107" s="57">
        <f>'АПУ неотл.пом.7-24'!D107</f>
        <v>10471825</v>
      </c>
      <c r="J107" s="57">
        <f>'АПУ обращения '!D107</f>
        <v>64033943</v>
      </c>
      <c r="K107" s="57">
        <f>'ОДИ ПГГ 7-24'!D107</f>
        <v>14962337</v>
      </c>
      <c r="L107" s="57">
        <f>'ОДИ МЗ РБ 7-24'!D107</f>
        <v>1110680</v>
      </c>
      <c r="M107" s="57">
        <f>'ФАП (07-24) '!D107</f>
        <v>21824743</v>
      </c>
      <c r="N107" s="60"/>
      <c r="O107" s="57">
        <f>' СМП '!D107</f>
        <v>113912667</v>
      </c>
      <c r="P107" s="57">
        <f>'Гемодиализ (пр.07-24) '!D107</f>
        <v>0</v>
      </c>
      <c r="Q107" s="57">
        <f>'Мед.реаб.(АПУ,ДС,КС) '!D107</f>
        <v>20722060</v>
      </c>
      <c r="R107" s="57">
        <f t="shared" si="7"/>
        <v>579760563</v>
      </c>
      <c r="S107" s="153"/>
    </row>
    <row r="108" spans="1:19" s="1" customFormat="1" x14ac:dyDescent="0.2">
      <c r="A108" s="25">
        <v>94</v>
      </c>
      <c r="B108" s="26" t="s">
        <v>163</v>
      </c>
      <c r="C108" s="10" t="s">
        <v>32</v>
      </c>
      <c r="D108" s="57">
        <f>КС!D108</f>
        <v>44797870</v>
      </c>
      <c r="E108" s="57">
        <f>'ДС(пр.07-24)'!D108</f>
        <v>12170801</v>
      </c>
      <c r="F108" s="57">
        <f t="shared" si="5"/>
        <v>124731019</v>
      </c>
      <c r="G108" s="57">
        <f>'АПУ профилактика 7-24'!D109</f>
        <v>42050177</v>
      </c>
      <c r="H108" s="57">
        <f>'Диспан.набл.(КП)'!D109</f>
        <v>9841772</v>
      </c>
      <c r="I108" s="57">
        <f>'АПУ неотл.пом.7-24'!D108</f>
        <v>7865339</v>
      </c>
      <c r="J108" s="57">
        <f>'АПУ обращения '!D108</f>
        <v>42147409</v>
      </c>
      <c r="K108" s="57">
        <f>'ОДИ ПГГ 7-24'!D108</f>
        <v>1255189</v>
      </c>
      <c r="L108" s="57">
        <f>'ОДИ МЗ РБ 7-24'!D108</f>
        <v>0</v>
      </c>
      <c r="M108" s="57">
        <f>'ФАП (07-24) '!D108</f>
        <v>21571133</v>
      </c>
      <c r="N108" s="57"/>
      <c r="O108" s="57">
        <f>' СМП '!D108</f>
        <v>0</v>
      </c>
      <c r="P108" s="57">
        <f>'Гемодиализ (пр.07-24) '!D108</f>
        <v>0</v>
      </c>
      <c r="Q108" s="57">
        <f>'Мед.реаб.(АПУ,ДС,КС) '!D108</f>
        <v>0</v>
      </c>
      <c r="R108" s="57">
        <f t="shared" si="7"/>
        <v>181699690</v>
      </c>
      <c r="S108" s="153"/>
    </row>
    <row r="109" spans="1:19" s="1" customFormat="1" x14ac:dyDescent="0.2">
      <c r="A109" s="25">
        <v>95</v>
      </c>
      <c r="B109" s="26" t="s">
        <v>164</v>
      </c>
      <c r="C109" s="10" t="s">
        <v>55</v>
      </c>
      <c r="D109" s="57">
        <f>КС!D109</f>
        <v>64005075</v>
      </c>
      <c r="E109" s="57">
        <f>'ДС(пр.07-24)'!D109</f>
        <v>17466379</v>
      </c>
      <c r="F109" s="57">
        <f t="shared" si="5"/>
        <v>193962430</v>
      </c>
      <c r="G109" s="57">
        <f>'АПУ профилактика 7-24'!D110</f>
        <v>58711656</v>
      </c>
      <c r="H109" s="57">
        <f>'Диспан.набл.(КП)'!D110</f>
        <v>18032543</v>
      </c>
      <c r="I109" s="57">
        <f>'АПУ неотл.пом.7-24'!D109</f>
        <v>11395032</v>
      </c>
      <c r="J109" s="57">
        <f>'АПУ обращения '!D109</f>
        <v>60003756</v>
      </c>
      <c r="K109" s="57">
        <f>'ОДИ ПГГ 7-24'!D109</f>
        <v>2213417</v>
      </c>
      <c r="L109" s="57">
        <f>'ОДИ МЗ РБ 7-24'!D109</f>
        <v>0</v>
      </c>
      <c r="M109" s="57">
        <f>'ФАП (07-24) '!D109</f>
        <v>43606026</v>
      </c>
      <c r="N109" s="57"/>
      <c r="O109" s="57">
        <f>' СМП '!D109</f>
        <v>0</v>
      </c>
      <c r="P109" s="57">
        <f>'Гемодиализ (пр.07-24) '!D109</f>
        <v>0</v>
      </c>
      <c r="Q109" s="57">
        <f>'Мед.реаб.(АПУ,ДС,КС) '!D109</f>
        <v>0</v>
      </c>
      <c r="R109" s="57">
        <f t="shared" si="7"/>
        <v>275433884</v>
      </c>
      <c r="S109" s="153"/>
    </row>
    <row r="110" spans="1:19" s="1" customFormat="1" x14ac:dyDescent="0.2">
      <c r="A110" s="25">
        <v>96</v>
      </c>
      <c r="B110" s="12" t="s">
        <v>165</v>
      </c>
      <c r="C110" s="10" t="s">
        <v>34</v>
      </c>
      <c r="D110" s="57">
        <f>КС!D110</f>
        <v>98050178</v>
      </c>
      <c r="E110" s="57">
        <f>'ДС(пр.07-24)'!D110</f>
        <v>30773435</v>
      </c>
      <c r="F110" s="57">
        <f t="shared" si="5"/>
        <v>306911287</v>
      </c>
      <c r="G110" s="57">
        <f>'АПУ профилактика 7-24'!D111</f>
        <v>102918759</v>
      </c>
      <c r="H110" s="57">
        <f>'Диспан.набл.(КП)'!D111</f>
        <v>29604997</v>
      </c>
      <c r="I110" s="57">
        <f>'АПУ неотл.пом.7-24'!D110</f>
        <v>18938870</v>
      </c>
      <c r="J110" s="57">
        <f>'АПУ обращения '!D110</f>
        <v>100343927</v>
      </c>
      <c r="K110" s="57">
        <f>'ОДИ ПГГ 7-24'!D110</f>
        <v>6227232</v>
      </c>
      <c r="L110" s="57">
        <f>'ОДИ МЗ РБ 7-24'!D110</f>
        <v>0</v>
      </c>
      <c r="M110" s="57">
        <f>'ФАП (07-24) '!D110</f>
        <v>48877502</v>
      </c>
      <c r="N110" s="57"/>
      <c r="O110" s="57">
        <f>' СМП '!D110</f>
        <v>0</v>
      </c>
      <c r="P110" s="57">
        <f>'Гемодиализ (пр.07-24) '!D110</f>
        <v>0</v>
      </c>
      <c r="Q110" s="57">
        <f>'Мед.реаб.(АПУ,ДС,КС) '!D110</f>
        <v>0</v>
      </c>
      <c r="R110" s="57">
        <f t="shared" si="7"/>
        <v>435734900</v>
      </c>
      <c r="S110" s="153"/>
    </row>
    <row r="111" spans="1:19" s="1" customFormat="1" x14ac:dyDescent="0.2">
      <c r="A111" s="25">
        <v>97</v>
      </c>
      <c r="B111" s="14" t="s">
        <v>166</v>
      </c>
      <c r="C111" s="10" t="s">
        <v>228</v>
      </c>
      <c r="D111" s="57">
        <f>КС!D111</f>
        <v>42891662</v>
      </c>
      <c r="E111" s="57">
        <f>'ДС(пр.07-24)'!D111</f>
        <v>13561970</v>
      </c>
      <c r="F111" s="57">
        <f t="shared" si="5"/>
        <v>160953933</v>
      </c>
      <c r="G111" s="57">
        <f>'АПУ профилактика 7-24'!D112</f>
        <v>45412223</v>
      </c>
      <c r="H111" s="57">
        <f>'Диспан.набл.(КП)'!D112</f>
        <v>17299760</v>
      </c>
      <c r="I111" s="57">
        <f>'АПУ неотл.пом.7-24'!D111</f>
        <v>9317965</v>
      </c>
      <c r="J111" s="57">
        <f>'АПУ обращения '!D111</f>
        <v>49935889</v>
      </c>
      <c r="K111" s="57">
        <f>'ОДИ ПГГ 7-24'!D111</f>
        <v>2701008</v>
      </c>
      <c r="L111" s="57">
        <f>'ОДИ МЗ РБ 7-24'!D111</f>
        <v>0</v>
      </c>
      <c r="M111" s="57">
        <f>'ФАП (07-24) '!D111</f>
        <v>36287088</v>
      </c>
      <c r="N111" s="57"/>
      <c r="O111" s="57">
        <f>' СМП '!D111</f>
        <v>0</v>
      </c>
      <c r="P111" s="57">
        <f>'Гемодиализ (пр.07-24) '!D111</f>
        <v>0</v>
      </c>
      <c r="Q111" s="57">
        <f>'Мед.реаб.(АПУ,ДС,КС) '!D111</f>
        <v>3594686</v>
      </c>
      <c r="R111" s="57">
        <f t="shared" si="7"/>
        <v>221002251</v>
      </c>
      <c r="S111" s="153"/>
    </row>
    <row r="112" spans="1:19" s="1" customFormat="1" ht="13.5" customHeight="1" x14ac:dyDescent="0.2">
      <c r="A112" s="25">
        <v>98</v>
      </c>
      <c r="B112" s="12" t="s">
        <v>167</v>
      </c>
      <c r="C112" s="10" t="s">
        <v>168</v>
      </c>
      <c r="D112" s="57">
        <f>КС!D112</f>
        <v>0</v>
      </c>
      <c r="E112" s="57">
        <f>'ДС(пр.07-24)'!D112</f>
        <v>0</v>
      </c>
      <c r="F112" s="57">
        <f t="shared" si="5"/>
        <v>1644816</v>
      </c>
      <c r="G112" s="57">
        <f>'АПУ профилактика 7-24'!D113</f>
        <v>1644816</v>
      </c>
      <c r="H112" s="57">
        <f>'Диспан.набл.(КП)'!D113</f>
        <v>0</v>
      </c>
      <c r="I112" s="57">
        <f>'АПУ неотл.пом.7-24'!D112</f>
        <v>0</v>
      </c>
      <c r="J112" s="57">
        <f>'АПУ обращения '!D112</f>
        <v>0</v>
      </c>
      <c r="K112" s="57">
        <f>'ОДИ ПГГ 7-24'!D112</f>
        <v>0</v>
      </c>
      <c r="L112" s="57">
        <f>'ОДИ МЗ РБ 7-24'!D112</f>
        <v>0</v>
      </c>
      <c r="M112" s="57">
        <f>'ФАП (07-24) '!D112</f>
        <v>0</v>
      </c>
      <c r="N112" s="57"/>
      <c r="O112" s="57">
        <f>' СМП '!D112</f>
        <v>0</v>
      </c>
      <c r="P112" s="57">
        <f>'Гемодиализ (пр.07-24) '!D112</f>
        <v>224554860</v>
      </c>
      <c r="Q112" s="57">
        <f>'Мед.реаб.(АПУ,ДС,КС) '!D112</f>
        <v>0</v>
      </c>
      <c r="R112" s="57">
        <f t="shared" si="7"/>
        <v>226199676</v>
      </c>
      <c r="S112" s="153"/>
    </row>
    <row r="113" spans="1:19" s="1" customFormat="1" x14ac:dyDescent="0.2">
      <c r="A113" s="25">
        <v>99</v>
      </c>
      <c r="B113" s="12" t="s">
        <v>169</v>
      </c>
      <c r="C113" s="10" t="s">
        <v>170</v>
      </c>
      <c r="D113" s="57">
        <f>КС!D113</f>
        <v>0</v>
      </c>
      <c r="E113" s="57">
        <f>'ДС(пр.07-24)'!D113</f>
        <v>103437563</v>
      </c>
      <c r="F113" s="57">
        <f t="shared" si="5"/>
        <v>0</v>
      </c>
      <c r="G113" s="57">
        <f>'АПУ профилактика 7-24'!D114</f>
        <v>0</v>
      </c>
      <c r="H113" s="57">
        <f>'Диспан.набл.(КП)'!D114</f>
        <v>0</v>
      </c>
      <c r="I113" s="57">
        <f>'АПУ неотл.пом.7-24'!D113</f>
        <v>0</v>
      </c>
      <c r="J113" s="57">
        <f>'АПУ обращения '!D113</f>
        <v>0</v>
      </c>
      <c r="K113" s="57">
        <f>'ОДИ ПГГ 7-24'!D113</f>
        <v>0</v>
      </c>
      <c r="L113" s="57">
        <f>'ОДИ МЗ РБ 7-24'!D113</f>
        <v>0</v>
      </c>
      <c r="M113" s="57">
        <f>'ФАП (07-24) '!D113</f>
        <v>0</v>
      </c>
      <c r="N113" s="57"/>
      <c r="O113" s="57">
        <f>' СМП '!D113</f>
        <v>0</v>
      </c>
      <c r="P113" s="57">
        <f>'Гемодиализ (пр.07-24) '!D113</f>
        <v>0</v>
      </c>
      <c r="Q113" s="57">
        <f>'Мед.реаб.(АПУ,ДС,КС) '!D113</f>
        <v>0</v>
      </c>
      <c r="R113" s="57">
        <f t="shared" si="7"/>
        <v>103437563</v>
      </c>
      <c r="S113" s="153"/>
    </row>
    <row r="114" spans="1:19" s="1" customFormat="1" x14ac:dyDescent="0.2">
      <c r="A114" s="25">
        <v>100</v>
      </c>
      <c r="B114" s="26" t="s">
        <v>171</v>
      </c>
      <c r="C114" s="10" t="s">
        <v>172</v>
      </c>
      <c r="D114" s="57">
        <f>КС!D114</f>
        <v>0</v>
      </c>
      <c r="E114" s="57">
        <f>'ДС(пр.07-24)'!D114</f>
        <v>224810</v>
      </c>
      <c r="F114" s="57">
        <f t="shared" si="5"/>
        <v>29471</v>
      </c>
      <c r="G114" s="57">
        <f>'АПУ профилактика 7-24'!D115</f>
        <v>0</v>
      </c>
      <c r="H114" s="57">
        <f>'Диспан.набл.(КП)'!D115</f>
        <v>0</v>
      </c>
      <c r="I114" s="57">
        <f>'АПУ неотл.пом.7-24'!D114</f>
        <v>0</v>
      </c>
      <c r="J114" s="57">
        <f>'АПУ обращения '!D114</f>
        <v>29471</v>
      </c>
      <c r="K114" s="57">
        <f>'ОДИ ПГГ 7-24'!D114</f>
        <v>0</v>
      </c>
      <c r="L114" s="57">
        <f>'ОДИ МЗ РБ 7-24'!D114</f>
        <v>0</v>
      </c>
      <c r="M114" s="57">
        <f>'ФАП (07-24) '!D114</f>
        <v>0</v>
      </c>
      <c r="N114" s="57"/>
      <c r="O114" s="57">
        <f>' СМП '!D114</f>
        <v>0</v>
      </c>
      <c r="P114" s="57">
        <f>'Гемодиализ (пр.07-24) '!D114</f>
        <v>0</v>
      </c>
      <c r="Q114" s="57">
        <f>'Мед.реаб.(АПУ,ДС,КС) '!D114</f>
        <v>0</v>
      </c>
      <c r="R114" s="57">
        <f t="shared" si="7"/>
        <v>254281</v>
      </c>
      <c r="S114" s="153"/>
    </row>
    <row r="115" spans="1:19" s="1" customFormat="1" ht="12.75" customHeight="1" x14ac:dyDescent="0.2">
      <c r="A115" s="25">
        <v>101</v>
      </c>
      <c r="B115" s="26" t="s">
        <v>173</v>
      </c>
      <c r="C115" s="10" t="s">
        <v>174</v>
      </c>
      <c r="D115" s="57">
        <f>КС!D115</f>
        <v>0</v>
      </c>
      <c r="E115" s="57">
        <f>'ДС(пр.07-24)'!D115</f>
        <v>161698</v>
      </c>
      <c r="F115" s="57">
        <f t="shared" si="5"/>
        <v>0</v>
      </c>
      <c r="G115" s="57">
        <f>'АПУ профилактика 7-24'!D116</f>
        <v>0</v>
      </c>
      <c r="H115" s="57">
        <f>'Диспан.набл.(КП)'!D116</f>
        <v>0</v>
      </c>
      <c r="I115" s="57">
        <f>'АПУ неотл.пом.7-24'!D115</f>
        <v>0</v>
      </c>
      <c r="J115" s="57">
        <f>'АПУ обращения '!D115</f>
        <v>0</v>
      </c>
      <c r="K115" s="57">
        <f>'ОДИ ПГГ 7-24'!D115</f>
        <v>0</v>
      </c>
      <c r="L115" s="57">
        <f>'ОДИ МЗ РБ 7-24'!D115</f>
        <v>0</v>
      </c>
      <c r="M115" s="57">
        <f>'ФАП (07-24) '!D115</f>
        <v>0</v>
      </c>
      <c r="N115" s="57"/>
      <c r="O115" s="57">
        <f>' СМП '!D115</f>
        <v>0</v>
      </c>
      <c r="P115" s="57">
        <f>'Гемодиализ (пр.07-24) '!D115</f>
        <v>0</v>
      </c>
      <c r="Q115" s="57">
        <f>'Мед.реаб.(АПУ,ДС,КС) '!D115</f>
        <v>0</v>
      </c>
      <c r="R115" s="57">
        <f t="shared" si="7"/>
        <v>161698</v>
      </c>
      <c r="S115" s="153"/>
    </row>
    <row r="116" spans="1:19" s="1" customFormat="1" ht="24" x14ac:dyDescent="0.2">
      <c r="A116" s="25">
        <v>102</v>
      </c>
      <c r="B116" s="26" t="s">
        <v>175</v>
      </c>
      <c r="C116" s="10" t="s">
        <v>176</v>
      </c>
      <c r="D116" s="57">
        <f>КС!D116</f>
        <v>0</v>
      </c>
      <c r="E116" s="57">
        <f>'ДС(пр.07-24)'!D116</f>
        <v>305656</v>
      </c>
      <c r="F116" s="57">
        <f t="shared" si="5"/>
        <v>0</v>
      </c>
      <c r="G116" s="57">
        <f>'АПУ профилактика 7-24'!D117</f>
        <v>0</v>
      </c>
      <c r="H116" s="57">
        <f>'Диспан.набл.(КП)'!D117</f>
        <v>0</v>
      </c>
      <c r="I116" s="57">
        <f>'АПУ неотл.пом.7-24'!D116</f>
        <v>0</v>
      </c>
      <c r="J116" s="57">
        <f>'АПУ обращения '!D116</f>
        <v>0</v>
      </c>
      <c r="K116" s="57">
        <f>'ОДИ ПГГ 7-24'!D116</f>
        <v>0</v>
      </c>
      <c r="L116" s="57">
        <f>'ОДИ МЗ РБ 7-24'!D116</f>
        <v>0</v>
      </c>
      <c r="M116" s="57">
        <f>'ФАП (07-24) '!D116</f>
        <v>0</v>
      </c>
      <c r="N116" s="57"/>
      <c r="O116" s="57">
        <f>' СМП '!D116</f>
        <v>0</v>
      </c>
      <c r="P116" s="57">
        <f>'Гемодиализ (пр.07-24) '!D116</f>
        <v>0</v>
      </c>
      <c r="Q116" s="57">
        <f>'Мед.реаб.(АПУ,ДС,КС) '!D116</f>
        <v>0</v>
      </c>
      <c r="R116" s="57">
        <f t="shared" si="7"/>
        <v>305656</v>
      </c>
      <c r="S116" s="153"/>
    </row>
    <row r="117" spans="1:19" s="1" customFormat="1" x14ac:dyDescent="0.2">
      <c r="A117" s="25">
        <v>103</v>
      </c>
      <c r="B117" s="26" t="s">
        <v>177</v>
      </c>
      <c r="C117" s="10" t="s">
        <v>178</v>
      </c>
      <c r="D117" s="57">
        <f>КС!D117</f>
        <v>0</v>
      </c>
      <c r="E117" s="57">
        <f>'ДС(пр.07-24)'!D117</f>
        <v>0</v>
      </c>
      <c r="F117" s="57">
        <f t="shared" si="5"/>
        <v>3873267</v>
      </c>
      <c r="G117" s="57">
        <f>'АПУ профилактика 7-24'!D118</f>
        <v>0</v>
      </c>
      <c r="H117" s="57">
        <f>'Диспан.набл.(КП)'!D118</f>
        <v>0</v>
      </c>
      <c r="I117" s="57">
        <f>'АПУ неотл.пом.7-24'!D117</f>
        <v>0</v>
      </c>
      <c r="J117" s="57">
        <f>'АПУ обращения '!D117</f>
        <v>0</v>
      </c>
      <c r="K117" s="57">
        <f>'ОДИ ПГГ 7-24'!D117</f>
        <v>3873267</v>
      </c>
      <c r="L117" s="57">
        <f>'ОДИ МЗ РБ 7-24'!D117</f>
        <v>0</v>
      </c>
      <c r="M117" s="57">
        <f>'ФАП (07-24) '!D117</f>
        <v>0</v>
      </c>
      <c r="N117" s="57"/>
      <c r="O117" s="57">
        <f>' СМП '!D117</f>
        <v>0</v>
      </c>
      <c r="P117" s="57">
        <f>'Гемодиализ (пр.07-24) '!D117</f>
        <v>0</v>
      </c>
      <c r="Q117" s="57">
        <f>'Мед.реаб.(АПУ,ДС,КС) '!D117</f>
        <v>0</v>
      </c>
      <c r="R117" s="57">
        <f t="shared" si="7"/>
        <v>3873267</v>
      </c>
      <c r="S117" s="153"/>
    </row>
    <row r="118" spans="1:19" s="1" customFormat="1" x14ac:dyDescent="0.2">
      <c r="A118" s="25">
        <v>104</v>
      </c>
      <c r="B118" s="26" t="s">
        <v>179</v>
      </c>
      <c r="C118" s="10" t="s">
        <v>180</v>
      </c>
      <c r="D118" s="57">
        <f>КС!D118</f>
        <v>0</v>
      </c>
      <c r="E118" s="57">
        <f>'ДС(пр.07-24)'!D118</f>
        <v>26498501</v>
      </c>
      <c r="F118" s="57">
        <f t="shared" si="5"/>
        <v>6397025</v>
      </c>
      <c r="G118" s="57">
        <f>'АПУ профилактика 7-24'!D119</f>
        <v>6397025</v>
      </c>
      <c r="H118" s="57">
        <f>'Диспан.набл.(КП)'!D119</f>
        <v>0</v>
      </c>
      <c r="I118" s="57">
        <f>'АПУ неотл.пом.7-24'!D118</f>
        <v>0</v>
      </c>
      <c r="J118" s="57">
        <f>'АПУ обращения '!D118</f>
        <v>0</v>
      </c>
      <c r="K118" s="57">
        <f>'ОДИ ПГГ 7-24'!D118</f>
        <v>0</v>
      </c>
      <c r="L118" s="57">
        <f>'ОДИ МЗ РБ 7-24'!D118</f>
        <v>0</v>
      </c>
      <c r="M118" s="57">
        <f>'ФАП (07-24) '!D118</f>
        <v>0</v>
      </c>
      <c r="N118" s="57"/>
      <c r="O118" s="57">
        <f>' СМП '!D118</f>
        <v>0</v>
      </c>
      <c r="P118" s="57">
        <f>'Гемодиализ (пр.07-24) '!D118</f>
        <v>887658840</v>
      </c>
      <c r="Q118" s="57">
        <f>'Мед.реаб.(АПУ,ДС,КС) '!D118</f>
        <v>0</v>
      </c>
      <c r="R118" s="57">
        <f t="shared" si="7"/>
        <v>920554366</v>
      </c>
      <c r="S118" s="153"/>
    </row>
    <row r="119" spans="1:19" s="1" customFormat="1" x14ac:dyDescent="0.2">
      <c r="A119" s="25">
        <v>105</v>
      </c>
      <c r="B119" s="18" t="s">
        <v>181</v>
      </c>
      <c r="C119" s="16" t="s">
        <v>182</v>
      </c>
      <c r="D119" s="57">
        <f>КС!D119</f>
        <v>0</v>
      </c>
      <c r="E119" s="57">
        <f>'ДС(пр.07-24)'!D119</f>
        <v>0</v>
      </c>
      <c r="F119" s="57">
        <f t="shared" si="5"/>
        <v>75702921</v>
      </c>
      <c r="G119" s="57">
        <f>'АПУ профилактика 7-24'!D120</f>
        <v>0</v>
      </c>
      <c r="H119" s="57">
        <f>'Диспан.набл.(КП)'!D120</f>
        <v>0</v>
      </c>
      <c r="I119" s="57">
        <f>'АПУ неотл.пом.7-24'!D119</f>
        <v>0</v>
      </c>
      <c r="J119" s="57">
        <f>'АПУ обращения '!D119</f>
        <v>0</v>
      </c>
      <c r="K119" s="57">
        <f>'ОДИ ПГГ 7-24'!D119</f>
        <v>75702921</v>
      </c>
      <c r="L119" s="57">
        <f>'ОДИ МЗ РБ 7-24'!D119</f>
        <v>0</v>
      </c>
      <c r="M119" s="57">
        <f>'ФАП (07-24) '!D119</f>
        <v>0</v>
      </c>
      <c r="N119" s="57"/>
      <c r="O119" s="57">
        <f>' СМП '!D119</f>
        <v>0</v>
      </c>
      <c r="P119" s="57">
        <f>'Гемодиализ (пр.07-24) '!D119</f>
        <v>0</v>
      </c>
      <c r="Q119" s="57">
        <f>'Мед.реаб.(АПУ,ДС,КС) '!D119</f>
        <v>0</v>
      </c>
      <c r="R119" s="57">
        <f t="shared" si="7"/>
        <v>75702921</v>
      </c>
      <c r="S119" s="153"/>
    </row>
    <row r="120" spans="1:19" s="1" customFormat="1" x14ac:dyDescent="0.2">
      <c r="A120" s="25">
        <v>106</v>
      </c>
      <c r="B120" s="14" t="s">
        <v>183</v>
      </c>
      <c r="C120" s="10" t="s">
        <v>184</v>
      </c>
      <c r="D120" s="57">
        <f>КС!D120</f>
        <v>209539708</v>
      </c>
      <c r="E120" s="57">
        <f>'ДС(пр.07-24)'!D120</f>
        <v>35010671</v>
      </c>
      <c r="F120" s="57">
        <f t="shared" si="5"/>
        <v>8386639</v>
      </c>
      <c r="G120" s="57">
        <f>'АПУ профилактика 7-24'!D121</f>
        <v>0</v>
      </c>
      <c r="H120" s="57">
        <f>'Диспан.набл.(КП)'!D121</f>
        <v>0</v>
      </c>
      <c r="I120" s="57">
        <f>'АПУ неотл.пом.7-24'!D120</f>
        <v>0</v>
      </c>
      <c r="J120" s="57">
        <f>'АПУ обращения '!D120</f>
        <v>0</v>
      </c>
      <c r="K120" s="57">
        <f>'ОДИ ПГГ 7-24'!D120</f>
        <v>8386639</v>
      </c>
      <c r="L120" s="57">
        <f>'ОДИ МЗ РБ 7-24'!D120</f>
        <v>0</v>
      </c>
      <c r="M120" s="57">
        <f>'ФАП (07-24) '!D120</f>
        <v>0</v>
      </c>
      <c r="N120" s="57"/>
      <c r="O120" s="57">
        <f>' СМП '!D120</f>
        <v>0</v>
      </c>
      <c r="P120" s="57">
        <f>'Гемодиализ (пр.07-24) '!D120</f>
        <v>0</v>
      </c>
      <c r="Q120" s="57">
        <f>'Мед.реаб.(АПУ,ДС,КС) '!D120</f>
        <v>0</v>
      </c>
      <c r="R120" s="57">
        <f t="shared" si="7"/>
        <v>252937018</v>
      </c>
      <c r="S120" s="153"/>
    </row>
    <row r="121" spans="1:19" s="1" customFormat="1" ht="11.25" customHeight="1" x14ac:dyDescent="0.2">
      <c r="A121" s="25">
        <v>107</v>
      </c>
      <c r="B121" s="26" t="s">
        <v>185</v>
      </c>
      <c r="C121" s="10" t="s">
        <v>186</v>
      </c>
      <c r="D121" s="57">
        <f>КС!D121</f>
        <v>0</v>
      </c>
      <c r="E121" s="57">
        <f>'ДС(пр.07-24)'!D121</f>
        <v>0</v>
      </c>
      <c r="F121" s="57">
        <f t="shared" si="5"/>
        <v>27769</v>
      </c>
      <c r="G121" s="57">
        <f>'АПУ профилактика 7-24'!D122</f>
        <v>0</v>
      </c>
      <c r="H121" s="57">
        <f>'Диспан.набл.(КП)'!D122</f>
        <v>0</v>
      </c>
      <c r="I121" s="57">
        <f>'АПУ неотл.пом.7-24'!D121</f>
        <v>0</v>
      </c>
      <c r="J121" s="57">
        <f>'АПУ обращения '!D121</f>
        <v>27769</v>
      </c>
      <c r="K121" s="57">
        <f>'ОДИ ПГГ 7-24'!D121</f>
        <v>0</v>
      </c>
      <c r="L121" s="57">
        <f>'ОДИ МЗ РБ 7-24'!D121</f>
        <v>0</v>
      </c>
      <c r="M121" s="57">
        <f>'ФАП (07-24) '!D121</f>
        <v>0</v>
      </c>
      <c r="N121" s="57"/>
      <c r="O121" s="57">
        <f>' СМП '!D121</f>
        <v>0</v>
      </c>
      <c r="P121" s="57">
        <f>'Гемодиализ (пр.07-24) '!D121</f>
        <v>0</v>
      </c>
      <c r="Q121" s="57">
        <f>'Мед.реаб.(АПУ,ДС,КС) '!D121</f>
        <v>0</v>
      </c>
      <c r="R121" s="57">
        <f t="shared" si="7"/>
        <v>27769</v>
      </c>
      <c r="S121" s="153"/>
    </row>
    <row r="122" spans="1:19" s="1" customFormat="1" x14ac:dyDescent="0.2">
      <c r="A122" s="25">
        <v>108</v>
      </c>
      <c r="B122" s="12" t="s">
        <v>187</v>
      </c>
      <c r="C122" s="19" t="s">
        <v>188</v>
      </c>
      <c r="D122" s="57">
        <f>КС!D122</f>
        <v>0</v>
      </c>
      <c r="E122" s="57">
        <f>'ДС(пр.07-24)'!D122</f>
        <v>11662158</v>
      </c>
      <c r="F122" s="57">
        <f t="shared" si="5"/>
        <v>0</v>
      </c>
      <c r="G122" s="57">
        <f>'АПУ профилактика 7-24'!D123</f>
        <v>0</v>
      </c>
      <c r="H122" s="57">
        <f>'Диспан.набл.(КП)'!D123</f>
        <v>0</v>
      </c>
      <c r="I122" s="57">
        <f>'АПУ неотл.пом.7-24'!D122</f>
        <v>0</v>
      </c>
      <c r="J122" s="57">
        <f>'АПУ обращения '!D122</f>
        <v>0</v>
      </c>
      <c r="K122" s="57">
        <f>'ОДИ ПГГ 7-24'!D122</f>
        <v>0</v>
      </c>
      <c r="L122" s="57">
        <f>'ОДИ МЗ РБ 7-24'!D122</f>
        <v>0</v>
      </c>
      <c r="M122" s="57">
        <f>'ФАП (07-24) '!D122</f>
        <v>0</v>
      </c>
      <c r="N122" s="57"/>
      <c r="O122" s="57">
        <f>' СМП '!D122</f>
        <v>0</v>
      </c>
      <c r="P122" s="57">
        <f>'Гемодиализ (пр.07-24) '!D122</f>
        <v>0</v>
      </c>
      <c r="Q122" s="57">
        <f>'Мед.реаб.(АПУ,ДС,КС) '!D122</f>
        <v>0</v>
      </c>
      <c r="R122" s="57">
        <f t="shared" si="7"/>
        <v>11662158</v>
      </c>
      <c r="S122" s="153"/>
    </row>
    <row r="123" spans="1:19" s="1" customFormat="1" x14ac:dyDescent="0.2">
      <c r="A123" s="25">
        <v>109</v>
      </c>
      <c r="B123" s="26" t="s">
        <v>189</v>
      </c>
      <c r="C123" s="10" t="s">
        <v>271</v>
      </c>
      <c r="D123" s="57">
        <f>КС!D123</f>
        <v>16578925</v>
      </c>
      <c r="E123" s="57">
        <f>'ДС(пр.07-24)'!D123</f>
        <v>182968</v>
      </c>
      <c r="F123" s="57">
        <f t="shared" si="5"/>
        <v>4993578</v>
      </c>
      <c r="G123" s="57">
        <f>'АПУ профилактика 7-24'!D124</f>
        <v>0</v>
      </c>
      <c r="H123" s="57">
        <f>'Диспан.набл.(КП)'!D124</f>
        <v>0</v>
      </c>
      <c r="I123" s="57">
        <f>'АПУ неотл.пом.7-24'!D123</f>
        <v>0</v>
      </c>
      <c r="J123" s="57">
        <f>'АПУ обращения '!D123</f>
        <v>0</v>
      </c>
      <c r="K123" s="57">
        <f>'ОДИ ПГГ 7-24'!D123</f>
        <v>4993578</v>
      </c>
      <c r="L123" s="57">
        <f>'ОДИ МЗ РБ 7-24'!D123</f>
        <v>0</v>
      </c>
      <c r="M123" s="57">
        <f>'ФАП (07-24) '!D123</f>
        <v>0</v>
      </c>
      <c r="N123" s="57"/>
      <c r="O123" s="57">
        <f>' СМП '!D123</f>
        <v>0</v>
      </c>
      <c r="P123" s="57">
        <f>'Гемодиализ (пр.07-24) '!D123</f>
        <v>0</v>
      </c>
      <c r="Q123" s="57">
        <f>'Мед.реаб.(АПУ,ДС,КС) '!D123</f>
        <v>0</v>
      </c>
      <c r="R123" s="57">
        <f t="shared" si="7"/>
        <v>21755471</v>
      </c>
      <c r="S123" s="153"/>
    </row>
    <row r="124" spans="1:19" s="1" customFormat="1" ht="14.25" customHeight="1" x14ac:dyDescent="0.2">
      <c r="A124" s="25">
        <v>110</v>
      </c>
      <c r="B124" s="14" t="s">
        <v>190</v>
      </c>
      <c r="C124" s="10" t="s">
        <v>259</v>
      </c>
      <c r="D124" s="57">
        <f>КС!D124</f>
        <v>0</v>
      </c>
      <c r="E124" s="57">
        <f>'ДС(пр.07-24)'!D124</f>
        <v>127652</v>
      </c>
      <c r="F124" s="57">
        <f t="shared" si="5"/>
        <v>4958093</v>
      </c>
      <c r="G124" s="57">
        <f>'АПУ профилактика 7-24'!D125</f>
        <v>0</v>
      </c>
      <c r="H124" s="57">
        <f>'Диспан.набл.(КП)'!D125</f>
        <v>0</v>
      </c>
      <c r="I124" s="57">
        <f>'АПУ неотл.пом.7-24'!D124</f>
        <v>0</v>
      </c>
      <c r="J124" s="57">
        <f>'АПУ обращения '!D124</f>
        <v>87045</v>
      </c>
      <c r="K124" s="57">
        <f>'ОДИ ПГГ 7-24'!D124</f>
        <v>4871048</v>
      </c>
      <c r="L124" s="57">
        <f>'ОДИ МЗ РБ 7-24'!D124</f>
        <v>0</v>
      </c>
      <c r="M124" s="57">
        <f>'ФАП (07-24) '!D124</f>
        <v>0</v>
      </c>
      <c r="N124" s="57"/>
      <c r="O124" s="57">
        <f>' СМП '!D124</f>
        <v>0</v>
      </c>
      <c r="P124" s="57">
        <f>'Гемодиализ (пр.07-24) '!D124</f>
        <v>0</v>
      </c>
      <c r="Q124" s="57">
        <f>'Мед.реаб.(АПУ,ДС,КС) '!D124</f>
        <v>0</v>
      </c>
      <c r="R124" s="57">
        <f t="shared" si="7"/>
        <v>5085745</v>
      </c>
      <c r="S124" s="153"/>
    </row>
    <row r="125" spans="1:19" s="1" customFormat="1" x14ac:dyDescent="0.2">
      <c r="A125" s="25">
        <v>111</v>
      </c>
      <c r="B125" s="12" t="s">
        <v>405</v>
      </c>
      <c r="C125" s="10" t="s">
        <v>381</v>
      </c>
      <c r="D125" s="57">
        <f>КС!D125</f>
        <v>0</v>
      </c>
      <c r="E125" s="57">
        <f>'ДС(пр.07-24)'!D125</f>
        <v>0</v>
      </c>
      <c r="F125" s="57">
        <f t="shared" si="5"/>
        <v>0</v>
      </c>
      <c r="G125" s="57">
        <f>'АПУ профилактика 7-24'!D126</f>
        <v>0</v>
      </c>
      <c r="H125" s="57">
        <f>'Диспан.набл.(КП)'!D126</f>
        <v>0</v>
      </c>
      <c r="I125" s="57">
        <f>'АПУ неотл.пом.7-24'!D125</f>
        <v>0</v>
      </c>
      <c r="J125" s="57">
        <f>'АПУ обращения '!D125</f>
        <v>0</v>
      </c>
      <c r="K125" s="57">
        <f>'ОДИ ПГГ 7-24'!D125</f>
        <v>0</v>
      </c>
      <c r="L125" s="57">
        <f>'ОДИ МЗ РБ 7-24'!D125</f>
        <v>0</v>
      </c>
      <c r="M125" s="57">
        <f>'ФАП (07-24) '!D125</f>
        <v>0</v>
      </c>
      <c r="N125" s="57"/>
      <c r="O125" s="57">
        <f>' СМП '!D125</f>
        <v>0</v>
      </c>
      <c r="P125" s="57">
        <f>'Гемодиализ (пр.07-24) '!D125</f>
        <v>0</v>
      </c>
      <c r="Q125" s="57">
        <f>'Мед.реаб.(АПУ,ДС,КС) '!D125</f>
        <v>0</v>
      </c>
      <c r="R125" s="57">
        <f t="shared" si="7"/>
        <v>0</v>
      </c>
      <c r="S125" s="153"/>
    </row>
    <row r="126" spans="1:19" s="1" customFormat="1" x14ac:dyDescent="0.2">
      <c r="A126" s="25">
        <v>112</v>
      </c>
      <c r="B126" s="14" t="s">
        <v>191</v>
      </c>
      <c r="C126" s="10" t="s">
        <v>192</v>
      </c>
      <c r="D126" s="57">
        <f>КС!D126</f>
        <v>0</v>
      </c>
      <c r="E126" s="57">
        <f>'ДС(пр.07-24)'!D126</f>
        <v>0</v>
      </c>
      <c r="F126" s="57">
        <f t="shared" si="5"/>
        <v>0</v>
      </c>
      <c r="G126" s="57">
        <f>'АПУ профилактика 7-24'!D127</f>
        <v>0</v>
      </c>
      <c r="H126" s="57">
        <f>'Диспан.набл.(КП)'!D127</f>
        <v>0</v>
      </c>
      <c r="I126" s="57">
        <f>'АПУ неотл.пом.7-24'!D126</f>
        <v>0</v>
      </c>
      <c r="J126" s="57">
        <f>'АПУ обращения '!D126</f>
        <v>0</v>
      </c>
      <c r="K126" s="57">
        <f>'ОДИ ПГГ 7-24'!D126</f>
        <v>0</v>
      </c>
      <c r="L126" s="57">
        <f>'ОДИ МЗ РБ 7-24'!D126</f>
        <v>0</v>
      </c>
      <c r="M126" s="57">
        <f>'ФАП (07-24) '!D126</f>
        <v>0</v>
      </c>
      <c r="N126" s="57"/>
      <c r="O126" s="57">
        <f>' СМП '!D126</f>
        <v>0</v>
      </c>
      <c r="P126" s="57">
        <f>'Гемодиализ (пр.07-24) '!D126</f>
        <v>0</v>
      </c>
      <c r="Q126" s="57">
        <f>'Мед.реаб.(АПУ,ДС,КС) '!D126</f>
        <v>0</v>
      </c>
      <c r="R126" s="57">
        <f t="shared" si="7"/>
        <v>0</v>
      </c>
      <c r="S126" s="153"/>
    </row>
    <row r="127" spans="1:19" s="1" customFormat="1" ht="13.5" customHeight="1" x14ac:dyDescent="0.2">
      <c r="A127" s="25">
        <v>113</v>
      </c>
      <c r="B127" s="14" t="s">
        <v>193</v>
      </c>
      <c r="C127" s="10" t="s">
        <v>390</v>
      </c>
      <c r="D127" s="57">
        <f>КС!D127</f>
        <v>0</v>
      </c>
      <c r="E127" s="57">
        <f>'ДС(пр.07-24)'!D127</f>
        <v>46778611</v>
      </c>
      <c r="F127" s="57">
        <f t="shared" si="5"/>
        <v>0</v>
      </c>
      <c r="G127" s="57">
        <f>'АПУ профилактика 7-24'!D128</f>
        <v>0</v>
      </c>
      <c r="H127" s="57">
        <f>'Диспан.набл.(КП)'!D128</f>
        <v>0</v>
      </c>
      <c r="I127" s="57">
        <f>'АПУ неотл.пом.7-24'!D127</f>
        <v>0</v>
      </c>
      <c r="J127" s="57">
        <f>'АПУ обращения '!D127</f>
        <v>0</v>
      </c>
      <c r="K127" s="57">
        <f>'ОДИ ПГГ 7-24'!D127</f>
        <v>0</v>
      </c>
      <c r="L127" s="57">
        <f>'ОДИ МЗ РБ 7-24'!D127</f>
        <v>0</v>
      </c>
      <c r="M127" s="57">
        <f>'ФАП (07-24) '!D127</f>
        <v>0</v>
      </c>
      <c r="N127" s="57"/>
      <c r="O127" s="57">
        <f>' СМП '!D127</f>
        <v>0</v>
      </c>
      <c r="P127" s="57">
        <f>'Гемодиализ (пр.07-24) '!D127</f>
        <v>0</v>
      </c>
      <c r="Q127" s="57">
        <f>'Мед.реаб.(АПУ,ДС,КС) '!D127</f>
        <v>0</v>
      </c>
      <c r="R127" s="57">
        <f t="shared" si="7"/>
        <v>46778611</v>
      </c>
      <c r="S127" s="153"/>
    </row>
    <row r="128" spans="1:19" s="1" customFormat="1" x14ac:dyDescent="0.2">
      <c r="A128" s="25">
        <v>114</v>
      </c>
      <c r="B128" s="26" t="s">
        <v>194</v>
      </c>
      <c r="C128" s="10" t="s">
        <v>195</v>
      </c>
      <c r="D128" s="57">
        <f>КС!D128</f>
        <v>0</v>
      </c>
      <c r="E128" s="57">
        <f>'ДС(пр.07-24)'!D128</f>
        <v>0</v>
      </c>
      <c r="F128" s="57">
        <f t="shared" si="5"/>
        <v>1787075</v>
      </c>
      <c r="G128" s="57">
        <f>'АПУ профилактика 7-24'!D129</f>
        <v>1787075</v>
      </c>
      <c r="H128" s="57">
        <f>'Диспан.набл.(КП)'!D129</f>
        <v>0</v>
      </c>
      <c r="I128" s="57">
        <f>'АПУ неотл.пом.7-24'!D128</f>
        <v>0</v>
      </c>
      <c r="J128" s="57">
        <f>'АПУ обращения '!D128</f>
        <v>0</v>
      </c>
      <c r="K128" s="57">
        <f>'ОДИ ПГГ 7-24'!D128</f>
        <v>0</v>
      </c>
      <c r="L128" s="57">
        <f>'ОДИ МЗ РБ 7-24'!D128</f>
        <v>0</v>
      </c>
      <c r="M128" s="57">
        <f>'ФАП (07-24) '!D128</f>
        <v>0</v>
      </c>
      <c r="N128" s="57"/>
      <c r="O128" s="57">
        <f>' СМП '!D128</f>
        <v>0</v>
      </c>
      <c r="P128" s="57">
        <f>'Гемодиализ (пр.07-24) '!D128</f>
        <v>239193910</v>
      </c>
      <c r="Q128" s="57">
        <f>'Мед.реаб.(АПУ,ДС,КС) '!D128</f>
        <v>0</v>
      </c>
      <c r="R128" s="57">
        <f t="shared" si="7"/>
        <v>240980985</v>
      </c>
      <c r="S128" s="153"/>
    </row>
    <row r="129" spans="1:19" s="1" customFormat="1" ht="24" x14ac:dyDescent="0.2">
      <c r="A129" s="25">
        <v>115</v>
      </c>
      <c r="B129" s="26" t="s">
        <v>196</v>
      </c>
      <c r="C129" s="52" t="s">
        <v>348</v>
      </c>
      <c r="D129" s="57">
        <f>КС!D129</f>
        <v>0</v>
      </c>
      <c r="E129" s="57">
        <f>'ДС(пр.07-24)'!D129</f>
        <v>183819</v>
      </c>
      <c r="F129" s="57">
        <f t="shared" si="5"/>
        <v>0</v>
      </c>
      <c r="G129" s="57">
        <f>'АПУ профилактика 7-24'!D130</f>
        <v>0</v>
      </c>
      <c r="H129" s="57">
        <f>'Диспан.набл.(КП)'!D130</f>
        <v>0</v>
      </c>
      <c r="I129" s="57">
        <f>'АПУ неотл.пом.7-24'!D129</f>
        <v>0</v>
      </c>
      <c r="J129" s="57">
        <f>'АПУ обращения '!D129</f>
        <v>0</v>
      </c>
      <c r="K129" s="57">
        <f>'ОДИ ПГГ 7-24'!D129</f>
        <v>0</v>
      </c>
      <c r="L129" s="57">
        <f>'ОДИ МЗ РБ 7-24'!D129</f>
        <v>0</v>
      </c>
      <c r="M129" s="57">
        <f>'ФАП (07-24) '!D129</f>
        <v>0</v>
      </c>
      <c r="N129" s="57"/>
      <c r="O129" s="57">
        <f>' СМП '!D129</f>
        <v>0</v>
      </c>
      <c r="P129" s="57">
        <f>'Гемодиализ (пр.07-24) '!D129</f>
        <v>0</v>
      </c>
      <c r="Q129" s="57">
        <f>'Мед.реаб.(АПУ,ДС,КС) '!D129</f>
        <v>0</v>
      </c>
      <c r="R129" s="57">
        <f t="shared" si="7"/>
        <v>183819</v>
      </c>
      <c r="S129" s="153"/>
    </row>
    <row r="130" spans="1:19" s="1" customFormat="1" x14ac:dyDescent="0.2">
      <c r="A130" s="25">
        <v>116</v>
      </c>
      <c r="B130" s="26" t="s">
        <v>197</v>
      </c>
      <c r="C130" s="10" t="s">
        <v>234</v>
      </c>
      <c r="D130" s="57">
        <f>КС!D130</f>
        <v>2233718536</v>
      </c>
      <c r="E130" s="57">
        <f>'ДС(пр.07-24)'!D130</f>
        <v>54713145</v>
      </c>
      <c r="F130" s="57">
        <f t="shared" si="5"/>
        <v>249291261</v>
      </c>
      <c r="G130" s="57">
        <f>'АПУ профилактика 7-24'!D131</f>
        <v>93213690</v>
      </c>
      <c r="H130" s="57">
        <f>'Диспан.набл.(КП)'!D131</f>
        <v>0</v>
      </c>
      <c r="I130" s="57">
        <f>'АПУ неотл.пом.7-24'!D130</f>
        <v>0</v>
      </c>
      <c r="J130" s="57">
        <f>'АПУ обращения '!D130</f>
        <v>0</v>
      </c>
      <c r="K130" s="57">
        <f>'ОДИ ПГГ 7-24'!D130</f>
        <v>138353613</v>
      </c>
      <c r="L130" s="57">
        <f>'ОДИ МЗ РБ 7-24'!D130</f>
        <v>17723958</v>
      </c>
      <c r="M130" s="57">
        <f>'ФАП (07-24) '!D130</f>
        <v>0</v>
      </c>
      <c r="N130" s="57"/>
      <c r="O130" s="57">
        <f>' СМП '!D130</f>
        <v>0</v>
      </c>
      <c r="P130" s="57">
        <f>'Гемодиализ (пр.07-24) '!D130</f>
        <v>24997281</v>
      </c>
      <c r="Q130" s="57">
        <f>'Мед.реаб.(АПУ,ДС,КС) '!D130</f>
        <v>96401414</v>
      </c>
      <c r="R130" s="57">
        <f t="shared" si="7"/>
        <v>2659121637</v>
      </c>
      <c r="S130" s="153"/>
    </row>
    <row r="131" spans="1:19" ht="10.5" customHeight="1" x14ac:dyDescent="0.2">
      <c r="A131" s="25">
        <v>117</v>
      </c>
      <c r="B131" s="26" t="s">
        <v>198</v>
      </c>
      <c r="C131" s="10" t="s">
        <v>199</v>
      </c>
      <c r="D131" s="57">
        <f>КС!D131</f>
        <v>3174378946</v>
      </c>
      <c r="E131" s="57">
        <f>'ДС(пр.07-24)'!D131</f>
        <v>3586863940</v>
      </c>
      <c r="F131" s="57">
        <f t="shared" ref="F131:F148" si="8">G131+H131+I131+J131+K131+L131+M131+N131</f>
        <v>485453660</v>
      </c>
      <c r="G131" s="57">
        <f>'АПУ профилактика 7-24'!D132</f>
        <v>191038500</v>
      </c>
      <c r="H131" s="57">
        <f>'Диспан.набл.(КП)'!D132</f>
        <v>0</v>
      </c>
      <c r="I131" s="57">
        <f>'АПУ неотл.пом.7-24'!D131</f>
        <v>0</v>
      </c>
      <c r="J131" s="57">
        <f>'АПУ обращения '!D131</f>
        <v>27812905</v>
      </c>
      <c r="K131" s="57">
        <f>'ОДИ ПГГ 7-24'!D131</f>
        <v>250927055</v>
      </c>
      <c r="L131" s="57">
        <f>'ОДИ МЗ РБ 7-24'!D131</f>
        <v>15675200</v>
      </c>
      <c r="M131" s="57">
        <f>'ФАП (07-24) '!D131</f>
        <v>0</v>
      </c>
      <c r="N131" s="61"/>
      <c r="O131" s="57">
        <f>' СМП '!D131</f>
        <v>0</v>
      </c>
      <c r="P131" s="57">
        <f>'Гемодиализ (пр.07-24) '!D131</f>
        <v>0</v>
      </c>
      <c r="Q131" s="57">
        <f>'Мед.реаб.(АПУ,ДС,КС) '!D131</f>
        <v>15335977</v>
      </c>
      <c r="R131" s="57">
        <f t="shared" si="7"/>
        <v>7262032523</v>
      </c>
      <c r="S131" s="153"/>
    </row>
    <row r="132" spans="1:19" s="1" customFormat="1" x14ac:dyDescent="0.2">
      <c r="A132" s="25">
        <v>118</v>
      </c>
      <c r="B132" s="26" t="s">
        <v>200</v>
      </c>
      <c r="C132" s="10" t="s">
        <v>42</v>
      </c>
      <c r="D132" s="57">
        <f>КС!D132</f>
        <v>1444723448</v>
      </c>
      <c r="E132" s="57">
        <f>'ДС(пр.07-24)'!D132</f>
        <v>5460969</v>
      </c>
      <c r="F132" s="57">
        <f t="shared" si="8"/>
        <v>62623496</v>
      </c>
      <c r="G132" s="57">
        <f>'АПУ профилактика 7-24'!D133</f>
        <v>32690567</v>
      </c>
      <c r="H132" s="57">
        <f>'Диспан.набл.(КП)'!D133</f>
        <v>0</v>
      </c>
      <c r="I132" s="57">
        <f>'АПУ неотл.пом.7-24'!D132</f>
        <v>514158</v>
      </c>
      <c r="J132" s="57">
        <f>'АПУ обращения '!D132</f>
        <v>0</v>
      </c>
      <c r="K132" s="57">
        <f>'ОДИ ПГГ 7-24'!D132</f>
        <v>26551761</v>
      </c>
      <c r="L132" s="57">
        <f>'ОДИ МЗ РБ 7-24'!D132</f>
        <v>2867010</v>
      </c>
      <c r="M132" s="57">
        <f>'ФАП (07-24) '!D132</f>
        <v>0</v>
      </c>
      <c r="N132" s="57"/>
      <c r="O132" s="57">
        <f>' СМП '!D132</f>
        <v>0</v>
      </c>
      <c r="P132" s="57">
        <f>'Гемодиализ (пр.07-24) '!D132</f>
        <v>2890695</v>
      </c>
      <c r="Q132" s="57">
        <f>'Мед.реаб.(АПУ,ДС,КС) '!D132</f>
        <v>34663230</v>
      </c>
      <c r="R132" s="57">
        <f t="shared" si="7"/>
        <v>1550361838</v>
      </c>
      <c r="S132" s="153"/>
    </row>
    <row r="133" spans="1:19" s="1" customFormat="1" x14ac:dyDescent="0.2">
      <c r="A133" s="25">
        <v>119</v>
      </c>
      <c r="B133" s="12" t="s">
        <v>201</v>
      </c>
      <c r="C133" s="10" t="s">
        <v>48</v>
      </c>
      <c r="D133" s="57">
        <f>КС!D133</f>
        <v>1215610784</v>
      </c>
      <c r="E133" s="57">
        <f>'ДС(пр.07-24)'!D133</f>
        <v>83566889</v>
      </c>
      <c r="F133" s="57">
        <f t="shared" si="8"/>
        <v>109480123</v>
      </c>
      <c r="G133" s="57">
        <f>'АПУ профилактика 7-24'!D134</f>
        <v>52756717</v>
      </c>
      <c r="H133" s="57">
        <f>'Диспан.набл.(КП)'!D134</f>
        <v>0</v>
      </c>
      <c r="I133" s="57">
        <f>'АПУ неотл.пом.7-24'!D133</f>
        <v>26101231</v>
      </c>
      <c r="J133" s="57">
        <f>'АПУ обращения '!D133</f>
        <v>6729813</v>
      </c>
      <c r="K133" s="57">
        <f>'ОДИ ПГГ 7-24'!D133</f>
        <v>23892362</v>
      </c>
      <c r="L133" s="57">
        <f>'ОДИ МЗ РБ 7-24'!D133</f>
        <v>0</v>
      </c>
      <c r="M133" s="57">
        <f>'ФАП (07-24) '!D133</f>
        <v>0</v>
      </c>
      <c r="N133" s="57"/>
      <c r="O133" s="57">
        <f>' СМП '!D133</f>
        <v>0</v>
      </c>
      <c r="P133" s="57">
        <f>'Гемодиализ (пр.07-24) '!D133</f>
        <v>17604021</v>
      </c>
      <c r="Q133" s="57">
        <f>'Мед.реаб.(АПУ,ДС,КС) '!D133</f>
        <v>80835408</v>
      </c>
      <c r="R133" s="57">
        <f t="shared" si="7"/>
        <v>1507097225</v>
      </c>
      <c r="S133" s="153"/>
    </row>
    <row r="134" spans="1:19" s="1" customFormat="1" x14ac:dyDescent="0.2">
      <c r="A134" s="25">
        <v>120</v>
      </c>
      <c r="B134" s="12" t="s">
        <v>202</v>
      </c>
      <c r="C134" s="10" t="s">
        <v>236</v>
      </c>
      <c r="D134" s="57">
        <f>КС!D134</f>
        <v>335743255</v>
      </c>
      <c r="E134" s="57">
        <f>'ДС(пр.07-24)'!D134</f>
        <v>45352045</v>
      </c>
      <c r="F134" s="57">
        <f t="shared" si="8"/>
        <v>86188991</v>
      </c>
      <c r="G134" s="57">
        <f>'АПУ профилактика 7-24'!D135</f>
        <v>21369914</v>
      </c>
      <c r="H134" s="57">
        <f>'Диспан.набл.(КП)'!D135</f>
        <v>0</v>
      </c>
      <c r="I134" s="57">
        <f>'АПУ неотл.пом.7-24'!D134</f>
        <v>0</v>
      </c>
      <c r="J134" s="57">
        <f>'АПУ обращения '!D134</f>
        <v>64819077</v>
      </c>
      <c r="K134" s="57">
        <f>'ОДИ ПГГ 7-24'!D134</f>
        <v>0</v>
      </c>
      <c r="L134" s="57">
        <f>'ОДИ МЗ РБ 7-24'!D134</f>
        <v>0</v>
      </c>
      <c r="M134" s="57">
        <f>'ФАП (07-24) '!D134</f>
        <v>0</v>
      </c>
      <c r="N134" s="57"/>
      <c r="O134" s="57">
        <f>' СМП '!D134</f>
        <v>0</v>
      </c>
      <c r="P134" s="57">
        <f>'Гемодиализ (пр.07-24) '!D134</f>
        <v>0</v>
      </c>
      <c r="Q134" s="57">
        <f>'Мед.реаб.(АПУ,ДС,КС) '!D134</f>
        <v>0</v>
      </c>
      <c r="R134" s="57">
        <f t="shared" si="7"/>
        <v>467284291</v>
      </c>
      <c r="S134" s="153"/>
    </row>
    <row r="135" spans="1:19" s="1" customFormat="1" x14ac:dyDescent="0.2">
      <c r="A135" s="25">
        <v>121</v>
      </c>
      <c r="B135" s="12" t="s">
        <v>203</v>
      </c>
      <c r="C135" s="10" t="s">
        <v>50</v>
      </c>
      <c r="D135" s="57">
        <f>КС!D135</f>
        <v>1062056085</v>
      </c>
      <c r="E135" s="57">
        <f>'ДС(пр.07-24)'!D135</f>
        <v>29513080</v>
      </c>
      <c r="F135" s="57">
        <f t="shared" si="8"/>
        <v>92495325</v>
      </c>
      <c r="G135" s="57">
        <f>'АПУ профилактика 7-24'!D136</f>
        <v>15339745</v>
      </c>
      <c r="H135" s="57">
        <f>'Диспан.набл.(КП)'!D136</f>
        <v>0</v>
      </c>
      <c r="I135" s="57">
        <f>'АПУ неотл.пом.7-24'!D135</f>
        <v>0</v>
      </c>
      <c r="J135" s="57">
        <f>'АПУ обращения '!D135</f>
        <v>58552250</v>
      </c>
      <c r="K135" s="57">
        <f>'ОДИ ПГГ 7-24'!D135</f>
        <v>11351130</v>
      </c>
      <c r="L135" s="57">
        <f>'ОДИ МЗ РБ 7-24'!D135</f>
        <v>7252200</v>
      </c>
      <c r="M135" s="57">
        <f>'ФАП (07-24) '!D135</f>
        <v>0</v>
      </c>
      <c r="N135" s="57"/>
      <c r="O135" s="57">
        <f>' СМП '!D135</f>
        <v>0</v>
      </c>
      <c r="P135" s="57">
        <f>'Гемодиализ (пр.07-24) '!D135</f>
        <v>0</v>
      </c>
      <c r="Q135" s="57">
        <f>'Мед.реаб.(АПУ,ДС,КС) '!D135</f>
        <v>0</v>
      </c>
      <c r="R135" s="57">
        <f t="shared" ref="R135:R148" si="9">D135+E135+F135+O135+P135+Q135</f>
        <v>1184064490</v>
      </c>
      <c r="S135" s="153"/>
    </row>
    <row r="136" spans="1:19" s="1" customFormat="1" x14ac:dyDescent="0.2">
      <c r="A136" s="25">
        <v>122</v>
      </c>
      <c r="B136" s="26" t="s">
        <v>204</v>
      </c>
      <c r="C136" s="10" t="s">
        <v>49</v>
      </c>
      <c r="D136" s="57">
        <f>КС!D136</f>
        <v>0</v>
      </c>
      <c r="E136" s="57">
        <f>'ДС(пр.07-24)'!D136</f>
        <v>102420998</v>
      </c>
      <c r="F136" s="57">
        <f t="shared" si="8"/>
        <v>119175180</v>
      </c>
      <c r="G136" s="57">
        <f>'АПУ профилактика 7-24'!D137</f>
        <v>38027207</v>
      </c>
      <c r="H136" s="57">
        <f>'Диспан.набл.(КП)'!D137</f>
        <v>0</v>
      </c>
      <c r="I136" s="57">
        <f>'АПУ неотл.пом.7-24'!D136</f>
        <v>0</v>
      </c>
      <c r="J136" s="57">
        <f>'АПУ обращения '!D136</f>
        <v>0</v>
      </c>
      <c r="K136" s="57">
        <f>'ОДИ ПГГ 7-24'!D136</f>
        <v>61850285</v>
      </c>
      <c r="L136" s="57">
        <f>'ОДИ МЗ РБ 7-24'!D136</f>
        <v>19297688</v>
      </c>
      <c r="M136" s="57">
        <f>'ФАП (07-24) '!D136</f>
        <v>0</v>
      </c>
      <c r="N136" s="57"/>
      <c r="O136" s="57">
        <f>' СМП '!D136</f>
        <v>0</v>
      </c>
      <c r="P136" s="57">
        <f>'Гемодиализ (пр.07-24) '!D136</f>
        <v>0</v>
      </c>
      <c r="Q136" s="57">
        <f>'Мед.реаб.(АПУ,ДС,КС) '!D136</f>
        <v>0</v>
      </c>
      <c r="R136" s="57">
        <f t="shared" si="9"/>
        <v>221596178</v>
      </c>
      <c r="S136" s="153"/>
    </row>
    <row r="137" spans="1:19" s="1" customFormat="1" x14ac:dyDescent="0.2">
      <c r="A137" s="25">
        <v>123</v>
      </c>
      <c r="B137" s="26" t="s">
        <v>205</v>
      </c>
      <c r="C137" s="10" t="s">
        <v>206</v>
      </c>
      <c r="D137" s="57">
        <f>КС!D137</f>
        <v>0</v>
      </c>
      <c r="E137" s="57">
        <f>'ДС(пр.07-24)'!D137</f>
        <v>0</v>
      </c>
      <c r="F137" s="57">
        <f t="shared" si="8"/>
        <v>11779529</v>
      </c>
      <c r="G137" s="57">
        <f>'АПУ профилактика 7-24'!D138</f>
        <v>11779529</v>
      </c>
      <c r="H137" s="57">
        <f>'Диспан.набл.(КП)'!D138</f>
        <v>0</v>
      </c>
      <c r="I137" s="57">
        <f>'АПУ неотл.пом.7-24'!D137</f>
        <v>0</v>
      </c>
      <c r="J137" s="57">
        <f>'АПУ обращения '!D137</f>
        <v>0</v>
      </c>
      <c r="K137" s="57">
        <f>'ОДИ ПГГ 7-24'!D137</f>
        <v>0</v>
      </c>
      <c r="L137" s="57">
        <f>'ОДИ МЗ РБ 7-24'!D137</f>
        <v>0</v>
      </c>
      <c r="M137" s="57">
        <f>'ФАП (07-24) '!D137</f>
        <v>0</v>
      </c>
      <c r="N137" s="57"/>
      <c r="O137" s="57">
        <f>' СМП '!D137</f>
        <v>0</v>
      </c>
      <c r="P137" s="57">
        <f>'Гемодиализ (пр.07-24) '!D137</f>
        <v>0</v>
      </c>
      <c r="Q137" s="57">
        <f>'Мед.реаб.(АПУ,ДС,КС) '!D137</f>
        <v>148397068</v>
      </c>
      <c r="R137" s="57">
        <f t="shared" si="9"/>
        <v>160176597</v>
      </c>
      <c r="S137" s="153"/>
    </row>
    <row r="138" spans="1:19" s="1" customFormat="1" x14ac:dyDescent="0.2">
      <c r="A138" s="25">
        <v>124</v>
      </c>
      <c r="B138" s="26" t="s">
        <v>207</v>
      </c>
      <c r="C138" s="10" t="s">
        <v>43</v>
      </c>
      <c r="D138" s="57">
        <f>КС!D138</f>
        <v>312896747</v>
      </c>
      <c r="E138" s="57">
        <f>'ДС(пр.07-24)'!D138</f>
        <v>8152875</v>
      </c>
      <c r="F138" s="57">
        <f t="shared" si="8"/>
        <v>33929716</v>
      </c>
      <c r="G138" s="57">
        <f>'АПУ профилактика 7-24'!D139</f>
        <v>21416201</v>
      </c>
      <c r="H138" s="57">
        <f>'Диспан.набл.(КП)'!D139</f>
        <v>0</v>
      </c>
      <c r="I138" s="57">
        <f>'АПУ неотл.пом.7-24'!D138</f>
        <v>0</v>
      </c>
      <c r="J138" s="57">
        <f>'АПУ обращения '!D138</f>
        <v>0</v>
      </c>
      <c r="K138" s="57">
        <f>'ОДИ ПГГ 7-24'!D138</f>
        <v>12513515</v>
      </c>
      <c r="L138" s="57">
        <f>'ОДИ МЗ РБ 7-24'!D138</f>
        <v>0</v>
      </c>
      <c r="M138" s="57">
        <f>'ФАП (07-24) '!D138</f>
        <v>0</v>
      </c>
      <c r="N138" s="57"/>
      <c r="O138" s="57">
        <f>' СМП '!D138</f>
        <v>0</v>
      </c>
      <c r="P138" s="57">
        <f>'Гемодиализ (пр.07-24) '!D138</f>
        <v>0</v>
      </c>
      <c r="Q138" s="57">
        <f>'Мед.реаб.(АПУ,ДС,КС) '!D138</f>
        <v>220766222</v>
      </c>
      <c r="R138" s="57">
        <f t="shared" si="9"/>
        <v>575745560</v>
      </c>
      <c r="S138" s="153"/>
    </row>
    <row r="139" spans="1:19" s="1" customFormat="1" x14ac:dyDescent="0.2">
      <c r="A139" s="25">
        <v>125</v>
      </c>
      <c r="B139" s="12" t="s">
        <v>208</v>
      </c>
      <c r="C139" s="10" t="s">
        <v>235</v>
      </c>
      <c r="D139" s="57">
        <f>КС!D139</f>
        <v>1259304857</v>
      </c>
      <c r="E139" s="57">
        <f>'ДС(пр.07-24)'!D139</f>
        <v>38721780</v>
      </c>
      <c r="F139" s="57">
        <f t="shared" si="8"/>
        <v>410157438</v>
      </c>
      <c r="G139" s="57">
        <f>'АПУ профилактика 7-24'!D140</f>
        <v>118763128</v>
      </c>
      <c r="H139" s="57">
        <f>'Диспан.набл.(КП)'!D140</f>
        <v>51760102</v>
      </c>
      <c r="I139" s="57">
        <f>'АПУ неотл.пом.7-24'!D139</f>
        <v>43908236</v>
      </c>
      <c r="J139" s="57">
        <f>'АПУ обращения '!D139</f>
        <v>111484515</v>
      </c>
      <c r="K139" s="57">
        <f>'ОДИ ПГГ 7-24'!D139</f>
        <v>77335353</v>
      </c>
      <c r="L139" s="57">
        <f>'ОДИ МЗ РБ 7-24'!D139</f>
        <v>6906104</v>
      </c>
      <c r="M139" s="57">
        <f>'ФАП (07-24) '!D139</f>
        <v>0</v>
      </c>
      <c r="N139" s="57"/>
      <c r="O139" s="57">
        <f>' СМП '!D139</f>
        <v>0</v>
      </c>
      <c r="P139" s="57">
        <f>'Гемодиализ (пр.07-24) '!D139</f>
        <v>756540</v>
      </c>
      <c r="Q139" s="57">
        <f>'Мед.реаб.(АПУ,ДС,КС) '!D139</f>
        <v>94060487</v>
      </c>
      <c r="R139" s="57">
        <f t="shared" si="9"/>
        <v>1803001102</v>
      </c>
      <c r="S139" s="153"/>
    </row>
    <row r="140" spans="1:19" s="1" customFormat="1" x14ac:dyDescent="0.2">
      <c r="A140" s="25">
        <v>126</v>
      </c>
      <c r="B140" s="14" t="s">
        <v>209</v>
      </c>
      <c r="C140" s="10" t="s">
        <v>210</v>
      </c>
      <c r="D140" s="57">
        <f>КС!D140</f>
        <v>1050443021</v>
      </c>
      <c r="E140" s="57">
        <f>'ДС(пр.07-24)'!D140</f>
        <v>55619756</v>
      </c>
      <c r="F140" s="57">
        <f t="shared" si="8"/>
        <v>530601592</v>
      </c>
      <c r="G140" s="57">
        <f>'АПУ профилактика 7-24'!D141</f>
        <v>180989705</v>
      </c>
      <c r="H140" s="57">
        <f>'Диспан.набл.(КП)'!D141</f>
        <v>56126079</v>
      </c>
      <c r="I140" s="57">
        <f>'АПУ неотл.пом.7-24'!D140</f>
        <v>55177734</v>
      </c>
      <c r="J140" s="57">
        <f>'АПУ обращения '!D140</f>
        <v>185013473</v>
      </c>
      <c r="K140" s="57">
        <f>'ОДИ ПГГ 7-24'!D140</f>
        <v>34503039</v>
      </c>
      <c r="L140" s="57">
        <f>'ОДИ МЗ РБ 7-24'!D140</f>
        <v>0</v>
      </c>
      <c r="M140" s="57">
        <f>'ФАП (07-24) '!D140</f>
        <v>18791562</v>
      </c>
      <c r="N140" s="57"/>
      <c r="O140" s="57">
        <f>' СМП '!D140</f>
        <v>0</v>
      </c>
      <c r="P140" s="57">
        <f>'Гемодиализ (пр.07-24) '!D140</f>
        <v>1323945</v>
      </c>
      <c r="Q140" s="57">
        <f>'Мед.реаб.(АПУ,ДС,КС) '!D140</f>
        <v>64060085</v>
      </c>
      <c r="R140" s="57">
        <f t="shared" si="9"/>
        <v>1702048399</v>
      </c>
      <c r="S140" s="153"/>
    </row>
    <row r="141" spans="1:19" x14ac:dyDescent="0.2">
      <c r="A141" s="25">
        <v>127</v>
      </c>
      <c r="B141" s="26" t="s">
        <v>211</v>
      </c>
      <c r="C141" s="10" t="s">
        <v>212</v>
      </c>
      <c r="D141" s="57">
        <f>КС!D141</f>
        <v>877806184</v>
      </c>
      <c r="E141" s="57">
        <f>'ДС(пр.07-24)'!D141</f>
        <v>141114392</v>
      </c>
      <c r="F141" s="57">
        <f t="shared" si="8"/>
        <v>53603250</v>
      </c>
      <c r="G141" s="57">
        <f>'АПУ профилактика 7-24'!D142</f>
        <v>5071668</v>
      </c>
      <c r="H141" s="57">
        <f>'Диспан.набл.(КП)'!D142</f>
        <v>0</v>
      </c>
      <c r="I141" s="57">
        <f>'АПУ неотл.пом.7-24'!D141</f>
        <v>3427720</v>
      </c>
      <c r="J141" s="57">
        <f>'АПУ обращения '!D141</f>
        <v>0</v>
      </c>
      <c r="K141" s="57">
        <f>'ОДИ ПГГ 7-24'!D141</f>
        <v>30774210</v>
      </c>
      <c r="L141" s="57">
        <f>'ОДИ МЗ РБ 7-24'!D141</f>
        <v>14329652</v>
      </c>
      <c r="M141" s="57">
        <f>'ФАП (07-24) '!D141</f>
        <v>0</v>
      </c>
      <c r="N141" s="61"/>
      <c r="O141" s="57">
        <f>' СМП '!D141</f>
        <v>0</v>
      </c>
      <c r="P141" s="57">
        <f>'Гемодиализ (пр.07-24) '!D141</f>
        <v>1323945</v>
      </c>
      <c r="Q141" s="57">
        <f>'Мед.реаб.(АПУ,ДС,КС) '!D141</f>
        <v>0</v>
      </c>
      <c r="R141" s="57">
        <f t="shared" si="9"/>
        <v>1073847771</v>
      </c>
      <c r="S141" s="153"/>
    </row>
    <row r="142" spans="1:19" x14ac:dyDescent="0.2">
      <c r="A142" s="25">
        <v>128</v>
      </c>
      <c r="B142" s="12" t="s">
        <v>213</v>
      </c>
      <c r="C142" s="10" t="s">
        <v>214</v>
      </c>
      <c r="D142" s="57">
        <f>КС!D142</f>
        <v>0</v>
      </c>
      <c r="E142" s="57">
        <f>'ДС(пр.07-24)'!D142</f>
        <v>0</v>
      </c>
      <c r="F142" s="57">
        <f t="shared" si="8"/>
        <v>62811065</v>
      </c>
      <c r="G142" s="57">
        <f>'АПУ профилактика 7-24'!D143</f>
        <v>14776038</v>
      </c>
      <c r="H142" s="57">
        <f>'Диспан.набл.(КП)'!D143</f>
        <v>0</v>
      </c>
      <c r="I142" s="57">
        <f>'АПУ неотл.пом.7-24'!D142</f>
        <v>0</v>
      </c>
      <c r="J142" s="57">
        <f>'АПУ обращения '!D142</f>
        <v>48035027</v>
      </c>
      <c r="K142" s="57">
        <f>'ОДИ ПГГ 7-24'!D142</f>
        <v>0</v>
      </c>
      <c r="L142" s="57">
        <f>'ОДИ МЗ РБ 7-24'!D142</f>
        <v>0</v>
      </c>
      <c r="M142" s="57">
        <f>'ФАП (07-24) '!D142</f>
        <v>0</v>
      </c>
      <c r="N142" s="61"/>
      <c r="O142" s="57">
        <f>' СМП '!D142</f>
        <v>0</v>
      </c>
      <c r="P142" s="57">
        <f>'Гемодиализ (пр.07-24) '!D142</f>
        <v>0</v>
      </c>
      <c r="Q142" s="57">
        <f>'Мед.реаб.(АПУ,ДС,КС) '!D142</f>
        <v>0</v>
      </c>
      <c r="R142" s="57">
        <f t="shared" si="9"/>
        <v>62811065</v>
      </c>
      <c r="S142" s="153"/>
    </row>
    <row r="143" spans="1:19" ht="12.75" x14ac:dyDescent="0.2">
      <c r="A143" s="25">
        <v>129</v>
      </c>
      <c r="B143" s="20" t="s">
        <v>215</v>
      </c>
      <c r="C143" s="13" t="s">
        <v>216</v>
      </c>
      <c r="D143" s="57">
        <f>КС!D143</f>
        <v>0</v>
      </c>
      <c r="E143" s="57">
        <f>'ДС(пр.07-24)'!D143</f>
        <v>103019774</v>
      </c>
      <c r="F143" s="57">
        <f t="shared" si="8"/>
        <v>434076953</v>
      </c>
      <c r="G143" s="57">
        <f>'АПУ профилактика 7-24'!D144</f>
        <v>0</v>
      </c>
      <c r="H143" s="57">
        <f>'Диспан.набл.(КП)'!D144</f>
        <v>0</v>
      </c>
      <c r="I143" s="57">
        <f>'АПУ неотл.пом.7-24'!D143</f>
        <v>0</v>
      </c>
      <c r="J143" s="57">
        <f>'АПУ обращения '!D143</f>
        <v>0</v>
      </c>
      <c r="K143" s="57">
        <f>'ОДИ ПГГ 7-24'!D143</f>
        <v>0</v>
      </c>
      <c r="L143" s="57">
        <f>'ОДИ МЗ РБ 7-24'!D143</f>
        <v>434076953</v>
      </c>
      <c r="M143" s="57">
        <f>'ФАП (07-24) '!D143</f>
        <v>0</v>
      </c>
      <c r="N143" s="61"/>
      <c r="O143" s="57">
        <f>' СМП '!D143</f>
        <v>0</v>
      </c>
      <c r="P143" s="57">
        <f>'Гемодиализ (пр.07-24) '!D143</f>
        <v>0</v>
      </c>
      <c r="Q143" s="57">
        <f>'Мед.реаб.(АПУ,ДС,КС) '!D143</f>
        <v>0</v>
      </c>
      <c r="R143" s="57">
        <f t="shared" si="9"/>
        <v>537096727</v>
      </c>
      <c r="S143" s="153"/>
    </row>
    <row r="144" spans="1:19" ht="12.75" x14ac:dyDescent="0.2">
      <c r="A144" s="25">
        <v>130</v>
      </c>
      <c r="B144" s="36" t="s">
        <v>260</v>
      </c>
      <c r="C144" s="37" t="s">
        <v>261</v>
      </c>
      <c r="D144" s="57">
        <f>КС!D144</f>
        <v>0</v>
      </c>
      <c r="E144" s="57">
        <f>'ДС(пр.07-24)'!D144</f>
        <v>0</v>
      </c>
      <c r="F144" s="57">
        <f t="shared" si="8"/>
        <v>0</v>
      </c>
      <c r="G144" s="57">
        <f>'АПУ профилактика 7-24'!D145</f>
        <v>0</v>
      </c>
      <c r="H144" s="57">
        <f>'Диспан.набл.(КП)'!D145</f>
        <v>0</v>
      </c>
      <c r="I144" s="57">
        <f>'АПУ неотл.пом.7-24'!D144</f>
        <v>0</v>
      </c>
      <c r="J144" s="57">
        <f>'АПУ обращения '!D144</f>
        <v>0</v>
      </c>
      <c r="K144" s="57">
        <f>'ОДИ ПГГ 7-24'!D144</f>
        <v>0</v>
      </c>
      <c r="L144" s="57">
        <f>'ОДИ МЗ РБ 7-24'!D144</f>
        <v>0</v>
      </c>
      <c r="M144" s="57">
        <f>'ФАП (07-24) '!D144</f>
        <v>0</v>
      </c>
      <c r="N144" s="61"/>
      <c r="O144" s="57">
        <f>' СМП '!D144</f>
        <v>0</v>
      </c>
      <c r="P144" s="57">
        <f>'Гемодиализ (пр.07-24) '!D144</f>
        <v>0</v>
      </c>
      <c r="Q144" s="57">
        <f>'Мед.реаб.(АПУ,ДС,КС) '!D144</f>
        <v>0</v>
      </c>
      <c r="R144" s="57">
        <f t="shared" si="9"/>
        <v>0</v>
      </c>
      <c r="S144" s="153"/>
    </row>
    <row r="145" spans="1:19" ht="12.75" x14ac:dyDescent="0.2">
      <c r="A145" s="25">
        <v>131</v>
      </c>
      <c r="B145" s="38" t="s">
        <v>262</v>
      </c>
      <c r="C145" s="39" t="s">
        <v>263</v>
      </c>
      <c r="D145" s="57">
        <f>КС!D145</f>
        <v>0</v>
      </c>
      <c r="E145" s="57">
        <f>'ДС(пр.07-24)'!D145</f>
        <v>0</v>
      </c>
      <c r="F145" s="57">
        <f t="shared" si="8"/>
        <v>0</v>
      </c>
      <c r="G145" s="57">
        <f>'АПУ профилактика 7-24'!D146</f>
        <v>0</v>
      </c>
      <c r="H145" s="57">
        <f>'Диспан.набл.(КП)'!D146</f>
        <v>0</v>
      </c>
      <c r="I145" s="57">
        <f>'АПУ неотл.пом.7-24'!D145</f>
        <v>0</v>
      </c>
      <c r="J145" s="57">
        <f>'АПУ обращения '!D145</f>
        <v>0</v>
      </c>
      <c r="K145" s="57">
        <f>'ОДИ ПГГ 7-24'!D145</f>
        <v>0</v>
      </c>
      <c r="L145" s="57">
        <f>'ОДИ МЗ РБ 7-24'!D145</f>
        <v>0</v>
      </c>
      <c r="M145" s="57">
        <f>'ФАП (07-24) '!D145</f>
        <v>0</v>
      </c>
      <c r="N145" s="61"/>
      <c r="O145" s="57">
        <f>' СМП '!D145</f>
        <v>0</v>
      </c>
      <c r="P145" s="57">
        <f>'Гемодиализ (пр.07-24) '!D145</f>
        <v>0</v>
      </c>
      <c r="Q145" s="57">
        <f>'Мед.реаб.(АПУ,ДС,КС) '!D145</f>
        <v>0</v>
      </c>
      <c r="R145" s="57">
        <f t="shared" si="9"/>
        <v>0</v>
      </c>
      <c r="S145" s="153"/>
    </row>
    <row r="146" spans="1:19" ht="12.75" x14ac:dyDescent="0.2">
      <c r="A146" s="25">
        <v>132</v>
      </c>
      <c r="B146" s="40" t="s">
        <v>264</v>
      </c>
      <c r="C146" s="41" t="s">
        <v>265</v>
      </c>
      <c r="D146" s="57">
        <f>КС!D146</f>
        <v>0</v>
      </c>
      <c r="E146" s="57">
        <f>'ДС(пр.07-24)'!D146</f>
        <v>0</v>
      </c>
      <c r="F146" s="57">
        <f t="shared" si="8"/>
        <v>0</v>
      </c>
      <c r="G146" s="57">
        <f>'АПУ профилактика 7-24'!D147</f>
        <v>0</v>
      </c>
      <c r="H146" s="57">
        <f>'Диспан.набл.(КП)'!D147</f>
        <v>0</v>
      </c>
      <c r="I146" s="57">
        <f>'АПУ неотл.пом.7-24'!D146</f>
        <v>0</v>
      </c>
      <c r="J146" s="57">
        <f>'АПУ обращения '!D146</f>
        <v>0</v>
      </c>
      <c r="K146" s="57">
        <f>'ОДИ ПГГ 7-24'!D146</f>
        <v>0</v>
      </c>
      <c r="L146" s="57">
        <f>'ОДИ МЗ РБ 7-24'!D146</f>
        <v>0</v>
      </c>
      <c r="M146" s="57">
        <f>'ФАП (07-24) '!D146</f>
        <v>0</v>
      </c>
      <c r="N146" s="61"/>
      <c r="O146" s="57">
        <f>' СМП '!D146</f>
        <v>0</v>
      </c>
      <c r="P146" s="57">
        <f>'Гемодиализ (пр.07-24) '!D146</f>
        <v>0</v>
      </c>
      <c r="Q146" s="57">
        <f>'Мед.реаб.(АПУ,ДС,КС) '!D146</f>
        <v>0</v>
      </c>
      <c r="R146" s="57">
        <f t="shared" si="9"/>
        <v>0</v>
      </c>
      <c r="S146" s="153"/>
    </row>
    <row r="147" spans="1:19" x14ac:dyDescent="0.2">
      <c r="A147" s="25">
        <v>133</v>
      </c>
      <c r="B147" s="25" t="s">
        <v>269</v>
      </c>
      <c r="C147" s="42" t="s">
        <v>270</v>
      </c>
      <c r="D147" s="57">
        <f>КС!D147</f>
        <v>0</v>
      </c>
      <c r="E147" s="57">
        <f>'ДС(пр.07-24)'!D147</f>
        <v>0</v>
      </c>
      <c r="F147" s="57">
        <f t="shared" si="8"/>
        <v>0</v>
      </c>
      <c r="G147" s="57">
        <f>'АПУ профилактика 7-24'!D148</f>
        <v>0</v>
      </c>
      <c r="H147" s="57">
        <f>'Диспан.набл.(КП)'!D148</f>
        <v>0</v>
      </c>
      <c r="I147" s="57">
        <f>'АПУ неотл.пом.7-24'!D147</f>
        <v>0</v>
      </c>
      <c r="J147" s="57">
        <f>'АПУ обращения '!D147</f>
        <v>0</v>
      </c>
      <c r="K147" s="57">
        <f>'ОДИ ПГГ 7-24'!D147</f>
        <v>0</v>
      </c>
      <c r="L147" s="57">
        <f>'ОДИ МЗ РБ 7-24'!D147</f>
        <v>0</v>
      </c>
      <c r="M147" s="57">
        <f>'ФАП (07-24) '!D147</f>
        <v>0</v>
      </c>
      <c r="N147" s="61"/>
      <c r="O147" s="57">
        <f>' СМП '!D147</f>
        <v>0</v>
      </c>
      <c r="P147" s="57">
        <f>'Гемодиализ (пр.07-24) '!D147</f>
        <v>0</v>
      </c>
      <c r="Q147" s="57">
        <f>'Мед.реаб.(АПУ,ДС,КС) '!D147</f>
        <v>31152939</v>
      </c>
      <c r="R147" s="57">
        <f t="shared" si="9"/>
        <v>31152939</v>
      </c>
      <c r="S147" s="153"/>
    </row>
    <row r="148" spans="1:19" x14ac:dyDescent="0.2">
      <c r="A148" s="25">
        <v>134</v>
      </c>
      <c r="B148" s="90" t="s">
        <v>358</v>
      </c>
      <c r="C148" s="42" t="s">
        <v>357</v>
      </c>
      <c r="D148" s="57">
        <f>КС!D148</f>
        <v>0</v>
      </c>
      <c r="E148" s="57">
        <f>'ДС(пр.07-24)'!D148</f>
        <v>0</v>
      </c>
      <c r="F148" s="57">
        <f t="shared" si="8"/>
        <v>0</v>
      </c>
      <c r="G148" s="57">
        <f>'АПУ профилактика 7-24'!D149</f>
        <v>0</v>
      </c>
      <c r="H148" s="57">
        <f>'Диспан.набл.(КП)'!D149</f>
        <v>0</v>
      </c>
      <c r="I148" s="57">
        <f>'АПУ неотл.пом.7-24'!D148</f>
        <v>0</v>
      </c>
      <c r="J148" s="57">
        <f>'АПУ обращения '!D148</f>
        <v>0</v>
      </c>
      <c r="K148" s="57">
        <f>'ОДИ ПГГ 7-24'!D148</f>
        <v>0</v>
      </c>
      <c r="L148" s="57">
        <f>'ОДИ МЗ РБ 7-24'!D148</f>
        <v>0</v>
      </c>
      <c r="M148" s="57">
        <f>'ФАП (07-24) '!D148</f>
        <v>0</v>
      </c>
      <c r="N148" s="61"/>
      <c r="O148" s="57">
        <f>' СМП '!D148</f>
        <v>0</v>
      </c>
      <c r="P148" s="57">
        <f>'Гемодиализ (пр.07-24) '!D148</f>
        <v>0</v>
      </c>
      <c r="Q148" s="57">
        <f>'Мед.реаб.(АПУ,ДС,КС) '!D148</f>
        <v>0</v>
      </c>
      <c r="R148" s="57">
        <f t="shared" si="9"/>
        <v>0</v>
      </c>
      <c r="S148" s="153"/>
    </row>
    <row r="149" spans="1:19" x14ac:dyDescent="0.2">
      <c r="A149" s="25">
        <v>135</v>
      </c>
      <c r="B149" s="88" t="s">
        <v>385</v>
      </c>
      <c r="C149" s="42" t="s">
        <v>379</v>
      </c>
      <c r="D149" s="57">
        <f>КС!D149</f>
        <v>0</v>
      </c>
      <c r="E149" s="57">
        <f>'ДС(пр.07-24)'!D149</f>
        <v>26042658</v>
      </c>
      <c r="F149" s="57">
        <f t="shared" ref="F149" si="10">G149+H149+I149+J149+K149+L149+M149+N149</f>
        <v>0</v>
      </c>
      <c r="G149" s="57">
        <f>'АПУ профилактика 7-24'!D150</f>
        <v>0</v>
      </c>
      <c r="H149" s="57">
        <f>'Диспан.набл.(КП)'!D150</f>
        <v>0</v>
      </c>
      <c r="I149" s="57">
        <f>'АПУ неотл.пом.7-24'!D149</f>
        <v>0</v>
      </c>
      <c r="J149" s="57">
        <f>'АПУ обращения '!D149</f>
        <v>0</v>
      </c>
      <c r="K149" s="57">
        <f>'ОДИ ПГГ 7-24'!D149</f>
        <v>0</v>
      </c>
      <c r="L149" s="57">
        <f>'ОДИ МЗ РБ 7-24'!D149</f>
        <v>0</v>
      </c>
      <c r="M149" s="57">
        <f>'ФАП (07-24) '!D149</f>
        <v>0</v>
      </c>
      <c r="N149" s="61"/>
      <c r="O149" s="57">
        <f>' СМП '!D149</f>
        <v>0</v>
      </c>
      <c r="P149" s="57">
        <f>'Гемодиализ (пр.07-24) '!D149</f>
        <v>0</v>
      </c>
      <c r="Q149" s="57">
        <f>'Мед.реаб.(АПУ,ДС,КС) '!D149</f>
        <v>0</v>
      </c>
      <c r="R149" s="57">
        <f t="shared" ref="R149" si="11">D149+E149+F149+O149+P149+Q149</f>
        <v>26042658</v>
      </c>
      <c r="S149" s="153"/>
    </row>
    <row r="150" spans="1:19" x14ac:dyDescent="0.2">
      <c r="A150" s="163">
        <v>136</v>
      </c>
      <c r="B150" s="88" t="s">
        <v>400</v>
      </c>
      <c r="C150" s="42" t="s">
        <v>399</v>
      </c>
      <c r="D150" s="57">
        <f>КС!D150</f>
        <v>0</v>
      </c>
      <c r="E150" s="57">
        <f>'ДС(пр.07-24)'!D150</f>
        <v>244525</v>
      </c>
      <c r="F150" s="57">
        <f t="shared" ref="F150" si="12">G150+H150+I150+J150+K150+L150+M150+N150</f>
        <v>0</v>
      </c>
      <c r="G150" s="57">
        <f>'АПУ профилактика 7-24'!D151</f>
        <v>0</v>
      </c>
      <c r="H150" s="57">
        <f>'Диспан.набл.(КП)'!D151</f>
        <v>0</v>
      </c>
      <c r="I150" s="57">
        <f>'АПУ неотл.пом.7-24'!D150</f>
        <v>0</v>
      </c>
      <c r="J150" s="57">
        <f>'АПУ обращения '!D150</f>
        <v>0</v>
      </c>
      <c r="K150" s="57">
        <f>'ОДИ ПГГ 7-24'!D150</f>
        <v>0</v>
      </c>
      <c r="L150" s="57">
        <f>'ОДИ МЗ РБ 7-24'!D150</f>
        <v>0</v>
      </c>
      <c r="M150" s="57">
        <f>'ФАП (07-24) '!D150</f>
        <v>0</v>
      </c>
      <c r="N150" s="61"/>
      <c r="O150" s="57">
        <f>' СМП '!D150</f>
        <v>0</v>
      </c>
      <c r="P150" s="57">
        <f>'Гемодиализ (пр.07-24) '!D150</f>
        <v>0</v>
      </c>
      <c r="Q150" s="57">
        <f>'Мед.реаб.(АПУ,ДС,КС) '!D150</f>
        <v>0</v>
      </c>
      <c r="R150" s="57">
        <f t="shared" ref="R150" si="13">D150+E150+F150+O150+P150+Q150</f>
        <v>244525</v>
      </c>
    </row>
    <row r="151" spans="1:19" s="1" customFormat="1" x14ac:dyDescent="0.2">
      <c r="A151" s="76"/>
      <c r="B151" s="76"/>
      <c r="C151" s="7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O151" s="74"/>
      <c r="Q151" s="74"/>
      <c r="R151" s="74"/>
      <c r="S151" s="96"/>
    </row>
    <row r="152" spans="1:19" x14ac:dyDescent="0.2">
      <c r="E152" s="4"/>
      <c r="F152" s="4"/>
    </row>
  </sheetData>
  <mergeCells count="18">
    <mergeCell ref="G6:N6"/>
    <mergeCell ref="P5:P7"/>
    <mergeCell ref="A2:S2"/>
    <mergeCell ref="Q5:Q7"/>
    <mergeCell ref="A90:A93"/>
    <mergeCell ref="B90:B93"/>
    <mergeCell ref="D5:D7"/>
    <mergeCell ref="E5:E7"/>
    <mergeCell ref="F6:F7"/>
    <mergeCell ref="A8:C8"/>
    <mergeCell ref="A11:C11"/>
    <mergeCell ref="A4:A7"/>
    <mergeCell ref="B4:B7"/>
    <mergeCell ref="C4:C7"/>
    <mergeCell ref="D4:R4"/>
    <mergeCell ref="F5:N5"/>
    <mergeCell ref="O5:O7"/>
    <mergeCell ref="R5:R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54"/>
  <sheetViews>
    <sheetView zoomScale="98" zoomScaleNormal="98" workbookViewId="0">
      <selection activeCell="K8" sqref="K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274" t="s">
        <v>362</v>
      </c>
      <c r="B2" s="274"/>
      <c r="C2" s="274"/>
      <c r="D2" s="274"/>
      <c r="E2" s="274"/>
      <c r="F2" s="274"/>
      <c r="G2" s="274"/>
    </row>
    <row r="3" spans="1:21" x14ac:dyDescent="0.2">
      <c r="C3" s="9"/>
      <c r="E3" s="4"/>
      <c r="G3" s="8" t="s">
        <v>289</v>
      </c>
    </row>
    <row r="4" spans="1:21" s="2" customFormat="1" ht="15.75" customHeight="1" x14ac:dyDescent="0.2">
      <c r="A4" s="287" t="s">
        <v>46</v>
      </c>
      <c r="B4" s="287" t="s">
        <v>58</v>
      </c>
      <c r="C4" s="288" t="s">
        <v>47</v>
      </c>
      <c r="D4" s="286" t="s">
        <v>314</v>
      </c>
      <c r="E4" s="286"/>
      <c r="F4" s="286"/>
      <c r="G4" s="286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ht="15" customHeight="1" x14ac:dyDescent="0.2">
      <c r="A5" s="287"/>
      <c r="B5" s="287"/>
      <c r="C5" s="288"/>
      <c r="D5" s="286" t="s">
        <v>284</v>
      </c>
      <c r="E5" s="286" t="s">
        <v>315</v>
      </c>
      <c r="F5" s="286" t="s">
        <v>316</v>
      </c>
      <c r="G5" s="286" t="s">
        <v>317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14.25" customHeight="1" x14ac:dyDescent="0.2">
      <c r="A6" s="287"/>
      <c r="B6" s="287"/>
      <c r="C6" s="288"/>
      <c r="D6" s="286"/>
      <c r="E6" s="286"/>
      <c r="F6" s="286"/>
      <c r="G6" s="286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30.75" customHeight="1" x14ac:dyDescent="0.2">
      <c r="A7" s="287"/>
      <c r="B7" s="287"/>
      <c r="C7" s="288"/>
      <c r="D7" s="286"/>
      <c r="E7" s="286"/>
      <c r="F7" s="286"/>
      <c r="G7" s="286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s="2" customFormat="1" x14ac:dyDescent="0.2">
      <c r="A8" s="282" t="s">
        <v>233</v>
      </c>
      <c r="B8" s="282"/>
      <c r="C8" s="282"/>
      <c r="D8" s="45">
        <f>D9+D10+D11</f>
        <v>4578813830</v>
      </c>
      <c r="E8" s="45">
        <f t="shared" ref="E8:G8" si="0">E9+E10+E11</f>
        <v>4378173483</v>
      </c>
      <c r="F8" s="45">
        <f t="shared" si="0"/>
        <v>38251980</v>
      </c>
      <c r="G8" s="45">
        <f t="shared" si="0"/>
        <v>162388367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s="3" customFormat="1" ht="11.25" customHeight="1" x14ac:dyDescent="0.2">
      <c r="A9" s="5"/>
      <c r="B9" s="5"/>
      <c r="C9" s="11" t="s">
        <v>56</v>
      </c>
      <c r="D9" s="100">
        <f t="shared" ref="D9:D10" si="1">SUM(E9:G9)</f>
        <v>85663000</v>
      </c>
      <c r="E9" s="46">
        <v>85663000</v>
      </c>
      <c r="F9" s="46"/>
      <c r="G9" s="46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s="3" customFormat="1" ht="11.25" customHeight="1" x14ac:dyDescent="0.2">
      <c r="A10" s="5"/>
      <c r="B10" s="5"/>
      <c r="C10" s="11" t="s">
        <v>297</v>
      </c>
      <c r="D10" s="100">
        <f t="shared" si="1"/>
        <v>0</v>
      </c>
      <c r="E10" s="46"/>
      <c r="F10" s="46"/>
      <c r="G10" s="46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s="2" customFormat="1" x14ac:dyDescent="0.2">
      <c r="A11" s="282" t="s">
        <v>232</v>
      </c>
      <c r="B11" s="282"/>
      <c r="C11" s="282"/>
      <c r="D11" s="45">
        <f>SUM(D12:D148)</f>
        <v>4493150830</v>
      </c>
      <c r="E11" s="45">
        <f>SUM(E12:E148)</f>
        <v>4292510483</v>
      </c>
      <c r="F11" s="45">
        <f>SUM(F12:F148)</f>
        <v>38251980</v>
      </c>
      <c r="G11" s="45">
        <f>SUM(G12:G148)</f>
        <v>162388367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s="1" customFormat="1" ht="12" customHeight="1" x14ac:dyDescent="0.2">
      <c r="A12" s="25">
        <v>1</v>
      </c>
      <c r="B12" s="12" t="s">
        <v>59</v>
      </c>
      <c r="C12" s="10" t="s">
        <v>44</v>
      </c>
      <c r="D12" s="100">
        <f>SUM(E12:G12)</f>
        <v>0</v>
      </c>
      <c r="E12" s="100"/>
      <c r="F12" s="100"/>
      <c r="G12" s="100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1" customFormat="1" x14ac:dyDescent="0.2">
      <c r="A13" s="25">
        <v>2</v>
      </c>
      <c r="B13" s="14" t="s">
        <v>60</v>
      </c>
      <c r="C13" s="10" t="s">
        <v>217</v>
      </c>
      <c r="D13" s="100">
        <f t="shared" ref="D13:D72" si="2">SUM(E13:G13)</f>
        <v>0</v>
      </c>
      <c r="E13" s="100"/>
      <c r="F13" s="100"/>
      <c r="G13" s="100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22" customFormat="1" x14ac:dyDescent="0.2">
      <c r="A14" s="25">
        <v>3</v>
      </c>
      <c r="B14" s="27" t="s">
        <v>61</v>
      </c>
      <c r="C14" s="21" t="s">
        <v>5</v>
      </c>
      <c r="D14" s="100">
        <f t="shared" si="2"/>
        <v>169084474</v>
      </c>
      <c r="E14" s="101">
        <v>165734989</v>
      </c>
      <c r="F14" s="101">
        <v>3349485</v>
      </c>
      <c r="G14" s="101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</row>
    <row r="15" spans="1:21" s="1" customFormat="1" ht="14.25" customHeight="1" x14ac:dyDescent="0.2">
      <c r="A15" s="25">
        <v>4</v>
      </c>
      <c r="B15" s="12" t="s">
        <v>62</v>
      </c>
      <c r="C15" s="10" t="s">
        <v>218</v>
      </c>
      <c r="D15" s="100">
        <f t="shared" si="2"/>
        <v>0</v>
      </c>
      <c r="E15" s="100">
        <v>0</v>
      </c>
      <c r="F15" s="100"/>
      <c r="G15" s="100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1" customFormat="1" x14ac:dyDescent="0.2">
      <c r="A16" s="25">
        <v>5</v>
      </c>
      <c r="B16" s="12" t="s">
        <v>63</v>
      </c>
      <c r="C16" s="10" t="s">
        <v>8</v>
      </c>
      <c r="D16" s="100">
        <f t="shared" si="2"/>
        <v>0</v>
      </c>
      <c r="E16" s="100">
        <v>0</v>
      </c>
      <c r="F16" s="100"/>
      <c r="G16" s="100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22" customFormat="1" x14ac:dyDescent="0.2">
      <c r="A17" s="25">
        <v>6</v>
      </c>
      <c r="B17" s="27" t="s">
        <v>64</v>
      </c>
      <c r="C17" s="21" t="s">
        <v>65</v>
      </c>
      <c r="D17" s="100">
        <f t="shared" si="2"/>
        <v>357466636</v>
      </c>
      <c r="E17" s="101">
        <v>352726279</v>
      </c>
      <c r="F17" s="101">
        <v>4740357</v>
      </c>
      <c r="G17" s="101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</row>
    <row r="18" spans="1:21" s="1" customFormat="1" x14ac:dyDescent="0.2">
      <c r="A18" s="25">
        <v>7</v>
      </c>
      <c r="B18" s="12" t="s">
        <v>66</v>
      </c>
      <c r="C18" s="10" t="s">
        <v>219</v>
      </c>
      <c r="D18" s="100">
        <f t="shared" si="2"/>
        <v>0</v>
      </c>
      <c r="E18" s="100">
        <v>0</v>
      </c>
      <c r="F18" s="100"/>
      <c r="G18" s="100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1" customFormat="1" x14ac:dyDescent="0.2">
      <c r="A19" s="25">
        <v>8</v>
      </c>
      <c r="B19" s="26" t="s">
        <v>67</v>
      </c>
      <c r="C19" s="10" t="s">
        <v>17</v>
      </c>
      <c r="D19" s="100">
        <f t="shared" si="2"/>
        <v>0</v>
      </c>
      <c r="E19" s="100">
        <v>0</v>
      </c>
      <c r="F19" s="100"/>
      <c r="G19" s="100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1" customFormat="1" x14ac:dyDescent="0.2">
      <c r="A20" s="25">
        <v>9</v>
      </c>
      <c r="B20" s="26" t="s">
        <v>68</v>
      </c>
      <c r="C20" s="10" t="s">
        <v>6</v>
      </c>
      <c r="D20" s="100">
        <f t="shared" si="2"/>
        <v>0</v>
      </c>
      <c r="E20" s="100">
        <v>0</v>
      </c>
      <c r="F20" s="100"/>
      <c r="G20" s="100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1" customFormat="1" x14ac:dyDescent="0.2">
      <c r="A21" s="25">
        <v>10</v>
      </c>
      <c r="B21" s="26" t="s">
        <v>69</v>
      </c>
      <c r="C21" s="10" t="s">
        <v>18</v>
      </c>
      <c r="D21" s="100">
        <f t="shared" si="2"/>
        <v>0</v>
      </c>
      <c r="E21" s="100">
        <v>0</v>
      </c>
      <c r="F21" s="100"/>
      <c r="G21" s="100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1" customFormat="1" x14ac:dyDescent="0.2">
      <c r="A22" s="25">
        <v>11</v>
      </c>
      <c r="B22" s="26" t="s">
        <v>70</v>
      </c>
      <c r="C22" s="10" t="s">
        <v>7</v>
      </c>
      <c r="D22" s="100">
        <f t="shared" si="2"/>
        <v>0</v>
      </c>
      <c r="E22" s="100">
        <v>0</v>
      </c>
      <c r="F22" s="100"/>
      <c r="G22" s="100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1" customFormat="1" x14ac:dyDescent="0.2">
      <c r="A23" s="25">
        <v>12</v>
      </c>
      <c r="B23" s="26" t="s">
        <v>71</v>
      </c>
      <c r="C23" s="10" t="s">
        <v>19</v>
      </c>
      <c r="D23" s="100">
        <f t="shared" si="2"/>
        <v>0</v>
      </c>
      <c r="E23" s="100">
        <v>0</v>
      </c>
      <c r="F23" s="100"/>
      <c r="G23" s="100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1" customFormat="1" x14ac:dyDescent="0.2">
      <c r="A24" s="25">
        <v>13</v>
      </c>
      <c r="B24" s="26" t="s">
        <v>239</v>
      </c>
      <c r="C24" s="10" t="s">
        <v>240</v>
      </c>
      <c r="D24" s="100">
        <f t="shared" si="2"/>
        <v>0</v>
      </c>
      <c r="E24" s="100">
        <v>0</v>
      </c>
      <c r="F24" s="100"/>
      <c r="G24" s="100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1" customFormat="1" x14ac:dyDescent="0.2">
      <c r="A25" s="25">
        <v>14</v>
      </c>
      <c r="B25" s="26" t="s">
        <v>72</v>
      </c>
      <c r="C25" s="10" t="s">
        <v>22</v>
      </c>
      <c r="D25" s="100">
        <f t="shared" si="2"/>
        <v>0</v>
      </c>
      <c r="E25" s="100">
        <v>0</v>
      </c>
      <c r="F25" s="100"/>
      <c r="G25" s="100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1" customFormat="1" x14ac:dyDescent="0.2">
      <c r="A26" s="25">
        <v>15</v>
      </c>
      <c r="B26" s="26" t="s">
        <v>73</v>
      </c>
      <c r="C26" s="10" t="s">
        <v>10</v>
      </c>
      <c r="D26" s="100">
        <f t="shared" si="2"/>
        <v>0</v>
      </c>
      <c r="E26" s="100">
        <v>0</v>
      </c>
      <c r="F26" s="100"/>
      <c r="G26" s="100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1" customFormat="1" x14ac:dyDescent="0.2">
      <c r="A27" s="25">
        <v>16</v>
      </c>
      <c r="B27" s="26" t="s">
        <v>74</v>
      </c>
      <c r="C27" s="10" t="s">
        <v>220</v>
      </c>
      <c r="D27" s="100">
        <f t="shared" si="2"/>
        <v>0</v>
      </c>
      <c r="E27" s="100">
        <v>0</v>
      </c>
      <c r="F27" s="100"/>
      <c r="G27" s="100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22" customFormat="1" x14ac:dyDescent="0.2">
      <c r="A28" s="25">
        <v>17</v>
      </c>
      <c r="B28" s="27" t="s">
        <v>75</v>
      </c>
      <c r="C28" s="21" t="s">
        <v>9</v>
      </c>
      <c r="D28" s="100">
        <f t="shared" si="2"/>
        <v>244705078</v>
      </c>
      <c r="E28" s="101">
        <v>240154834</v>
      </c>
      <c r="F28" s="101">
        <v>4550244</v>
      </c>
      <c r="G28" s="101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</row>
    <row r="29" spans="1:21" s="1" customFormat="1" x14ac:dyDescent="0.2">
      <c r="A29" s="25">
        <v>18</v>
      </c>
      <c r="B29" s="12" t="s">
        <v>76</v>
      </c>
      <c r="C29" s="10" t="s">
        <v>11</v>
      </c>
      <c r="D29" s="100">
        <f t="shared" si="2"/>
        <v>0</v>
      </c>
      <c r="E29" s="100">
        <v>0</v>
      </c>
      <c r="F29" s="100"/>
      <c r="G29" s="100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1" customFormat="1" x14ac:dyDescent="0.2">
      <c r="A30" s="25">
        <v>19</v>
      </c>
      <c r="B30" s="12" t="s">
        <v>77</v>
      </c>
      <c r="C30" s="10" t="s">
        <v>221</v>
      </c>
      <c r="D30" s="100">
        <f t="shared" si="2"/>
        <v>0</v>
      </c>
      <c r="E30" s="100">
        <v>0</v>
      </c>
      <c r="F30" s="100"/>
      <c r="G30" s="100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x14ac:dyDescent="0.2">
      <c r="A31" s="25">
        <v>20</v>
      </c>
      <c r="B31" s="12" t="s">
        <v>78</v>
      </c>
      <c r="C31" s="10" t="s">
        <v>79</v>
      </c>
      <c r="D31" s="100">
        <f t="shared" si="2"/>
        <v>0</v>
      </c>
      <c r="E31" s="102">
        <v>0</v>
      </c>
      <c r="F31" s="102"/>
      <c r="G31" s="102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1" s="22" customFormat="1" x14ac:dyDescent="0.2">
      <c r="A32" s="25">
        <v>21</v>
      </c>
      <c r="B32" s="23" t="s">
        <v>80</v>
      </c>
      <c r="C32" s="21" t="s">
        <v>40</v>
      </c>
      <c r="D32" s="100">
        <f t="shared" si="2"/>
        <v>168057421</v>
      </c>
      <c r="E32" s="101">
        <v>165023925</v>
      </c>
      <c r="F32" s="101">
        <v>3033496</v>
      </c>
      <c r="G32" s="101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</row>
    <row r="33" spans="1:21" s="22" customFormat="1" x14ac:dyDescent="0.2">
      <c r="A33" s="25">
        <v>22</v>
      </c>
      <c r="B33" s="27" t="s">
        <v>81</v>
      </c>
      <c r="C33" s="21" t="s">
        <v>82</v>
      </c>
      <c r="D33" s="100">
        <f t="shared" si="2"/>
        <v>26853194</v>
      </c>
      <c r="E33" s="101">
        <v>26719397</v>
      </c>
      <c r="F33" s="101">
        <v>133797</v>
      </c>
      <c r="G33" s="101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</row>
    <row r="34" spans="1:21" s="1" customFormat="1" ht="12" customHeight="1" x14ac:dyDescent="0.2">
      <c r="A34" s="25">
        <v>23</v>
      </c>
      <c r="B34" s="26" t="s">
        <v>83</v>
      </c>
      <c r="C34" s="10" t="s">
        <v>84</v>
      </c>
      <c r="D34" s="100">
        <f t="shared" si="2"/>
        <v>0</v>
      </c>
      <c r="E34" s="100">
        <v>0</v>
      </c>
      <c r="F34" s="100"/>
      <c r="G34" s="100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s="1" customFormat="1" ht="24" x14ac:dyDescent="0.2">
      <c r="A35" s="25">
        <v>24</v>
      </c>
      <c r="B35" s="26" t="s">
        <v>85</v>
      </c>
      <c r="C35" s="10" t="s">
        <v>86</v>
      </c>
      <c r="D35" s="100">
        <f t="shared" si="2"/>
        <v>0</v>
      </c>
      <c r="E35" s="100">
        <v>0</v>
      </c>
      <c r="F35" s="100"/>
      <c r="G35" s="100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" customFormat="1" x14ac:dyDescent="0.2">
      <c r="A36" s="25">
        <v>25</v>
      </c>
      <c r="B36" s="12" t="s">
        <v>87</v>
      </c>
      <c r="C36" s="10" t="s">
        <v>88</v>
      </c>
      <c r="D36" s="100">
        <f t="shared" si="2"/>
        <v>0</v>
      </c>
      <c r="E36" s="100">
        <v>0</v>
      </c>
      <c r="F36" s="100"/>
      <c r="G36" s="100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s="1" customFormat="1" ht="15.75" customHeight="1" x14ac:dyDescent="0.2">
      <c r="A37" s="25">
        <v>26</v>
      </c>
      <c r="B37" s="26" t="s">
        <v>89</v>
      </c>
      <c r="C37" s="10" t="s">
        <v>90</v>
      </c>
      <c r="D37" s="100">
        <f t="shared" si="2"/>
        <v>0</v>
      </c>
      <c r="E37" s="100">
        <v>0</v>
      </c>
      <c r="F37" s="100"/>
      <c r="G37" s="100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s="1" customFormat="1" x14ac:dyDescent="0.2">
      <c r="A38" s="25">
        <v>27</v>
      </c>
      <c r="B38" s="14" t="s">
        <v>91</v>
      </c>
      <c r="C38" s="10" t="s">
        <v>92</v>
      </c>
      <c r="D38" s="100">
        <f t="shared" si="2"/>
        <v>0</v>
      </c>
      <c r="E38" s="100">
        <v>0</v>
      </c>
      <c r="F38" s="100"/>
      <c r="G38" s="100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s="22" customFormat="1" x14ac:dyDescent="0.2">
      <c r="A39" s="25">
        <v>28</v>
      </c>
      <c r="B39" s="23" t="s">
        <v>93</v>
      </c>
      <c r="C39" s="52" t="s">
        <v>273</v>
      </c>
      <c r="D39" s="100">
        <f t="shared" si="2"/>
        <v>727682119</v>
      </c>
      <c r="E39" s="101">
        <v>720981066</v>
      </c>
      <c r="F39" s="101">
        <v>6701053</v>
      </c>
      <c r="G39" s="101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</row>
    <row r="40" spans="1:21" s="22" customFormat="1" x14ac:dyDescent="0.2">
      <c r="A40" s="25">
        <v>29</v>
      </c>
      <c r="B40" s="24" t="s">
        <v>94</v>
      </c>
      <c r="C40" s="21" t="s">
        <v>41</v>
      </c>
      <c r="D40" s="100">
        <f t="shared" si="2"/>
        <v>244788532</v>
      </c>
      <c r="E40" s="101">
        <v>242639806</v>
      </c>
      <c r="F40" s="101">
        <v>2148726</v>
      </c>
      <c r="G40" s="101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</row>
    <row r="41" spans="1:21" x14ac:dyDescent="0.2">
      <c r="A41" s="25">
        <v>30</v>
      </c>
      <c r="B41" s="12" t="s">
        <v>95</v>
      </c>
      <c r="C41" s="10" t="s">
        <v>39</v>
      </c>
      <c r="D41" s="100">
        <f t="shared" si="2"/>
        <v>0</v>
      </c>
      <c r="E41" s="102">
        <v>0</v>
      </c>
      <c r="F41" s="102"/>
      <c r="G41" s="102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s="1" customFormat="1" x14ac:dyDescent="0.2">
      <c r="A42" s="25">
        <v>31</v>
      </c>
      <c r="B42" s="14" t="s">
        <v>96</v>
      </c>
      <c r="C42" s="10" t="s">
        <v>16</v>
      </c>
      <c r="D42" s="100">
        <f t="shared" si="2"/>
        <v>0</v>
      </c>
      <c r="E42" s="100">
        <v>0</v>
      </c>
      <c r="F42" s="100"/>
      <c r="G42" s="100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s="1" customFormat="1" x14ac:dyDescent="0.2">
      <c r="A43" s="25">
        <v>32</v>
      </c>
      <c r="B43" s="26" t="s">
        <v>97</v>
      </c>
      <c r="C43" s="10" t="s">
        <v>21</v>
      </c>
      <c r="D43" s="100">
        <f t="shared" si="2"/>
        <v>0</v>
      </c>
      <c r="E43" s="100">
        <v>0</v>
      </c>
      <c r="F43" s="100"/>
      <c r="G43" s="100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s="1" customFormat="1" x14ac:dyDescent="0.2">
      <c r="A44" s="25">
        <v>33</v>
      </c>
      <c r="B44" s="14" t="s">
        <v>98</v>
      </c>
      <c r="C44" s="10" t="s">
        <v>25</v>
      </c>
      <c r="D44" s="100">
        <f t="shared" si="2"/>
        <v>0</v>
      </c>
      <c r="E44" s="100">
        <v>0</v>
      </c>
      <c r="F44" s="100"/>
      <c r="G44" s="100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x14ac:dyDescent="0.2">
      <c r="A45" s="25">
        <v>34</v>
      </c>
      <c r="B45" s="12" t="s">
        <v>99</v>
      </c>
      <c r="C45" s="10" t="s">
        <v>222</v>
      </c>
      <c r="D45" s="100">
        <f t="shared" si="2"/>
        <v>0</v>
      </c>
      <c r="E45" s="102">
        <v>0</v>
      </c>
      <c r="F45" s="102"/>
      <c r="G45" s="102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</row>
    <row r="46" spans="1:21" s="1" customFormat="1" x14ac:dyDescent="0.2">
      <c r="A46" s="25">
        <v>35</v>
      </c>
      <c r="B46" s="103" t="s">
        <v>100</v>
      </c>
      <c r="C46" s="104" t="s">
        <v>223</v>
      </c>
      <c r="D46" s="100">
        <f t="shared" si="2"/>
        <v>0</v>
      </c>
      <c r="E46" s="100">
        <v>0</v>
      </c>
      <c r="F46" s="100"/>
      <c r="G46" s="100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s="1" customFormat="1" x14ac:dyDescent="0.2">
      <c r="A47" s="25">
        <v>36</v>
      </c>
      <c r="B47" s="12" t="s">
        <v>101</v>
      </c>
      <c r="C47" s="10" t="s">
        <v>224</v>
      </c>
      <c r="D47" s="100">
        <f t="shared" si="2"/>
        <v>0</v>
      </c>
      <c r="E47" s="100">
        <v>0</v>
      </c>
      <c r="F47" s="100"/>
      <c r="G47" s="100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1:21" s="1" customFormat="1" x14ac:dyDescent="0.2">
      <c r="A48" s="25">
        <v>37</v>
      </c>
      <c r="B48" s="12" t="s">
        <v>102</v>
      </c>
      <c r="C48" s="10" t="s">
        <v>24</v>
      </c>
      <c r="D48" s="100">
        <f t="shared" si="2"/>
        <v>0</v>
      </c>
      <c r="E48" s="100">
        <v>0</v>
      </c>
      <c r="F48" s="100"/>
      <c r="G48" s="100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s="1" customFormat="1" x14ac:dyDescent="0.2">
      <c r="A49" s="25">
        <v>38</v>
      </c>
      <c r="B49" s="26" t="s">
        <v>103</v>
      </c>
      <c r="C49" s="10" t="s">
        <v>20</v>
      </c>
      <c r="D49" s="100">
        <f t="shared" si="2"/>
        <v>0</v>
      </c>
      <c r="E49" s="100">
        <v>0</v>
      </c>
      <c r="F49" s="100"/>
      <c r="G49" s="100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1:21" s="1" customFormat="1" x14ac:dyDescent="0.2">
      <c r="A50" s="25">
        <v>39</v>
      </c>
      <c r="B50" s="14" t="s">
        <v>104</v>
      </c>
      <c r="C50" s="10" t="s">
        <v>105</v>
      </c>
      <c r="D50" s="100">
        <f t="shared" si="2"/>
        <v>0</v>
      </c>
      <c r="E50" s="100">
        <v>0</v>
      </c>
      <c r="F50" s="100"/>
      <c r="G50" s="100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1:21" s="22" customFormat="1" x14ac:dyDescent="0.2">
      <c r="A51" s="25">
        <v>40</v>
      </c>
      <c r="B51" s="27" t="s">
        <v>106</v>
      </c>
      <c r="C51" s="21" t="s">
        <v>107</v>
      </c>
      <c r="D51" s="100">
        <f t="shared" si="2"/>
        <v>431314741</v>
      </c>
      <c r="E51" s="101">
        <v>424615251</v>
      </c>
      <c r="F51" s="101">
        <v>6699490</v>
      </c>
      <c r="G51" s="101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</row>
    <row r="52" spans="1:21" s="1" customFormat="1" x14ac:dyDescent="0.2">
      <c r="A52" s="25">
        <v>41</v>
      </c>
      <c r="B52" s="12" t="s">
        <v>108</v>
      </c>
      <c r="C52" s="10" t="s">
        <v>229</v>
      </c>
      <c r="D52" s="100">
        <f t="shared" si="2"/>
        <v>0</v>
      </c>
      <c r="E52" s="100">
        <v>0</v>
      </c>
      <c r="F52" s="100"/>
      <c r="G52" s="100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s="1" customFormat="1" ht="10.5" customHeight="1" x14ac:dyDescent="0.2">
      <c r="A53" s="25">
        <v>42</v>
      </c>
      <c r="B53" s="12" t="s">
        <v>109</v>
      </c>
      <c r="C53" s="10" t="s">
        <v>2</v>
      </c>
      <c r="D53" s="100">
        <f t="shared" si="2"/>
        <v>0</v>
      </c>
      <c r="E53" s="100">
        <v>0</v>
      </c>
      <c r="F53" s="100"/>
      <c r="G53" s="100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s="1" customFormat="1" x14ac:dyDescent="0.2">
      <c r="A54" s="25">
        <v>43</v>
      </c>
      <c r="B54" s="26" t="s">
        <v>110</v>
      </c>
      <c r="C54" s="10" t="s">
        <v>3</v>
      </c>
      <c r="D54" s="100">
        <f t="shared" si="2"/>
        <v>0</v>
      </c>
      <c r="E54" s="100">
        <v>0</v>
      </c>
      <c r="F54" s="100"/>
      <c r="G54" s="100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s="1" customFormat="1" x14ac:dyDescent="0.2">
      <c r="A55" s="25">
        <v>44</v>
      </c>
      <c r="B55" s="26" t="s">
        <v>111</v>
      </c>
      <c r="C55" s="10" t="s">
        <v>225</v>
      </c>
      <c r="D55" s="100">
        <f t="shared" si="2"/>
        <v>0</v>
      </c>
      <c r="E55" s="100">
        <v>0</v>
      </c>
      <c r="F55" s="100"/>
      <c r="G55" s="100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s="1" customFormat="1" x14ac:dyDescent="0.2">
      <c r="A56" s="25">
        <v>45</v>
      </c>
      <c r="B56" s="14" t="s">
        <v>112</v>
      </c>
      <c r="C56" s="10" t="s">
        <v>0</v>
      </c>
      <c r="D56" s="100">
        <f t="shared" si="2"/>
        <v>0</v>
      </c>
      <c r="E56" s="100">
        <v>0</v>
      </c>
      <c r="F56" s="100"/>
      <c r="G56" s="100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s="1" customFormat="1" ht="10.5" customHeight="1" x14ac:dyDescent="0.2">
      <c r="A57" s="25">
        <v>46</v>
      </c>
      <c r="B57" s="26" t="s">
        <v>113</v>
      </c>
      <c r="C57" s="10" t="s">
        <v>4</v>
      </c>
      <c r="D57" s="100">
        <f t="shared" si="2"/>
        <v>0</v>
      </c>
      <c r="E57" s="100">
        <v>0</v>
      </c>
      <c r="F57" s="100"/>
      <c r="G57" s="100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s="1" customFormat="1" x14ac:dyDescent="0.2">
      <c r="A58" s="25">
        <v>47</v>
      </c>
      <c r="B58" s="14" t="s">
        <v>114</v>
      </c>
      <c r="C58" s="10" t="s">
        <v>1</v>
      </c>
      <c r="D58" s="100">
        <f t="shared" si="2"/>
        <v>0</v>
      </c>
      <c r="E58" s="100">
        <v>0</v>
      </c>
      <c r="F58" s="100"/>
      <c r="G58" s="100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s="1" customFormat="1" x14ac:dyDescent="0.2">
      <c r="A59" s="25">
        <v>48</v>
      </c>
      <c r="B59" s="26" t="s">
        <v>115</v>
      </c>
      <c r="C59" s="10" t="s">
        <v>226</v>
      </c>
      <c r="D59" s="100">
        <f t="shared" si="2"/>
        <v>0</v>
      </c>
      <c r="E59" s="100">
        <v>0</v>
      </c>
      <c r="F59" s="100"/>
      <c r="G59" s="100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s="1" customFormat="1" x14ac:dyDescent="0.2">
      <c r="A60" s="25">
        <v>49</v>
      </c>
      <c r="B60" s="26" t="s">
        <v>116</v>
      </c>
      <c r="C60" s="10" t="s">
        <v>26</v>
      </c>
      <c r="D60" s="100">
        <f t="shared" si="2"/>
        <v>0</v>
      </c>
      <c r="E60" s="100">
        <v>0</v>
      </c>
      <c r="F60" s="100"/>
      <c r="G60" s="100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s="1" customFormat="1" x14ac:dyDescent="0.2">
      <c r="A61" s="25">
        <v>50</v>
      </c>
      <c r="B61" s="26" t="s">
        <v>117</v>
      </c>
      <c r="C61" s="10" t="s">
        <v>227</v>
      </c>
      <c r="D61" s="100">
        <f t="shared" si="2"/>
        <v>0</v>
      </c>
      <c r="E61" s="100">
        <v>0</v>
      </c>
      <c r="F61" s="100"/>
      <c r="G61" s="100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s="1" customFormat="1" x14ac:dyDescent="0.2">
      <c r="A62" s="25">
        <v>51</v>
      </c>
      <c r="B62" s="26" t="s">
        <v>231</v>
      </c>
      <c r="C62" s="10" t="s">
        <v>230</v>
      </c>
      <c r="D62" s="100">
        <f t="shared" si="2"/>
        <v>0</v>
      </c>
      <c r="E62" s="100">
        <v>0</v>
      </c>
      <c r="F62" s="100"/>
      <c r="G62" s="100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s="1" customFormat="1" x14ac:dyDescent="0.2">
      <c r="A63" s="25">
        <v>52</v>
      </c>
      <c r="B63" s="26" t="s">
        <v>241</v>
      </c>
      <c r="C63" s="10" t="s">
        <v>242</v>
      </c>
      <c r="D63" s="100">
        <f t="shared" si="2"/>
        <v>0</v>
      </c>
      <c r="E63" s="100">
        <v>0</v>
      </c>
      <c r="F63" s="100"/>
      <c r="G63" s="100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s="1" customFormat="1" x14ac:dyDescent="0.2">
      <c r="A64" s="25">
        <v>53</v>
      </c>
      <c r="B64" s="26" t="s">
        <v>118</v>
      </c>
      <c r="C64" s="10" t="s">
        <v>54</v>
      </c>
      <c r="D64" s="100">
        <f t="shared" si="2"/>
        <v>0</v>
      </c>
      <c r="E64" s="100">
        <v>0</v>
      </c>
      <c r="F64" s="100"/>
      <c r="G64" s="100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s="1" customFormat="1" x14ac:dyDescent="0.2">
      <c r="A65" s="25">
        <v>54</v>
      </c>
      <c r="B65" s="14" t="s">
        <v>119</v>
      </c>
      <c r="C65" s="10" t="s">
        <v>243</v>
      </c>
      <c r="D65" s="100">
        <f t="shared" si="2"/>
        <v>0</v>
      </c>
      <c r="E65" s="100">
        <v>0</v>
      </c>
      <c r="F65" s="100"/>
      <c r="G65" s="100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s="1" customFormat="1" ht="24" x14ac:dyDescent="0.2">
      <c r="A66" s="25">
        <v>55</v>
      </c>
      <c r="B66" s="12" t="s">
        <v>120</v>
      </c>
      <c r="C66" s="10" t="s">
        <v>121</v>
      </c>
      <c r="D66" s="100">
        <f t="shared" si="2"/>
        <v>0</v>
      </c>
      <c r="E66" s="100">
        <v>0</v>
      </c>
      <c r="F66" s="100"/>
      <c r="G66" s="100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s="1" customFormat="1" ht="23.25" customHeight="1" x14ac:dyDescent="0.2">
      <c r="A67" s="25">
        <v>56</v>
      </c>
      <c r="B67" s="14" t="s">
        <v>122</v>
      </c>
      <c r="C67" s="10" t="s">
        <v>244</v>
      </c>
      <c r="D67" s="100">
        <f t="shared" si="2"/>
        <v>0</v>
      </c>
      <c r="E67" s="100">
        <v>0</v>
      </c>
      <c r="F67" s="100"/>
      <c r="G67" s="100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s="1" customFormat="1" ht="27.75" customHeight="1" x14ac:dyDescent="0.2">
      <c r="A68" s="25">
        <v>57</v>
      </c>
      <c r="B68" s="26" t="s">
        <v>123</v>
      </c>
      <c r="C68" s="10" t="s">
        <v>401</v>
      </c>
      <c r="D68" s="100">
        <f t="shared" si="2"/>
        <v>0</v>
      </c>
      <c r="E68" s="100">
        <v>0</v>
      </c>
      <c r="F68" s="100"/>
      <c r="G68" s="100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s="1" customFormat="1" ht="24" x14ac:dyDescent="0.2">
      <c r="A69" s="25">
        <v>58</v>
      </c>
      <c r="B69" s="12" t="s">
        <v>124</v>
      </c>
      <c r="C69" s="10" t="s">
        <v>245</v>
      </c>
      <c r="D69" s="100">
        <f t="shared" si="2"/>
        <v>0</v>
      </c>
      <c r="E69" s="100">
        <v>0</v>
      </c>
      <c r="F69" s="100"/>
      <c r="G69" s="100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s="1" customFormat="1" ht="24" x14ac:dyDescent="0.2">
      <c r="A70" s="25">
        <v>59</v>
      </c>
      <c r="B70" s="12" t="s">
        <v>125</v>
      </c>
      <c r="C70" s="10" t="s">
        <v>246</v>
      </c>
      <c r="D70" s="100">
        <f t="shared" si="2"/>
        <v>0</v>
      </c>
      <c r="E70" s="100">
        <v>0</v>
      </c>
      <c r="F70" s="100"/>
      <c r="G70" s="100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s="1" customFormat="1" x14ac:dyDescent="0.2">
      <c r="A71" s="25">
        <v>60</v>
      </c>
      <c r="B71" s="14" t="s">
        <v>126</v>
      </c>
      <c r="C71" s="10" t="s">
        <v>247</v>
      </c>
      <c r="D71" s="100">
        <f t="shared" si="2"/>
        <v>0</v>
      </c>
      <c r="E71" s="100">
        <v>0</v>
      </c>
      <c r="F71" s="100"/>
      <c r="G71" s="100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s="1" customFormat="1" x14ac:dyDescent="0.2">
      <c r="A72" s="25">
        <v>61</v>
      </c>
      <c r="B72" s="14" t="s">
        <v>127</v>
      </c>
      <c r="C72" s="10" t="s">
        <v>53</v>
      </c>
      <c r="D72" s="100">
        <f t="shared" si="2"/>
        <v>0</v>
      </c>
      <c r="E72" s="100">
        <v>0</v>
      </c>
      <c r="F72" s="100"/>
      <c r="G72" s="100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s="1" customFormat="1" x14ac:dyDescent="0.2">
      <c r="A73" s="25">
        <v>62</v>
      </c>
      <c r="B73" s="14" t="s">
        <v>128</v>
      </c>
      <c r="C73" s="10" t="s">
        <v>248</v>
      </c>
      <c r="D73" s="100">
        <f t="shared" ref="D73:D133" si="3">SUM(E73:G73)</f>
        <v>0</v>
      </c>
      <c r="E73" s="100">
        <v>0</v>
      </c>
      <c r="F73" s="100"/>
      <c r="G73" s="100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s="1" customFormat="1" ht="24" x14ac:dyDescent="0.2">
      <c r="A74" s="25">
        <v>63</v>
      </c>
      <c r="B74" s="14" t="s">
        <v>129</v>
      </c>
      <c r="C74" s="10" t="s">
        <v>249</v>
      </c>
      <c r="D74" s="100">
        <f t="shared" si="3"/>
        <v>0</v>
      </c>
      <c r="E74" s="100">
        <v>0</v>
      </c>
      <c r="F74" s="100"/>
      <c r="G74" s="100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s="1" customFormat="1" ht="24" x14ac:dyDescent="0.2">
      <c r="A75" s="25">
        <v>64</v>
      </c>
      <c r="B75" s="12" t="s">
        <v>130</v>
      </c>
      <c r="C75" s="10" t="s">
        <v>250</v>
      </c>
      <c r="D75" s="100">
        <f t="shared" si="3"/>
        <v>0</v>
      </c>
      <c r="E75" s="100">
        <v>0</v>
      </c>
      <c r="F75" s="100"/>
      <c r="G75" s="100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s="1" customFormat="1" ht="24" x14ac:dyDescent="0.2">
      <c r="A76" s="25">
        <v>65</v>
      </c>
      <c r="B76" s="14" t="s">
        <v>131</v>
      </c>
      <c r="C76" s="10" t="s">
        <v>251</v>
      </c>
      <c r="D76" s="100">
        <f t="shared" si="3"/>
        <v>0</v>
      </c>
      <c r="E76" s="100">
        <v>0</v>
      </c>
      <c r="F76" s="100"/>
      <c r="G76" s="100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s="1" customFormat="1" ht="24" x14ac:dyDescent="0.2">
      <c r="A77" s="25">
        <v>66</v>
      </c>
      <c r="B77" s="14" t="s">
        <v>132</v>
      </c>
      <c r="C77" s="10" t="s">
        <v>252</v>
      </c>
      <c r="D77" s="100">
        <f t="shared" si="3"/>
        <v>0</v>
      </c>
      <c r="E77" s="100">
        <v>0</v>
      </c>
      <c r="F77" s="100"/>
      <c r="G77" s="100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s="1" customFormat="1" ht="24" x14ac:dyDescent="0.2">
      <c r="A78" s="25">
        <v>67</v>
      </c>
      <c r="B78" s="12" t="s">
        <v>133</v>
      </c>
      <c r="C78" s="10" t="s">
        <v>253</v>
      </c>
      <c r="D78" s="100">
        <f t="shared" si="3"/>
        <v>0</v>
      </c>
      <c r="E78" s="100">
        <v>0</v>
      </c>
      <c r="F78" s="100"/>
      <c r="G78" s="100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s="1" customFormat="1" ht="24" x14ac:dyDescent="0.2">
      <c r="A79" s="25">
        <v>68</v>
      </c>
      <c r="B79" s="12" t="s">
        <v>134</v>
      </c>
      <c r="C79" s="10" t="s">
        <v>254</v>
      </c>
      <c r="D79" s="100">
        <f t="shared" si="3"/>
        <v>0</v>
      </c>
      <c r="E79" s="100">
        <v>0</v>
      </c>
      <c r="F79" s="100"/>
      <c r="G79" s="100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s="1" customFormat="1" ht="24" x14ac:dyDescent="0.2">
      <c r="A80" s="25">
        <v>69</v>
      </c>
      <c r="B80" s="12" t="s">
        <v>135</v>
      </c>
      <c r="C80" s="10" t="s">
        <v>255</v>
      </c>
      <c r="D80" s="100">
        <f t="shared" si="3"/>
        <v>0</v>
      </c>
      <c r="E80" s="100">
        <v>0</v>
      </c>
      <c r="F80" s="100"/>
      <c r="G80" s="100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s="1" customFormat="1" x14ac:dyDescent="0.2">
      <c r="A81" s="25">
        <v>70</v>
      </c>
      <c r="B81" s="26" t="s">
        <v>136</v>
      </c>
      <c r="C81" s="10" t="s">
        <v>137</v>
      </c>
      <c r="D81" s="100">
        <f t="shared" si="3"/>
        <v>0</v>
      </c>
      <c r="E81" s="100">
        <v>0</v>
      </c>
      <c r="F81" s="100"/>
      <c r="G81" s="100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s="1" customFormat="1" x14ac:dyDescent="0.2">
      <c r="A82" s="25">
        <v>71</v>
      </c>
      <c r="B82" s="12" t="s">
        <v>138</v>
      </c>
      <c r="C82" s="10" t="s">
        <v>256</v>
      </c>
      <c r="D82" s="100">
        <f t="shared" si="3"/>
        <v>0</v>
      </c>
      <c r="E82" s="100">
        <v>0</v>
      </c>
      <c r="F82" s="100"/>
      <c r="G82" s="100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s="1" customFormat="1" x14ac:dyDescent="0.2">
      <c r="A83" s="25">
        <v>72</v>
      </c>
      <c r="B83" s="26" t="s">
        <v>139</v>
      </c>
      <c r="C83" s="10" t="s">
        <v>36</v>
      </c>
      <c r="D83" s="100">
        <f t="shared" si="3"/>
        <v>0</v>
      </c>
      <c r="E83" s="100">
        <v>0</v>
      </c>
      <c r="F83" s="100"/>
      <c r="G83" s="100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s="1" customFormat="1" x14ac:dyDescent="0.2">
      <c r="A84" s="25">
        <v>73</v>
      </c>
      <c r="B84" s="12" t="s">
        <v>140</v>
      </c>
      <c r="C84" s="10" t="s">
        <v>38</v>
      </c>
      <c r="D84" s="100">
        <f t="shared" si="3"/>
        <v>0</v>
      </c>
      <c r="E84" s="100">
        <v>0</v>
      </c>
      <c r="F84" s="100"/>
      <c r="G84" s="100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s="1" customFormat="1" ht="13.5" customHeight="1" x14ac:dyDescent="0.2">
      <c r="A85" s="25">
        <v>74</v>
      </c>
      <c r="B85" s="12" t="s">
        <v>141</v>
      </c>
      <c r="C85" s="10" t="s">
        <v>37</v>
      </c>
      <c r="D85" s="100">
        <f t="shared" si="3"/>
        <v>0</v>
      </c>
      <c r="E85" s="100">
        <v>0</v>
      </c>
      <c r="F85" s="100"/>
      <c r="G85" s="100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s="1" customFormat="1" ht="14.25" customHeight="1" x14ac:dyDescent="0.2">
      <c r="A86" s="25">
        <v>75</v>
      </c>
      <c r="B86" s="12" t="s">
        <v>142</v>
      </c>
      <c r="C86" s="10" t="s">
        <v>52</v>
      </c>
      <c r="D86" s="100">
        <f t="shared" si="3"/>
        <v>0</v>
      </c>
      <c r="E86" s="100">
        <v>0</v>
      </c>
      <c r="F86" s="100"/>
      <c r="G86" s="100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s="1" customFormat="1" x14ac:dyDescent="0.2">
      <c r="A87" s="25">
        <v>76</v>
      </c>
      <c r="B87" s="12" t="s">
        <v>143</v>
      </c>
      <c r="C87" s="10" t="s">
        <v>237</v>
      </c>
      <c r="D87" s="100">
        <f t="shared" si="3"/>
        <v>0</v>
      </c>
      <c r="E87" s="100">
        <v>0</v>
      </c>
      <c r="F87" s="100"/>
      <c r="G87" s="100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s="1" customFormat="1" x14ac:dyDescent="0.2">
      <c r="A88" s="25">
        <v>77</v>
      </c>
      <c r="B88" s="12" t="s">
        <v>144</v>
      </c>
      <c r="C88" s="10" t="s">
        <v>351</v>
      </c>
      <c r="D88" s="100">
        <f t="shared" si="3"/>
        <v>0</v>
      </c>
      <c r="E88" s="100">
        <v>0</v>
      </c>
      <c r="F88" s="100"/>
      <c r="G88" s="100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s="1" customFormat="1" x14ac:dyDescent="0.2">
      <c r="A89" s="25">
        <v>78</v>
      </c>
      <c r="B89" s="14" t="s">
        <v>145</v>
      </c>
      <c r="C89" s="10" t="s">
        <v>268</v>
      </c>
      <c r="D89" s="100">
        <f t="shared" si="3"/>
        <v>2009285968</v>
      </c>
      <c r="E89" s="100">
        <v>1841266226</v>
      </c>
      <c r="F89" s="100">
        <v>5631375</v>
      </c>
      <c r="G89" s="100">
        <v>162388367</v>
      </c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s="1" customFormat="1" ht="24" x14ac:dyDescent="0.2">
      <c r="A90" s="276">
        <v>79</v>
      </c>
      <c r="B90" s="285" t="s">
        <v>146</v>
      </c>
      <c r="C90" s="17" t="s">
        <v>257</v>
      </c>
      <c r="D90" s="100">
        <f t="shared" si="3"/>
        <v>0</v>
      </c>
      <c r="E90" s="100">
        <v>0</v>
      </c>
      <c r="F90" s="100"/>
      <c r="G90" s="100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s="1" customFormat="1" ht="36" x14ac:dyDescent="0.2">
      <c r="A91" s="277"/>
      <c r="B91" s="280"/>
      <c r="C91" s="10" t="s">
        <v>349</v>
      </c>
      <c r="D91" s="100">
        <f t="shared" si="3"/>
        <v>0</v>
      </c>
      <c r="E91" s="100">
        <v>0</v>
      </c>
      <c r="F91" s="100"/>
      <c r="G91" s="100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s="1" customFormat="1" ht="24" x14ac:dyDescent="0.2">
      <c r="A92" s="277"/>
      <c r="B92" s="280"/>
      <c r="C92" s="10" t="s">
        <v>258</v>
      </c>
      <c r="D92" s="100">
        <f t="shared" si="3"/>
        <v>0</v>
      </c>
      <c r="E92" s="100">
        <v>0</v>
      </c>
      <c r="F92" s="100"/>
      <c r="G92" s="100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s="1" customFormat="1" ht="36" x14ac:dyDescent="0.2">
      <c r="A93" s="278"/>
      <c r="B93" s="281"/>
      <c r="C93" s="82" t="s">
        <v>350</v>
      </c>
      <c r="D93" s="100">
        <f t="shared" si="3"/>
        <v>0</v>
      </c>
      <c r="E93" s="100">
        <v>0</v>
      </c>
      <c r="F93" s="100"/>
      <c r="G93" s="100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:21" s="1" customFormat="1" ht="24" x14ac:dyDescent="0.2">
      <c r="A94" s="25">
        <v>80</v>
      </c>
      <c r="B94" s="14" t="s">
        <v>147</v>
      </c>
      <c r="C94" s="10" t="s">
        <v>51</v>
      </c>
      <c r="D94" s="100">
        <f t="shared" si="3"/>
        <v>0</v>
      </c>
      <c r="E94" s="100">
        <v>0</v>
      </c>
      <c r="F94" s="100"/>
      <c r="G94" s="100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</row>
    <row r="95" spans="1:21" s="1" customFormat="1" x14ac:dyDescent="0.2">
      <c r="A95" s="25">
        <v>81</v>
      </c>
      <c r="B95" s="14" t="s">
        <v>148</v>
      </c>
      <c r="C95" s="10" t="s">
        <v>149</v>
      </c>
      <c r="D95" s="100">
        <f t="shared" si="3"/>
        <v>0</v>
      </c>
      <c r="E95" s="100">
        <v>0</v>
      </c>
      <c r="F95" s="100"/>
      <c r="G95" s="100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s="1" customFormat="1" x14ac:dyDescent="0.2">
      <c r="A96" s="25">
        <v>82</v>
      </c>
      <c r="B96" s="26" t="s">
        <v>150</v>
      </c>
      <c r="C96" s="10" t="s">
        <v>151</v>
      </c>
      <c r="D96" s="100">
        <f t="shared" si="3"/>
        <v>0</v>
      </c>
      <c r="E96" s="100">
        <v>0</v>
      </c>
      <c r="F96" s="100"/>
      <c r="G96" s="100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:21" s="1" customFormat="1" x14ac:dyDescent="0.2">
      <c r="A97" s="25">
        <v>83</v>
      </c>
      <c r="B97" s="14" t="s">
        <v>152</v>
      </c>
      <c r="C97" s="10" t="s">
        <v>28</v>
      </c>
      <c r="D97" s="100">
        <f t="shared" si="3"/>
        <v>0</v>
      </c>
      <c r="E97" s="100">
        <v>0</v>
      </c>
      <c r="F97" s="100"/>
      <c r="G97" s="100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:21" s="1" customFormat="1" x14ac:dyDescent="0.2">
      <c r="A98" s="25">
        <v>84</v>
      </c>
      <c r="B98" s="26" t="s">
        <v>153</v>
      </c>
      <c r="C98" s="10" t="s">
        <v>12</v>
      </c>
      <c r="D98" s="100">
        <f t="shared" si="3"/>
        <v>0</v>
      </c>
      <c r="E98" s="100">
        <v>0</v>
      </c>
      <c r="F98" s="100"/>
      <c r="G98" s="100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</row>
    <row r="99" spans="1:21" s="1" customFormat="1" x14ac:dyDescent="0.2">
      <c r="A99" s="25">
        <v>85</v>
      </c>
      <c r="B99" s="26" t="s">
        <v>154</v>
      </c>
      <c r="C99" s="10" t="s">
        <v>27</v>
      </c>
      <c r="D99" s="100">
        <f t="shared" si="3"/>
        <v>0</v>
      </c>
      <c r="E99" s="100">
        <v>0</v>
      </c>
      <c r="F99" s="100"/>
      <c r="G99" s="100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</row>
    <row r="100" spans="1:21" s="1" customFormat="1" x14ac:dyDescent="0.2">
      <c r="A100" s="25">
        <v>86</v>
      </c>
      <c r="B100" s="14" t="s">
        <v>155</v>
      </c>
      <c r="C100" s="10" t="s">
        <v>45</v>
      </c>
      <c r="D100" s="100">
        <f t="shared" si="3"/>
        <v>0</v>
      </c>
      <c r="E100" s="100">
        <v>0</v>
      </c>
      <c r="F100" s="100"/>
      <c r="G100" s="100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</row>
    <row r="101" spans="1:21" s="1" customFormat="1" x14ac:dyDescent="0.2">
      <c r="A101" s="25">
        <v>87</v>
      </c>
      <c r="B101" s="14" t="s">
        <v>156</v>
      </c>
      <c r="C101" s="10" t="s">
        <v>33</v>
      </c>
      <c r="D101" s="100">
        <f t="shared" si="3"/>
        <v>0</v>
      </c>
      <c r="E101" s="100">
        <v>0</v>
      </c>
      <c r="F101" s="100"/>
      <c r="G101" s="100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:21" s="1" customFormat="1" x14ac:dyDescent="0.2">
      <c r="A102" s="25">
        <v>88</v>
      </c>
      <c r="B102" s="12" t="s">
        <v>157</v>
      </c>
      <c r="C102" s="10" t="s">
        <v>29</v>
      </c>
      <c r="D102" s="100">
        <f t="shared" si="3"/>
        <v>0</v>
      </c>
      <c r="E102" s="100">
        <v>0</v>
      </c>
      <c r="F102" s="100"/>
      <c r="G102" s="100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</row>
    <row r="103" spans="1:21" s="1" customFormat="1" x14ac:dyDescent="0.2">
      <c r="A103" s="25">
        <v>89</v>
      </c>
      <c r="B103" s="12" t="s">
        <v>158</v>
      </c>
      <c r="C103" s="10" t="s">
        <v>30</v>
      </c>
      <c r="D103" s="100">
        <f t="shared" si="3"/>
        <v>0</v>
      </c>
      <c r="E103" s="100">
        <v>0</v>
      </c>
      <c r="F103" s="100"/>
      <c r="G103" s="100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</row>
    <row r="104" spans="1:21" s="1" customFormat="1" x14ac:dyDescent="0.2">
      <c r="A104" s="25">
        <v>90</v>
      </c>
      <c r="B104" s="26" t="s">
        <v>159</v>
      </c>
      <c r="C104" s="10" t="s">
        <v>14</v>
      </c>
      <c r="D104" s="100">
        <f t="shared" si="3"/>
        <v>0</v>
      </c>
      <c r="E104" s="100">
        <v>0</v>
      </c>
      <c r="F104" s="100"/>
      <c r="G104" s="100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</row>
    <row r="105" spans="1:21" s="1" customFormat="1" x14ac:dyDescent="0.2">
      <c r="A105" s="25">
        <v>91</v>
      </c>
      <c r="B105" s="12" t="s">
        <v>160</v>
      </c>
      <c r="C105" s="10" t="s">
        <v>31</v>
      </c>
      <c r="D105" s="100">
        <f t="shared" si="3"/>
        <v>0</v>
      </c>
      <c r="E105" s="100">
        <v>0</v>
      </c>
      <c r="F105" s="100"/>
      <c r="G105" s="100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</row>
    <row r="106" spans="1:21" s="1" customFormat="1" ht="12" customHeight="1" x14ac:dyDescent="0.2">
      <c r="A106" s="25">
        <v>92</v>
      </c>
      <c r="B106" s="12" t="s">
        <v>161</v>
      </c>
      <c r="C106" s="10" t="s">
        <v>15</v>
      </c>
      <c r="D106" s="100">
        <f t="shared" si="3"/>
        <v>0</v>
      </c>
      <c r="E106" s="100">
        <v>0</v>
      </c>
      <c r="F106" s="100"/>
      <c r="G106" s="100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</row>
    <row r="107" spans="1:21" s="22" customFormat="1" x14ac:dyDescent="0.2">
      <c r="A107" s="25">
        <v>93</v>
      </c>
      <c r="B107" s="24" t="s">
        <v>162</v>
      </c>
      <c r="C107" s="21" t="s">
        <v>13</v>
      </c>
      <c r="D107" s="100">
        <f t="shared" si="3"/>
        <v>113912667</v>
      </c>
      <c r="E107" s="101">
        <v>112648710</v>
      </c>
      <c r="F107" s="101">
        <v>1263957</v>
      </c>
      <c r="G107" s="101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</row>
    <row r="108" spans="1:21" s="1" customFormat="1" x14ac:dyDescent="0.2">
      <c r="A108" s="25">
        <v>94</v>
      </c>
      <c r="B108" s="26" t="s">
        <v>163</v>
      </c>
      <c r="C108" s="10" t="s">
        <v>32</v>
      </c>
      <c r="D108" s="100">
        <f t="shared" si="3"/>
        <v>0</v>
      </c>
      <c r="E108" s="100">
        <v>0</v>
      </c>
      <c r="F108" s="100"/>
      <c r="G108" s="100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</row>
    <row r="109" spans="1:21" s="1" customFormat="1" x14ac:dyDescent="0.2">
      <c r="A109" s="25">
        <v>95</v>
      </c>
      <c r="B109" s="26" t="s">
        <v>164</v>
      </c>
      <c r="C109" s="10" t="s">
        <v>55</v>
      </c>
      <c r="D109" s="100">
        <f t="shared" si="3"/>
        <v>0</v>
      </c>
      <c r="E109" s="100">
        <v>0</v>
      </c>
      <c r="F109" s="100"/>
      <c r="G109" s="100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</row>
    <row r="110" spans="1:21" s="1" customFormat="1" x14ac:dyDescent="0.2">
      <c r="A110" s="25">
        <v>96</v>
      </c>
      <c r="B110" s="12" t="s">
        <v>165</v>
      </c>
      <c r="C110" s="10" t="s">
        <v>34</v>
      </c>
      <c r="D110" s="100">
        <f t="shared" si="3"/>
        <v>0</v>
      </c>
      <c r="E110" s="100">
        <v>0</v>
      </c>
      <c r="F110" s="100"/>
      <c r="G110" s="100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</row>
    <row r="111" spans="1:21" s="1" customFormat="1" x14ac:dyDescent="0.2">
      <c r="A111" s="25">
        <v>97</v>
      </c>
      <c r="B111" s="14" t="s">
        <v>166</v>
      </c>
      <c r="C111" s="10" t="s">
        <v>228</v>
      </c>
      <c r="D111" s="100">
        <f t="shared" si="3"/>
        <v>0</v>
      </c>
      <c r="E111" s="100">
        <v>0</v>
      </c>
      <c r="F111" s="100"/>
      <c r="G111" s="100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2" spans="1:21" s="1" customFormat="1" ht="13.5" customHeight="1" x14ac:dyDescent="0.2">
      <c r="A112" s="25">
        <v>98</v>
      </c>
      <c r="B112" s="12" t="s">
        <v>167</v>
      </c>
      <c r="C112" s="10" t="s">
        <v>168</v>
      </c>
      <c r="D112" s="100">
        <f t="shared" si="3"/>
        <v>0</v>
      </c>
      <c r="E112" s="100">
        <v>0</v>
      </c>
      <c r="F112" s="100"/>
      <c r="G112" s="100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1:21" s="1" customFormat="1" x14ac:dyDescent="0.2">
      <c r="A113" s="25">
        <v>99</v>
      </c>
      <c r="B113" s="12" t="s">
        <v>169</v>
      </c>
      <c r="C113" s="10" t="s">
        <v>170</v>
      </c>
      <c r="D113" s="100">
        <f t="shared" si="3"/>
        <v>0</v>
      </c>
      <c r="E113" s="100">
        <v>0</v>
      </c>
      <c r="F113" s="100"/>
      <c r="G113" s="100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1:21" s="1" customFormat="1" x14ac:dyDescent="0.2">
      <c r="A114" s="25">
        <v>100</v>
      </c>
      <c r="B114" s="26" t="s">
        <v>171</v>
      </c>
      <c r="C114" s="10" t="s">
        <v>172</v>
      </c>
      <c r="D114" s="100">
        <f t="shared" si="3"/>
        <v>0</v>
      </c>
      <c r="E114" s="100">
        <v>0</v>
      </c>
      <c r="F114" s="100"/>
      <c r="G114" s="100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</row>
    <row r="115" spans="1:21" s="1" customFormat="1" ht="12.75" customHeight="1" x14ac:dyDescent="0.2">
      <c r="A115" s="25">
        <v>101</v>
      </c>
      <c r="B115" s="26" t="s">
        <v>173</v>
      </c>
      <c r="C115" s="10" t="s">
        <v>174</v>
      </c>
      <c r="D115" s="100">
        <f t="shared" si="3"/>
        <v>0</v>
      </c>
      <c r="E115" s="100">
        <v>0</v>
      </c>
      <c r="F115" s="100"/>
      <c r="G115" s="100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</row>
    <row r="116" spans="1:21" s="1" customFormat="1" ht="24" x14ac:dyDescent="0.2">
      <c r="A116" s="25">
        <v>102</v>
      </c>
      <c r="B116" s="26" t="s">
        <v>175</v>
      </c>
      <c r="C116" s="10" t="s">
        <v>176</v>
      </c>
      <c r="D116" s="100">
        <f t="shared" si="3"/>
        <v>0</v>
      </c>
      <c r="E116" s="100">
        <v>0</v>
      </c>
      <c r="F116" s="100"/>
      <c r="G116" s="100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1:21" s="1" customFormat="1" x14ac:dyDescent="0.2">
      <c r="A117" s="25">
        <v>103</v>
      </c>
      <c r="B117" s="26" t="s">
        <v>177</v>
      </c>
      <c r="C117" s="10" t="s">
        <v>178</v>
      </c>
      <c r="D117" s="100">
        <f t="shared" si="3"/>
        <v>0</v>
      </c>
      <c r="E117" s="100">
        <v>0</v>
      </c>
      <c r="F117" s="100"/>
      <c r="G117" s="100"/>
    </row>
    <row r="118" spans="1:21" s="1" customFormat="1" x14ac:dyDescent="0.2">
      <c r="A118" s="25">
        <v>104</v>
      </c>
      <c r="B118" s="26" t="s">
        <v>179</v>
      </c>
      <c r="C118" s="10" t="s">
        <v>180</v>
      </c>
      <c r="D118" s="100">
        <f t="shared" si="3"/>
        <v>0</v>
      </c>
      <c r="E118" s="100">
        <v>0</v>
      </c>
      <c r="F118" s="100"/>
      <c r="G118" s="100"/>
    </row>
    <row r="119" spans="1:21" s="1" customFormat="1" x14ac:dyDescent="0.2">
      <c r="A119" s="25">
        <v>105</v>
      </c>
      <c r="B119" s="105" t="s">
        <v>181</v>
      </c>
      <c r="C119" s="104" t="s">
        <v>182</v>
      </c>
      <c r="D119" s="100">
        <f t="shared" si="3"/>
        <v>0</v>
      </c>
      <c r="E119" s="100">
        <v>0</v>
      </c>
      <c r="F119" s="100"/>
      <c r="G119" s="100"/>
    </row>
    <row r="120" spans="1:21" s="1" customFormat="1" x14ac:dyDescent="0.2">
      <c r="A120" s="25">
        <v>106</v>
      </c>
      <c r="B120" s="14" t="s">
        <v>183</v>
      </c>
      <c r="C120" s="10" t="s">
        <v>184</v>
      </c>
      <c r="D120" s="100">
        <f t="shared" si="3"/>
        <v>0</v>
      </c>
      <c r="E120" s="100">
        <v>0</v>
      </c>
      <c r="F120" s="100"/>
      <c r="G120" s="100"/>
    </row>
    <row r="121" spans="1:21" s="1" customFormat="1" ht="11.25" customHeight="1" x14ac:dyDescent="0.2">
      <c r="A121" s="25">
        <v>107</v>
      </c>
      <c r="B121" s="26" t="s">
        <v>185</v>
      </c>
      <c r="C121" s="10" t="s">
        <v>186</v>
      </c>
      <c r="D121" s="100">
        <f t="shared" si="3"/>
        <v>0</v>
      </c>
      <c r="E121" s="100">
        <v>0</v>
      </c>
      <c r="F121" s="100"/>
      <c r="G121" s="100"/>
    </row>
    <row r="122" spans="1:21" s="1" customFormat="1" x14ac:dyDescent="0.2">
      <c r="A122" s="25">
        <v>108</v>
      </c>
      <c r="B122" s="12" t="s">
        <v>187</v>
      </c>
      <c r="C122" s="19" t="s">
        <v>188</v>
      </c>
      <c r="D122" s="100">
        <f t="shared" si="3"/>
        <v>0</v>
      </c>
      <c r="E122" s="100">
        <v>0</v>
      </c>
      <c r="F122" s="100"/>
      <c r="G122" s="100"/>
    </row>
    <row r="123" spans="1:21" s="1" customFormat="1" x14ac:dyDescent="0.2">
      <c r="A123" s="25">
        <v>109</v>
      </c>
      <c r="B123" s="26" t="s">
        <v>189</v>
      </c>
      <c r="C123" s="10" t="s">
        <v>271</v>
      </c>
      <c r="D123" s="100">
        <f t="shared" si="3"/>
        <v>0</v>
      </c>
      <c r="E123" s="100">
        <v>0</v>
      </c>
      <c r="F123" s="100"/>
      <c r="G123" s="100"/>
    </row>
    <row r="124" spans="1:21" s="1" customFormat="1" ht="14.25" customHeight="1" x14ac:dyDescent="0.2">
      <c r="A124" s="25">
        <v>110</v>
      </c>
      <c r="B124" s="14" t="s">
        <v>190</v>
      </c>
      <c r="C124" s="10" t="s">
        <v>259</v>
      </c>
      <c r="D124" s="100">
        <f t="shared" si="3"/>
        <v>0</v>
      </c>
      <c r="E124" s="100">
        <v>0</v>
      </c>
      <c r="F124" s="100"/>
      <c r="G124" s="100"/>
    </row>
    <row r="125" spans="1:21" s="1" customFormat="1" x14ac:dyDescent="0.2">
      <c r="A125" s="25">
        <v>111</v>
      </c>
      <c r="B125" s="12" t="s">
        <v>405</v>
      </c>
      <c r="C125" s="10" t="s">
        <v>381</v>
      </c>
      <c r="D125" s="100">
        <f t="shared" si="3"/>
        <v>0</v>
      </c>
      <c r="E125" s="100">
        <v>0</v>
      </c>
      <c r="F125" s="100"/>
      <c r="G125" s="100"/>
    </row>
    <row r="126" spans="1:21" s="1" customFormat="1" x14ac:dyDescent="0.2">
      <c r="A126" s="25">
        <v>112</v>
      </c>
      <c r="B126" s="14" t="s">
        <v>191</v>
      </c>
      <c r="C126" s="10" t="s">
        <v>192</v>
      </c>
      <c r="D126" s="100">
        <f t="shared" si="3"/>
        <v>0</v>
      </c>
      <c r="E126" s="100">
        <v>0</v>
      </c>
      <c r="F126" s="100"/>
      <c r="G126" s="100"/>
    </row>
    <row r="127" spans="1:21" s="1" customFormat="1" ht="13.5" customHeight="1" x14ac:dyDescent="0.2">
      <c r="A127" s="25">
        <v>113</v>
      </c>
      <c r="B127" s="14" t="s">
        <v>193</v>
      </c>
      <c r="C127" s="10" t="s">
        <v>390</v>
      </c>
      <c r="D127" s="100">
        <f t="shared" si="3"/>
        <v>0</v>
      </c>
      <c r="E127" s="100">
        <v>0</v>
      </c>
      <c r="F127" s="100"/>
      <c r="G127" s="100"/>
    </row>
    <row r="128" spans="1:21" s="1" customFormat="1" x14ac:dyDescent="0.2">
      <c r="A128" s="25">
        <v>114</v>
      </c>
      <c r="B128" s="26" t="s">
        <v>194</v>
      </c>
      <c r="C128" s="10" t="s">
        <v>195</v>
      </c>
      <c r="D128" s="100">
        <f t="shared" si="3"/>
        <v>0</v>
      </c>
      <c r="E128" s="100">
        <v>0</v>
      </c>
      <c r="F128" s="100"/>
      <c r="G128" s="100"/>
    </row>
    <row r="129" spans="1:7" s="1" customFormat="1" ht="24" x14ac:dyDescent="0.2">
      <c r="A129" s="25">
        <v>115</v>
      </c>
      <c r="B129" s="26" t="s">
        <v>196</v>
      </c>
      <c r="C129" s="52" t="s">
        <v>348</v>
      </c>
      <c r="D129" s="100">
        <f t="shared" si="3"/>
        <v>0</v>
      </c>
      <c r="E129" s="100">
        <v>0</v>
      </c>
      <c r="F129" s="100"/>
      <c r="G129" s="100"/>
    </row>
    <row r="130" spans="1:7" s="1" customFormat="1" x14ac:dyDescent="0.2">
      <c r="A130" s="25">
        <v>116</v>
      </c>
      <c r="B130" s="26" t="s">
        <v>197</v>
      </c>
      <c r="C130" s="10" t="s">
        <v>234</v>
      </c>
      <c r="D130" s="100">
        <f t="shared" si="3"/>
        <v>0</v>
      </c>
      <c r="E130" s="100">
        <v>0</v>
      </c>
      <c r="F130" s="100"/>
      <c r="G130" s="100"/>
    </row>
    <row r="131" spans="1:7" ht="10.5" customHeight="1" x14ac:dyDescent="0.2">
      <c r="A131" s="25">
        <v>117</v>
      </c>
      <c r="B131" s="26" t="s">
        <v>198</v>
      </c>
      <c r="C131" s="10" t="s">
        <v>199</v>
      </c>
      <c r="D131" s="100">
        <f t="shared" si="3"/>
        <v>0</v>
      </c>
      <c r="E131" s="102">
        <v>0</v>
      </c>
      <c r="F131" s="102"/>
      <c r="G131" s="102"/>
    </row>
    <row r="132" spans="1:7" s="1" customFormat="1" x14ac:dyDescent="0.2">
      <c r="A132" s="25">
        <v>118</v>
      </c>
      <c r="B132" s="26" t="s">
        <v>200</v>
      </c>
      <c r="C132" s="10" t="s">
        <v>42</v>
      </c>
      <c r="D132" s="100">
        <f t="shared" si="3"/>
        <v>0</v>
      </c>
      <c r="E132" s="100">
        <v>0</v>
      </c>
      <c r="F132" s="100"/>
      <c r="G132" s="100"/>
    </row>
    <row r="133" spans="1:7" s="1" customFormat="1" x14ac:dyDescent="0.2">
      <c r="A133" s="25">
        <v>119</v>
      </c>
      <c r="B133" s="12" t="s">
        <v>201</v>
      </c>
      <c r="C133" s="10" t="s">
        <v>48</v>
      </c>
      <c r="D133" s="100">
        <f t="shared" si="3"/>
        <v>0</v>
      </c>
      <c r="E133" s="100">
        <v>0</v>
      </c>
      <c r="F133" s="100"/>
      <c r="G133" s="100"/>
    </row>
    <row r="134" spans="1:7" s="1" customFormat="1" x14ac:dyDescent="0.2">
      <c r="A134" s="25">
        <v>120</v>
      </c>
      <c r="B134" s="12" t="s">
        <v>202</v>
      </c>
      <c r="C134" s="10" t="s">
        <v>236</v>
      </c>
      <c r="D134" s="100">
        <f t="shared" ref="D134:D147" si="4">SUM(E134:G134)</f>
        <v>0</v>
      </c>
      <c r="E134" s="100">
        <v>0</v>
      </c>
      <c r="F134" s="100"/>
      <c r="G134" s="100"/>
    </row>
    <row r="135" spans="1:7" s="1" customFormat="1" x14ac:dyDescent="0.2">
      <c r="A135" s="25">
        <v>121</v>
      </c>
      <c r="B135" s="12" t="s">
        <v>203</v>
      </c>
      <c r="C135" s="10" t="s">
        <v>50</v>
      </c>
      <c r="D135" s="100">
        <f t="shared" si="4"/>
        <v>0</v>
      </c>
      <c r="E135" s="100">
        <v>0</v>
      </c>
      <c r="F135" s="100"/>
      <c r="G135" s="100"/>
    </row>
    <row r="136" spans="1:7" s="1" customFormat="1" x14ac:dyDescent="0.2">
      <c r="A136" s="25">
        <v>122</v>
      </c>
      <c r="B136" s="26" t="s">
        <v>204</v>
      </c>
      <c r="C136" s="10" t="s">
        <v>49</v>
      </c>
      <c r="D136" s="100">
        <f t="shared" si="4"/>
        <v>0</v>
      </c>
      <c r="E136" s="100">
        <v>0</v>
      </c>
      <c r="F136" s="100"/>
      <c r="G136" s="100"/>
    </row>
    <row r="137" spans="1:7" s="1" customFormat="1" x14ac:dyDescent="0.2">
      <c r="A137" s="25">
        <v>123</v>
      </c>
      <c r="B137" s="26" t="s">
        <v>205</v>
      </c>
      <c r="C137" s="10" t="s">
        <v>206</v>
      </c>
      <c r="D137" s="100">
        <f t="shared" si="4"/>
        <v>0</v>
      </c>
      <c r="E137" s="100">
        <v>0</v>
      </c>
      <c r="F137" s="100"/>
      <c r="G137" s="100"/>
    </row>
    <row r="138" spans="1:7" s="1" customFormat="1" x14ac:dyDescent="0.2">
      <c r="A138" s="25">
        <v>124</v>
      </c>
      <c r="B138" s="26" t="s">
        <v>207</v>
      </c>
      <c r="C138" s="10" t="s">
        <v>43</v>
      </c>
      <c r="D138" s="100">
        <f t="shared" si="4"/>
        <v>0</v>
      </c>
      <c r="E138" s="100">
        <v>0</v>
      </c>
      <c r="F138" s="100"/>
      <c r="G138" s="100"/>
    </row>
    <row r="139" spans="1:7" s="1" customFormat="1" x14ac:dyDescent="0.2">
      <c r="A139" s="25">
        <v>125</v>
      </c>
      <c r="B139" s="12" t="s">
        <v>208</v>
      </c>
      <c r="C139" s="10" t="s">
        <v>235</v>
      </c>
      <c r="D139" s="100">
        <f t="shared" si="4"/>
        <v>0</v>
      </c>
      <c r="E139" s="100">
        <v>0</v>
      </c>
      <c r="F139" s="100"/>
      <c r="G139" s="100"/>
    </row>
    <row r="140" spans="1:7" s="1" customFormat="1" x14ac:dyDescent="0.2">
      <c r="A140" s="25">
        <v>126</v>
      </c>
      <c r="B140" s="14" t="s">
        <v>209</v>
      </c>
      <c r="C140" s="10" t="s">
        <v>210</v>
      </c>
      <c r="D140" s="100">
        <f t="shared" si="4"/>
        <v>0</v>
      </c>
      <c r="E140" s="100">
        <v>0</v>
      </c>
      <c r="F140" s="100"/>
      <c r="G140" s="100"/>
    </row>
    <row r="141" spans="1:7" x14ac:dyDescent="0.2">
      <c r="A141" s="25">
        <v>127</v>
      </c>
      <c r="B141" s="26" t="s">
        <v>211</v>
      </c>
      <c r="C141" s="10" t="s">
        <v>212</v>
      </c>
      <c r="D141" s="100">
        <f t="shared" si="4"/>
        <v>0</v>
      </c>
      <c r="E141" s="102">
        <v>0</v>
      </c>
      <c r="F141" s="102"/>
      <c r="G141" s="102"/>
    </row>
    <row r="142" spans="1:7" x14ac:dyDescent="0.2">
      <c r="A142" s="25">
        <v>128</v>
      </c>
      <c r="B142" s="12" t="s">
        <v>213</v>
      </c>
      <c r="C142" s="10" t="s">
        <v>214</v>
      </c>
      <c r="D142" s="100">
        <f t="shared" si="4"/>
        <v>0</v>
      </c>
      <c r="E142" s="102">
        <v>0</v>
      </c>
      <c r="F142" s="102"/>
      <c r="G142" s="102"/>
    </row>
    <row r="143" spans="1:7" ht="12.75" x14ac:dyDescent="0.2">
      <c r="A143" s="25">
        <v>129</v>
      </c>
      <c r="B143" s="20" t="s">
        <v>215</v>
      </c>
      <c r="C143" s="13" t="s">
        <v>216</v>
      </c>
      <c r="D143" s="100">
        <f t="shared" si="4"/>
        <v>0</v>
      </c>
      <c r="E143" s="102">
        <v>0</v>
      </c>
      <c r="F143" s="102"/>
      <c r="G143" s="102"/>
    </row>
    <row r="144" spans="1:7" ht="12.75" x14ac:dyDescent="0.2">
      <c r="A144" s="25">
        <v>130</v>
      </c>
      <c r="B144" s="36" t="s">
        <v>260</v>
      </c>
      <c r="C144" s="106" t="s">
        <v>261</v>
      </c>
      <c r="D144" s="100">
        <f t="shared" si="4"/>
        <v>0</v>
      </c>
      <c r="E144" s="102">
        <v>0</v>
      </c>
      <c r="F144" s="102"/>
      <c r="G144" s="102"/>
    </row>
    <row r="145" spans="1:74" ht="12.75" x14ac:dyDescent="0.2">
      <c r="A145" s="25">
        <v>131</v>
      </c>
      <c r="B145" s="38" t="s">
        <v>262</v>
      </c>
      <c r="C145" s="107" t="s">
        <v>263</v>
      </c>
      <c r="D145" s="100">
        <f t="shared" si="4"/>
        <v>0</v>
      </c>
      <c r="E145" s="102">
        <v>0</v>
      </c>
      <c r="F145" s="102"/>
      <c r="G145" s="102"/>
    </row>
    <row r="146" spans="1:74" ht="12.75" x14ac:dyDescent="0.2">
      <c r="A146" s="25">
        <v>132</v>
      </c>
      <c r="B146" s="94" t="s">
        <v>264</v>
      </c>
      <c r="C146" s="108" t="s">
        <v>265</v>
      </c>
      <c r="D146" s="100">
        <f t="shared" si="4"/>
        <v>0</v>
      </c>
      <c r="E146" s="102">
        <v>0</v>
      </c>
      <c r="F146" s="102"/>
      <c r="G146" s="102"/>
    </row>
    <row r="147" spans="1:74" x14ac:dyDescent="0.2">
      <c r="A147" s="25">
        <v>133</v>
      </c>
      <c r="B147" s="99" t="s">
        <v>269</v>
      </c>
      <c r="C147" s="109" t="s">
        <v>270</v>
      </c>
      <c r="D147" s="100">
        <f t="shared" si="4"/>
        <v>0</v>
      </c>
      <c r="E147" s="102">
        <v>0</v>
      </c>
      <c r="F147" s="102"/>
      <c r="G147" s="102"/>
    </row>
    <row r="148" spans="1:74" x14ac:dyDescent="0.2">
      <c r="A148" s="25">
        <v>134</v>
      </c>
      <c r="B148" s="90" t="s">
        <v>358</v>
      </c>
      <c r="C148" s="42" t="s">
        <v>357</v>
      </c>
      <c r="D148" s="44">
        <f t="shared" ref="D148" si="5">SUM(E148:G148)</f>
        <v>0</v>
      </c>
      <c r="E148" s="84">
        <v>0</v>
      </c>
      <c r="F148" s="84"/>
      <c r="G148" s="84"/>
    </row>
    <row r="149" spans="1:74" s="4" customFormat="1" x14ac:dyDescent="0.2">
      <c r="A149" s="25">
        <v>135</v>
      </c>
      <c r="B149" s="88" t="s">
        <v>385</v>
      </c>
      <c r="C149" s="42" t="s">
        <v>379</v>
      </c>
      <c r="D149" s="84">
        <v>0</v>
      </c>
      <c r="E149" s="84">
        <v>0</v>
      </c>
      <c r="F149" s="84"/>
      <c r="G149" s="84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</row>
    <row r="150" spans="1:74" s="4" customFormat="1" x14ac:dyDescent="0.2">
      <c r="A150" s="163">
        <v>136</v>
      </c>
      <c r="B150" s="88" t="s">
        <v>400</v>
      </c>
      <c r="C150" s="42" t="s">
        <v>399</v>
      </c>
      <c r="D150" s="84">
        <v>0</v>
      </c>
      <c r="E150" s="84">
        <v>0</v>
      </c>
      <c r="F150" s="84"/>
      <c r="G150" s="84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</row>
    <row r="151" spans="1:74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</row>
    <row r="153" spans="1:74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</row>
    <row r="154" spans="1:74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</row>
  </sheetData>
  <mergeCells count="13">
    <mergeCell ref="A2:G2"/>
    <mergeCell ref="A11:C11"/>
    <mergeCell ref="A90:A93"/>
    <mergeCell ref="B90:B93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52"/>
  <sheetViews>
    <sheetView zoomScale="98" zoomScaleNormal="98" workbookViewId="0">
      <pane ySplit="11" topLeftCell="A12" activePane="bottomLeft" state="frozen"/>
      <selection pane="bottomLeft" activeCell="E20" sqref="E20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5" style="8" customWidth="1"/>
    <col min="6" max="7" width="13.7109375" style="143" customWidth="1"/>
    <col min="8" max="8" width="13.7109375" style="151" customWidth="1"/>
    <col min="9" max="10" width="13.7109375" style="143" customWidth="1"/>
    <col min="11" max="11" width="10.28515625" style="8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291" t="s">
        <v>363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ht="9.75" customHeight="1" x14ac:dyDescent="0.2">
      <c r="A4" s="81"/>
      <c r="B4" s="81"/>
      <c r="C4" s="81"/>
      <c r="F4" s="151"/>
      <c r="K4" s="8" t="s">
        <v>289</v>
      </c>
    </row>
    <row r="5" spans="1:11" ht="3.75" customHeight="1" x14ac:dyDescent="0.2">
      <c r="C5" s="9"/>
    </row>
    <row r="6" spans="1:11" s="2" customFormat="1" ht="15.75" customHeight="1" x14ac:dyDescent="0.2">
      <c r="A6" s="292" t="s">
        <v>46</v>
      </c>
      <c r="B6" s="292" t="s">
        <v>58</v>
      </c>
      <c r="C6" s="292" t="s">
        <v>47</v>
      </c>
      <c r="D6" s="293" t="s">
        <v>389</v>
      </c>
      <c r="E6" s="292" t="s">
        <v>388</v>
      </c>
      <c r="F6" s="295" t="s">
        <v>346</v>
      </c>
      <c r="G6" s="295"/>
      <c r="H6" s="295"/>
      <c r="I6" s="295"/>
      <c r="J6" s="295"/>
      <c r="K6" s="296" t="s">
        <v>344</v>
      </c>
    </row>
    <row r="7" spans="1:11" ht="47.25" customHeight="1" x14ac:dyDescent="0.2">
      <c r="A7" s="292"/>
      <c r="B7" s="292"/>
      <c r="C7" s="292"/>
      <c r="D7" s="294"/>
      <c r="E7" s="292"/>
      <c r="F7" s="72" t="s">
        <v>347</v>
      </c>
      <c r="G7" s="51" t="s">
        <v>318</v>
      </c>
      <c r="H7" s="51" t="s">
        <v>383</v>
      </c>
      <c r="I7" s="51" t="s">
        <v>384</v>
      </c>
      <c r="J7" s="51" t="s">
        <v>343</v>
      </c>
      <c r="K7" s="296"/>
    </row>
    <row r="8" spans="1:11" s="2" customFormat="1" x14ac:dyDescent="0.2">
      <c r="A8" s="289" t="s">
        <v>233</v>
      </c>
      <c r="B8" s="289"/>
      <c r="C8" s="289"/>
      <c r="D8" s="83">
        <f>D9+D11</f>
        <v>8123431900</v>
      </c>
      <c r="E8" s="83">
        <f t="shared" ref="E8:K8" si="0">E9+E11</f>
        <v>8079722328</v>
      </c>
      <c r="F8" s="83">
        <f t="shared" si="0"/>
        <v>3724503774.71</v>
      </c>
      <c r="G8" s="83">
        <f t="shared" si="0"/>
        <v>280350684</v>
      </c>
      <c r="H8" s="83">
        <f t="shared" si="0"/>
        <v>170499011</v>
      </c>
      <c r="I8" s="83">
        <f t="shared" si="0"/>
        <v>18994064</v>
      </c>
      <c r="J8" s="83">
        <f t="shared" si="0"/>
        <v>32136480</v>
      </c>
      <c r="K8" s="83">
        <f t="shared" si="0"/>
        <v>43709572</v>
      </c>
    </row>
    <row r="9" spans="1:11" s="3" customFormat="1" ht="11.25" customHeight="1" x14ac:dyDescent="0.2">
      <c r="A9" s="53"/>
      <c r="B9" s="53"/>
      <c r="C9" s="54" t="s">
        <v>56</v>
      </c>
      <c r="D9" s="57">
        <v>794473432</v>
      </c>
      <c r="E9" s="57">
        <v>794473432</v>
      </c>
      <c r="F9" s="144">
        <v>30312144</v>
      </c>
      <c r="G9" s="144">
        <v>1673141</v>
      </c>
      <c r="H9" s="144">
        <v>3341961</v>
      </c>
      <c r="I9" s="144"/>
      <c r="J9" s="144"/>
      <c r="K9" s="55"/>
    </row>
    <row r="10" spans="1:11" s="3" customFormat="1" ht="11.25" customHeight="1" x14ac:dyDescent="0.2">
      <c r="A10" s="53"/>
      <c r="B10" s="53"/>
      <c r="C10" s="11" t="s">
        <v>297</v>
      </c>
      <c r="D10" s="57">
        <f>E10+K10</f>
        <v>0</v>
      </c>
      <c r="E10" s="55"/>
      <c r="F10" s="144"/>
      <c r="G10" s="144"/>
      <c r="H10" s="144"/>
      <c r="I10" s="144"/>
      <c r="J10" s="144"/>
      <c r="K10" s="55"/>
    </row>
    <row r="11" spans="1:11" s="2" customFormat="1" x14ac:dyDescent="0.2">
      <c r="A11" s="289" t="s">
        <v>232</v>
      </c>
      <c r="B11" s="289"/>
      <c r="C11" s="289"/>
      <c r="D11" s="83">
        <f>SUM(D12:D150)-D93</f>
        <v>7328958468</v>
      </c>
      <c r="E11" s="83">
        <f>SUM(E12:E150)-E93</f>
        <v>7285248896</v>
      </c>
      <c r="F11" s="83">
        <f t="shared" ref="F11:K11" si="1">SUM(F12:F150)</f>
        <v>3694191630.71</v>
      </c>
      <c r="G11" s="83">
        <f t="shared" si="1"/>
        <v>278677543</v>
      </c>
      <c r="H11" s="83">
        <f t="shared" si="1"/>
        <v>167157050</v>
      </c>
      <c r="I11" s="83">
        <f t="shared" si="1"/>
        <v>18994064</v>
      </c>
      <c r="J11" s="83">
        <f t="shared" si="1"/>
        <v>32136480</v>
      </c>
      <c r="K11" s="83">
        <f t="shared" si="1"/>
        <v>43709572</v>
      </c>
    </row>
    <row r="12" spans="1:11" s="1" customFormat="1" ht="12" customHeight="1" x14ac:dyDescent="0.2">
      <c r="A12" s="25">
        <v>1</v>
      </c>
      <c r="B12" s="56" t="s">
        <v>59</v>
      </c>
      <c r="C12" s="52" t="s">
        <v>44</v>
      </c>
      <c r="D12" s="57">
        <f t="shared" ref="D12:D42" si="2">E12+K12</f>
        <v>12314339</v>
      </c>
      <c r="E12" s="57">
        <v>12314339</v>
      </c>
      <c r="F12" s="145"/>
      <c r="G12" s="145"/>
      <c r="H12" s="145"/>
      <c r="I12" s="145"/>
      <c r="J12" s="145"/>
      <c r="K12" s="57"/>
    </row>
    <row r="13" spans="1:11" s="1" customFormat="1" x14ac:dyDescent="0.2">
      <c r="A13" s="25">
        <v>2</v>
      </c>
      <c r="B13" s="56" t="s">
        <v>60</v>
      </c>
      <c r="C13" s="52" t="s">
        <v>217</v>
      </c>
      <c r="D13" s="57">
        <f t="shared" si="2"/>
        <v>13058648</v>
      </c>
      <c r="E13" s="57">
        <v>13058648</v>
      </c>
      <c r="F13" s="145"/>
      <c r="G13" s="145"/>
      <c r="H13" s="145"/>
      <c r="I13" s="145"/>
      <c r="J13" s="145"/>
      <c r="K13" s="57"/>
    </row>
    <row r="14" spans="1:11" s="22" customFormat="1" x14ac:dyDescent="0.2">
      <c r="A14" s="25">
        <v>3</v>
      </c>
      <c r="B14" s="58" t="s">
        <v>61</v>
      </c>
      <c r="C14" s="59" t="s">
        <v>5</v>
      </c>
      <c r="D14" s="57">
        <f t="shared" si="2"/>
        <v>38399121</v>
      </c>
      <c r="E14" s="57">
        <v>38399121</v>
      </c>
      <c r="F14" s="146"/>
      <c r="G14" s="146"/>
      <c r="H14" s="146"/>
      <c r="I14" s="146">
        <v>968798</v>
      </c>
      <c r="J14" s="146"/>
      <c r="K14" s="60"/>
    </row>
    <row r="15" spans="1:11" s="1" customFormat="1" ht="14.25" customHeight="1" x14ac:dyDescent="0.2">
      <c r="A15" s="25">
        <v>4</v>
      </c>
      <c r="B15" s="56" t="s">
        <v>62</v>
      </c>
      <c r="C15" s="52" t="s">
        <v>218</v>
      </c>
      <c r="D15" s="57">
        <f t="shared" si="2"/>
        <v>13507178</v>
      </c>
      <c r="E15" s="57">
        <v>13507178</v>
      </c>
      <c r="F15" s="145"/>
      <c r="G15" s="145"/>
      <c r="H15" s="145"/>
      <c r="I15" s="145"/>
      <c r="J15" s="145"/>
      <c r="K15" s="57"/>
    </row>
    <row r="16" spans="1:11" s="1" customFormat="1" x14ac:dyDescent="0.2">
      <c r="A16" s="25">
        <v>5</v>
      </c>
      <c r="B16" s="56" t="s">
        <v>63</v>
      </c>
      <c r="C16" s="52" t="s">
        <v>8</v>
      </c>
      <c r="D16" s="57">
        <f t="shared" si="2"/>
        <v>15263691</v>
      </c>
      <c r="E16" s="57">
        <v>15263691</v>
      </c>
      <c r="F16" s="145"/>
      <c r="G16" s="145"/>
      <c r="H16" s="145"/>
      <c r="I16" s="145"/>
      <c r="J16" s="145"/>
      <c r="K16" s="57"/>
    </row>
    <row r="17" spans="1:11" s="22" customFormat="1" x14ac:dyDescent="0.2">
      <c r="A17" s="25">
        <v>6</v>
      </c>
      <c r="B17" s="58" t="s">
        <v>64</v>
      </c>
      <c r="C17" s="59" t="s">
        <v>65</v>
      </c>
      <c r="D17" s="57">
        <f t="shared" si="2"/>
        <v>94058891</v>
      </c>
      <c r="E17" s="57">
        <v>94058891</v>
      </c>
      <c r="F17" s="146"/>
      <c r="G17" s="146"/>
      <c r="H17" s="146"/>
      <c r="I17" s="146">
        <v>600919</v>
      </c>
      <c r="J17" s="146"/>
      <c r="K17" s="60"/>
    </row>
    <row r="18" spans="1:11" s="1" customFormat="1" x14ac:dyDescent="0.2">
      <c r="A18" s="25">
        <v>7</v>
      </c>
      <c r="B18" s="56" t="s">
        <v>66</v>
      </c>
      <c r="C18" s="52" t="s">
        <v>219</v>
      </c>
      <c r="D18" s="57">
        <f t="shared" si="2"/>
        <v>35857135</v>
      </c>
      <c r="E18" s="57">
        <v>35857135</v>
      </c>
      <c r="F18" s="145"/>
      <c r="G18" s="145"/>
      <c r="H18" s="145"/>
      <c r="I18" s="145"/>
      <c r="J18" s="145"/>
      <c r="K18" s="57"/>
    </row>
    <row r="19" spans="1:11" s="1" customFormat="1" x14ac:dyDescent="0.2">
      <c r="A19" s="25">
        <v>8</v>
      </c>
      <c r="B19" s="80" t="s">
        <v>67</v>
      </c>
      <c r="C19" s="52" t="s">
        <v>17</v>
      </c>
      <c r="D19" s="57">
        <f t="shared" si="2"/>
        <v>16573971</v>
      </c>
      <c r="E19" s="57">
        <v>16573971</v>
      </c>
      <c r="F19" s="145"/>
      <c r="G19" s="145"/>
      <c r="H19" s="145"/>
      <c r="I19" s="145"/>
      <c r="J19" s="145"/>
      <c r="K19" s="57"/>
    </row>
    <row r="20" spans="1:11" s="1" customFormat="1" x14ac:dyDescent="0.2">
      <c r="A20" s="25">
        <v>9</v>
      </c>
      <c r="B20" s="80" t="s">
        <v>68</v>
      </c>
      <c r="C20" s="52" t="s">
        <v>6</v>
      </c>
      <c r="D20" s="57">
        <f t="shared" si="2"/>
        <v>13581184</v>
      </c>
      <c r="E20" s="57">
        <v>13581184</v>
      </c>
      <c r="F20" s="145"/>
      <c r="G20" s="145"/>
      <c r="H20" s="145"/>
      <c r="I20" s="145"/>
      <c r="J20" s="145"/>
      <c r="K20" s="57"/>
    </row>
    <row r="21" spans="1:11" s="1" customFormat="1" x14ac:dyDescent="0.2">
      <c r="A21" s="25">
        <v>10</v>
      </c>
      <c r="B21" s="80" t="s">
        <v>69</v>
      </c>
      <c r="C21" s="52" t="s">
        <v>18</v>
      </c>
      <c r="D21" s="57">
        <f t="shared" si="2"/>
        <v>17890194</v>
      </c>
      <c r="E21" s="57">
        <v>17890194</v>
      </c>
      <c r="F21" s="145"/>
      <c r="G21" s="145"/>
      <c r="H21" s="145"/>
      <c r="I21" s="145"/>
      <c r="J21" s="145"/>
      <c r="K21" s="57"/>
    </row>
    <row r="22" spans="1:11" s="1" customFormat="1" x14ac:dyDescent="0.2">
      <c r="A22" s="25">
        <v>11</v>
      </c>
      <c r="B22" s="80" t="s">
        <v>70</v>
      </c>
      <c r="C22" s="52" t="s">
        <v>7</v>
      </c>
      <c r="D22" s="57">
        <f t="shared" si="2"/>
        <v>13614550</v>
      </c>
      <c r="E22" s="57">
        <v>13614550</v>
      </c>
      <c r="F22" s="145"/>
      <c r="G22" s="145"/>
      <c r="H22" s="145"/>
      <c r="I22" s="145"/>
      <c r="J22" s="145"/>
      <c r="K22" s="57"/>
    </row>
    <row r="23" spans="1:11" s="1" customFormat="1" x14ac:dyDescent="0.2">
      <c r="A23" s="25">
        <v>12</v>
      </c>
      <c r="B23" s="80" t="s">
        <v>71</v>
      </c>
      <c r="C23" s="52" t="s">
        <v>19</v>
      </c>
      <c r="D23" s="57">
        <f t="shared" si="2"/>
        <v>28807591</v>
      </c>
      <c r="E23" s="57">
        <v>28807591</v>
      </c>
      <c r="F23" s="145"/>
      <c r="G23" s="145"/>
      <c r="H23" s="145"/>
      <c r="I23" s="145"/>
      <c r="J23" s="145"/>
      <c r="K23" s="57"/>
    </row>
    <row r="24" spans="1:11" s="1" customFormat="1" x14ac:dyDescent="0.2">
      <c r="A24" s="25">
        <v>13</v>
      </c>
      <c r="B24" s="80" t="s">
        <v>239</v>
      </c>
      <c r="C24" s="52" t="s">
        <v>240</v>
      </c>
      <c r="D24" s="57">
        <f t="shared" si="2"/>
        <v>0</v>
      </c>
      <c r="E24" s="57">
        <v>0</v>
      </c>
      <c r="F24" s="145"/>
      <c r="G24" s="145"/>
      <c r="H24" s="145"/>
      <c r="I24" s="145"/>
      <c r="J24" s="145"/>
      <c r="K24" s="57"/>
    </row>
    <row r="25" spans="1:11" s="1" customFormat="1" x14ac:dyDescent="0.2">
      <c r="A25" s="25">
        <v>14</v>
      </c>
      <c r="B25" s="80" t="s">
        <v>72</v>
      </c>
      <c r="C25" s="52" t="s">
        <v>22</v>
      </c>
      <c r="D25" s="57">
        <f t="shared" si="2"/>
        <v>18370530</v>
      </c>
      <c r="E25" s="57">
        <v>18370530</v>
      </c>
      <c r="F25" s="145"/>
      <c r="G25" s="145"/>
      <c r="H25" s="145"/>
      <c r="I25" s="145"/>
      <c r="J25" s="145"/>
      <c r="K25" s="57"/>
    </row>
    <row r="26" spans="1:11" s="1" customFormat="1" x14ac:dyDescent="0.2">
      <c r="A26" s="25">
        <v>15</v>
      </c>
      <c r="B26" s="80" t="s">
        <v>73</v>
      </c>
      <c r="C26" s="52" t="s">
        <v>10</v>
      </c>
      <c r="D26" s="57">
        <f t="shared" si="2"/>
        <v>24528607</v>
      </c>
      <c r="E26" s="57">
        <v>24528607</v>
      </c>
      <c r="F26" s="145"/>
      <c r="G26" s="145"/>
      <c r="H26" s="145"/>
      <c r="I26" s="145"/>
      <c r="J26" s="145"/>
      <c r="K26" s="57"/>
    </row>
    <row r="27" spans="1:11" s="1" customFormat="1" x14ac:dyDescent="0.2">
      <c r="A27" s="25">
        <v>16</v>
      </c>
      <c r="B27" s="80" t="s">
        <v>74</v>
      </c>
      <c r="C27" s="52" t="s">
        <v>220</v>
      </c>
      <c r="D27" s="57">
        <f t="shared" si="2"/>
        <v>33790186</v>
      </c>
      <c r="E27" s="57">
        <v>33790186</v>
      </c>
      <c r="F27" s="145"/>
      <c r="G27" s="145"/>
      <c r="H27" s="145"/>
      <c r="I27" s="145"/>
      <c r="J27" s="145"/>
      <c r="K27" s="57"/>
    </row>
    <row r="28" spans="1:11" s="22" customFormat="1" x14ac:dyDescent="0.2">
      <c r="A28" s="25">
        <v>17</v>
      </c>
      <c r="B28" s="58" t="s">
        <v>75</v>
      </c>
      <c r="C28" s="59" t="s">
        <v>9</v>
      </c>
      <c r="D28" s="57">
        <f t="shared" si="2"/>
        <v>89533757</v>
      </c>
      <c r="E28" s="57">
        <v>89533757</v>
      </c>
      <c r="F28" s="146"/>
      <c r="G28" s="146"/>
      <c r="H28" s="146"/>
      <c r="I28" s="146">
        <v>1290692</v>
      </c>
      <c r="J28" s="146"/>
      <c r="K28" s="60"/>
    </row>
    <row r="29" spans="1:11" s="1" customFormat="1" x14ac:dyDescent="0.2">
      <c r="A29" s="25">
        <v>18</v>
      </c>
      <c r="B29" s="56" t="s">
        <v>76</v>
      </c>
      <c r="C29" s="52" t="s">
        <v>11</v>
      </c>
      <c r="D29" s="57">
        <f t="shared" si="2"/>
        <v>11279534</v>
      </c>
      <c r="E29" s="57">
        <v>11279534</v>
      </c>
      <c r="F29" s="145"/>
      <c r="G29" s="145"/>
      <c r="H29" s="145"/>
      <c r="I29" s="145"/>
      <c r="J29" s="145"/>
      <c r="K29" s="57"/>
    </row>
    <row r="30" spans="1:11" s="1" customFormat="1" x14ac:dyDescent="0.2">
      <c r="A30" s="25">
        <v>19</v>
      </c>
      <c r="B30" s="56" t="s">
        <v>77</v>
      </c>
      <c r="C30" s="52" t="s">
        <v>221</v>
      </c>
      <c r="D30" s="57">
        <f t="shared" si="2"/>
        <v>8319041</v>
      </c>
      <c r="E30" s="57">
        <v>8319041</v>
      </c>
      <c r="F30" s="145"/>
      <c r="G30" s="145"/>
      <c r="H30" s="145"/>
      <c r="I30" s="145"/>
      <c r="J30" s="145"/>
      <c r="K30" s="57"/>
    </row>
    <row r="31" spans="1:11" x14ac:dyDescent="0.2">
      <c r="A31" s="25">
        <v>20</v>
      </c>
      <c r="B31" s="56" t="s">
        <v>78</v>
      </c>
      <c r="C31" s="52" t="s">
        <v>79</v>
      </c>
      <c r="D31" s="57">
        <f t="shared" si="2"/>
        <v>40720446</v>
      </c>
      <c r="E31" s="57">
        <v>40720446</v>
      </c>
      <c r="F31" s="147"/>
      <c r="G31" s="147"/>
      <c r="H31" s="147"/>
      <c r="I31" s="147">
        <v>430231</v>
      </c>
      <c r="J31" s="147"/>
      <c r="K31" s="61"/>
    </row>
    <row r="32" spans="1:11" s="22" customFormat="1" x14ac:dyDescent="0.2">
      <c r="A32" s="25">
        <v>21</v>
      </c>
      <c r="B32" s="62" t="s">
        <v>80</v>
      </c>
      <c r="C32" s="59" t="s">
        <v>40</v>
      </c>
      <c r="D32" s="57">
        <f t="shared" si="2"/>
        <v>44422037</v>
      </c>
      <c r="E32" s="57">
        <v>44422037</v>
      </c>
      <c r="F32" s="146"/>
      <c r="G32" s="146"/>
      <c r="H32" s="146"/>
      <c r="I32" s="146">
        <v>814476</v>
      </c>
      <c r="J32" s="146"/>
      <c r="K32" s="60"/>
    </row>
    <row r="33" spans="1:11" s="22" customFormat="1" x14ac:dyDescent="0.2">
      <c r="A33" s="25">
        <v>22</v>
      </c>
      <c r="B33" s="58" t="s">
        <v>81</v>
      </c>
      <c r="C33" s="59" t="s">
        <v>82</v>
      </c>
      <c r="D33" s="57">
        <f t="shared" si="2"/>
        <v>20351864</v>
      </c>
      <c r="E33" s="57">
        <v>20351864</v>
      </c>
      <c r="F33" s="146"/>
      <c r="G33" s="146"/>
      <c r="H33" s="146"/>
      <c r="I33" s="146"/>
      <c r="J33" s="146"/>
      <c r="K33" s="60"/>
    </row>
    <row r="34" spans="1:11" s="1" customFormat="1" ht="12" customHeight="1" x14ac:dyDescent="0.2">
      <c r="A34" s="25">
        <v>23</v>
      </c>
      <c r="B34" s="80" t="s">
        <v>83</v>
      </c>
      <c r="C34" s="52" t="s">
        <v>84</v>
      </c>
      <c r="D34" s="57">
        <f t="shared" si="2"/>
        <v>0</v>
      </c>
      <c r="E34" s="57">
        <v>0</v>
      </c>
      <c r="F34" s="145"/>
      <c r="G34" s="145"/>
      <c r="H34" s="145"/>
      <c r="I34" s="145"/>
      <c r="J34" s="145"/>
      <c r="K34" s="57"/>
    </row>
    <row r="35" spans="1:11" s="1" customFormat="1" ht="24" x14ac:dyDescent="0.2">
      <c r="A35" s="25">
        <v>24</v>
      </c>
      <c r="B35" s="80" t="s">
        <v>85</v>
      </c>
      <c r="C35" s="52" t="s">
        <v>86</v>
      </c>
      <c r="D35" s="57">
        <f t="shared" si="2"/>
        <v>0</v>
      </c>
      <c r="E35" s="57">
        <v>0</v>
      </c>
      <c r="F35" s="145"/>
      <c r="G35" s="145"/>
      <c r="H35" s="145"/>
      <c r="I35" s="145"/>
      <c r="J35" s="145"/>
      <c r="K35" s="57"/>
    </row>
    <row r="36" spans="1:11" s="1" customFormat="1" x14ac:dyDescent="0.2">
      <c r="A36" s="25">
        <v>25</v>
      </c>
      <c r="B36" s="56" t="s">
        <v>87</v>
      </c>
      <c r="C36" s="52" t="s">
        <v>88</v>
      </c>
      <c r="D36" s="57">
        <f t="shared" si="2"/>
        <v>157965147</v>
      </c>
      <c r="E36" s="57">
        <v>157965147</v>
      </c>
      <c r="F36" s="145"/>
      <c r="G36" s="145"/>
      <c r="H36" s="145"/>
      <c r="I36" s="145"/>
      <c r="J36" s="145"/>
      <c r="K36" s="57"/>
    </row>
    <row r="37" spans="1:11" s="1" customFormat="1" ht="15.75" customHeight="1" x14ac:dyDescent="0.2">
      <c r="A37" s="25">
        <v>26</v>
      </c>
      <c r="B37" s="80" t="s">
        <v>89</v>
      </c>
      <c r="C37" s="52" t="s">
        <v>90</v>
      </c>
      <c r="D37" s="57">
        <f t="shared" si="2"/>
        <v>38470508</v>
      </c>
      <c r="E37" s="57">
        <v>38470508</v>
      </c>
      <c r="F37" s="145"/>
      <c r="G37" s="145"/>
      <c r="H37" s="145"/>
      <c r="I37" s="145">
        <v>6424807</v>
      </c>
      <c r="J37" s="145"/>
      <c r="K37" s="57"/>
    </row>
    <row r="38" spans="1:11" s="1" customFormat="1" x14ac:dyDescent="0.2">
      <c r="A38" s="25">
        <v>27</v>
      </c>
      <c r="B38" s="56" t="s">
        <v>91</v>
      </c>
      <c r="C38" s="52" t="s">
        <v>92</v>
      </c>
      <c r="D38" s="57">
        <f t="shared" si="2"/>
        <v>0</v>
      </c>
      <c r="E38" s="57">
        <v>0</v>
      </c>
      <c r="F38" s="145"/>
      <c r="G38" s="145"/>
      <c r="H38" s="145"/>
      <c r="I38" s="145"/>
      <c r="J38" s="145"/>
      <c r="K38" s="57"/>
    </row>
    <row r="39" spans="1:11" s="22" customFormat="1" x14ac:dyDescent="0.2">
      <c r="A39" s="25">
        <v>28</v>
      </c>
      <c r="B39" s="62" t="s">
        <v>93</v>
      </c>
      <c r="C39" s="52" t="s">
        <v>273</v>
      </c>
      <c r="D39" s="57">
        <f t="shared" si="2"/>
        <v>0</v>
      </c>
      <c r="E39" s="57">
        <v>0</v>
      </c>
      <c r="F39" s="146"/>
      <c r="G39" s="146"/>
      <c r="H39" s="146"/>
      <c r="I39" s="146"/>
      <c r="J39" s="146"/>
      <c r="K39" s="60"/>
    </row>
    <row r="40" spans="1:11" s="22" customFormat="1" x14ac:dyDescent="0.2">
      <c r="A40" s="25">
        <v>29</v>
      </c>
      <c r="B40" s="62" t="s">
        <v>94</v>
      </c>
      <c r="C40" s="59" t="s">
        <v>41</v>
      </c>
      <c r="D40" s="57">
        <f t="shared" si="2"/>
        <v>57655043</v>
      </c>
      <c r="E40" s="57">
        <v>57655043</v>
      </c>
      <c r="F40" s="146"/>
      <c r="G40" s="146"/>
      <c r="H40" s="146"/>
      <c r="I40" s="146">
        <v>1290692</v>
      </c>
      <c r="J40" s="146"/>
      <c r="K40" s="60"/>
    </row>
    <row r="41" spans="1:11" x14ac:dyDescent="0.2">
      <c r="A41" s="25">
        <v>30</v>
      </c>
      <c r="B41" s="56" t="s">
        <v>95</v>
      </c>
      <c r="C41" s="52" t="s">
        <v>39</v>
      </c>
      <c r="D41" s="57">
        <f t="shared" si="2"/>
        <v>77639760</v>
      </c>
      <c r="E41" s="57">
        <v>77639760</v>
      </c>
      <c r="F41" s="147"/>
      <c r="G41" s="147"/>
      <c r="H41" s="147"/>
      <c r="I41" s="147">
        <v>600919</v>
      </c>
      <c r="J41" s="147"/>
      <c r="K41" s="61"/>
    </row>
    <row r="42" spans="1:11" s="1" customFormat="1" x14ac:dyDescent="0.2">
      <c r="A42" s="25">
        <v>31</v>
      </c>
      <c r="B42" s="56" t="s">
        <v>96</v>
      </c>
      <c r="C42" s="52" t="s">
        <v>16</v>
      </c>
      <c r="D42" s="57">
        <f t="shared" si="2"/>
        <v>15616313</v>
      </c>
      <c r="E42" s="57">
        <v>15616313</v>
      </c>
      <c r="F42" s="145"/>
      <c r="G42" s="145"/>
      <c r="H42" s="145"/>
      <c r="I42" s="145"/>
      <c r="J42" s="145"/>
      <c r="K42" s="57"/>
    </row>
    <row r="43" spans="1:11" s="1" customFormat="1" x14ac:dyDescent="0.2">
      <c r="A43" s="25">
        <v>32</v>
      </c>
      <c r="B43" s="80" t="s">
        <v>97</v>
      </c>
      <c r="C43" s="52" t="s">
        <v>21</v>
      </c>
      <c r="D43" s="57">
        <f t="shared" ref="D43:D73" si="3">E43+K43</f>
        <v>59381180</v>
      </c>
      <c r="E43" s="57">
        <v>59381180</v>
      </c>
      <c r="F43" s="145"/>
      <c r="G43" s="145"/>
      <c r="H43" s="145"/>
      <c r="I43" s="145">
        <v>1060768</v>
      </c>
      <c r="J43" s="145"/>
      <c r="K43" s="57"/>
    </row>
    <row r="44" spans="1:11" s="1" customFormat="1" x14ac:dyDescent="0.2">
      <c r="A44" s="25">
        <v>33</v>
      </c>
      <c r="B44" s="56" t="s">
        <v>98</v>
      </c>
      <c r="C44" s="52" t="s">
        <v>25</v>
      </c>
      <c r="D44" s="57">
        <f t="shared" si="3"/>
        <v>20233939</v>
      </c>
      <c r="E44" s="57">
        <v>20233939</v>
      </c>
      <c r="F44" s="145"/>
      <c r="G44" s="145"/>
      <c r="H44" s="145"/>
      <c r="I44" s="145"/>
      <c r="J44" s="145"/>
      <c r="K44" s="57"/>
    </row>
    <row r="45" spans="1:11" x14ac:dyDescent="0.2">
      <c r="A45" s="25">
        <v>34</v>
      </c>
      <c r="B45" s="56" t="s">
        <v>99</v>
      </c>
      <c r="C45" s="52" t="s">
        <v>222</v>
      </c>
      <c r="D45" s="57">
        <f t="shared" si="3"/>
        <v>50801020</v>
      </c>
      <c r="E45" s="57">
        <v>50801020</v>
      </c>
      <c r="F45" s="147"/>
      <c r="G45" s="147"/>
      <c r="H45" s="147"/>
      <c r="I45" s="147">
        <v>400613</v>
      </c>
      <c r="J45" s="147"/>
      <c r="K45" s="61"/>
    </row>
    <row r="46" spans="1:11" s="1" customFormat="1" x14ac:dyDescent="0.2">
      <c r="A46" s="25">
        <v>35</v>
      </c>
      <c r="B46" s="63" t="s">
        <v>100</v>
      </c>
      <c r="C46" s="64" t="s">
        <v>223</v>
      </c>
      <c r="D46" s="57">
        <f t="shared" si="3"/>
        <v>18338693</v>
      </c>
      <c r="E46" s="57">
        <v>18338693</v>
      </c>
      <c r="F46" s="145"/>
      <c r="G46" s="145"/>
      <c r="H46" s="145"/>
      <c r="I46" s="145"/>
      <c r="J46" s="145"/>
      <c r="K46" s="57"/>
    </row>
    <row r="47" spans="1:11" s="1" customFormat="1" x14ac:dyDescent="0.2">
      <c r="A47" s="25">
        <v>36</v>
      </c>
      <c r="B47" s="56" t="s">
        <v>101</v>
      </c>
      <c r="C47" s="52" t="s">
        <v>224</v>
      </c>
      <c r="D47" s="57">
        <f t="shared" si="3"/>
        <v>11181513</v>
      </c>
      <c r="E47" s="57">
        <v>11181513</v>
      </c>
      <c r="F47" s="145"/>
      <c r="G47" s="145"/>
      <c r="H47" s="145"/>
      <c r="I47" s="145"/>
      <c r="J47" s="145"/>
      <c r="K47" s="57"/>
    </row>
    <row r="48" spans="1:11" s="1" customFormat="1" x14ac:dyDescent="0.2">
      <c r="A48" s="25">
        <v>37</v>
      </c>
      <c r="B48" s="56" t="s">
        <v>102</v>
      </c>
      <c r="C48" s="52" t="s">
        <v>24</v>
      </c>
      <c r="D48" s="57">
        <f t="shared" si="3"/>
        <v>20247365</v>
      </c>
      <c r="E48" s="57">
        <v>20247365</v>
      </c>
      <c r="F48" s="145"/>
      <c r="G48" s="145"/>
      <c r="H48" s="145"/>
      <c r="I48" s="145"/>
      <c r="J48" s="145"/>
      <c r="K48" s="57"/>
    </row>
    <row r="49" spans="1:11" s="1" customFormat="1" x14ac:dyDescent="0.2">
      <c r="A49" s="25">
        <v>38</v>
      </c>
      <c r="B49" s="80" t="s">
        <v>103</v>
      </c>
      <c r="C49" s="52" t="s">
        <v>20</v>
      </c>
      <c r="D49" s="57">
        <f t="shared" si="3"/>
        <v>9025030</v>
      </c>
      <c r="E49" s="57">
        <v>9025030</v>
      </c>
      <c r="F49" s="145"/>
      <c r="G49" s="145"/>
      <c r="H49" s="145"/>
      <c r="I49" s="145"/>
      <c r="J49" s="145"/>
      <c r="K49" s="57"/>
    </row>
    <row r="50" spans="1:11" s="1" customFormat="1" x14ac:dyDescent="0.2">
      <c r="A50" s="25">
        <v>39</v>
      </c>
      <c r="B50" s="56" t="s">
        <v>104</v>
      </c>
      <c r="C50" s="52" t="s">
        <v>105</v>
      </c>
      <c r="D50" s="57">
        <f t="shared" si="3"/>
        <v>29778031</v>
      </c>
      <c r="E50" s="57">
        <v>29778031</v>
      </c>
      <c r="F50" s="145"/>
      <c r="G50" s="145"/>
      <c r="H50" s="145"/>
      <c r="I50" s="145"/>
      <c r="J50" s="145">
        <v>5637979</v>
      </c>
      <c r="K50" s="57"/>
    </row>
    <row r="51" spans="1:11" s="22" customFormat="1" x14ac:dyDescent="0.2">
      <c r="A51" s="25">
        <v>40</v>
      </c>
      <c r="B51" s="58" t="s">
        <v>106</v>
      </c>
      <c r="C51" s="59" t="s">
        <v>107</v>
      </c>
      <c r="D51" s="57">
        <f t="shared" si="3"/>
        <v>76872869</v>
      </c>
      <c r="E51" s="57">
        <v>76872869</v>
      </c>
      <c r="F51" s="146"/>
      <c r="G51" s="146"/>
      <c r="H51" s="146"/>
      <c r="I51" s="146">
        <v>2151153</v>
      </c>
      <c r="J51" s="146"/>
      <c r="K51" s="60"/>
    </row>
    <row r="52" spans="1:11" s="1" customFormat="1" x14ac:dyDescent="0.2">
      <c r="A52" s="25">
        <v>41</v>
      </c>
      <c r="B52" s="56" t="s">
        <v>108</v>
      </c>
      <c r="C52" s="52" t="s">
        <v>229</v>
      </c>
      <c r="D52" s="57">
        <f t="shared" si="3"/>
        <v>17328727</v>
      </c>
      <c r="E52" s="57">
        <v>17328727</v>
      </c>
      <c r="F52" s="145"/>
      <c r="G52" s="145"/>
      <c r="H52" s="145"/>
      <c r="I52" s="145"/>
      <c r="J52" s="145"/>
      <c r="K52" s="57"/>
    </row>
    <row r="53" spans="1:11" s="1" customFormat="1" ht="10.5" customHeight="1" x14ac:dyDescent="0.2">
      <c r="A53" s="25">
        <v>42</v>
      </c>
      <c r="B53" s="56" t="s">
        <v>109</v>
      </c>
      <c r="C53" s="52" t="s">
        <v>2</v>
      </c>
      <c r="D53" s="57">
        <f t="shared" si="3"/>
        <v>52492982</v>
      </c>
      <c r="E53" s="57">
        <v>52492982</v>
      </c>
      <c r="F53" s="145"/>
      <c r="G53" s="145"/>
      <c r="H53" s="145"/>
      <c r="I53" s="145"/>
      <c r="J53" s="145"/>
      <c r="K53" s="57"/>
    </row>
    <row r="54" spans="1:11" s="1" customFormat="1" x14ac:dyDescent="0.2">
      <c r="A54" s="25">
        <v>43</v>
      </c>
      <c r="B54" s="80" t="s">
        <v>110</v>
      </c>
      <c r="C54" s="52" t="s">
        <v>3</v>
      </c>
      <c r="D54" s="57">
        <f t="shared" si="3"/>
        <v>11966065</v>
      </c>
      <c r="E54" s="57">
        <v>11966065</v>
      </c>
      <c r="F54" s="145"/>
      <c r="G54" s="145"/>
      <c r="H54" s="145"/>
      <c r="I54" s="145"/>
      <c r="J54" s="145"/>
      <c r="K54" s="57"/>
    </row>
    <row r="55" spans="1:11" s="1" customFormat="1" x14ac:dyDescent="0.2">
      <c r="A55" s="25">
        <v>44</v>
      </c>
      <c r="B55" s="80" t="s">
        <v>111</v>
      </c>
      <c r="C55" s="52" t="s">
        <v>225</v>
      </c>
      <c r="D55" s="57">
        <f t="shared" si="3"/>
        <v>19698422</v>
      </c>
      <c r="E55" s="57">
        <v>19698422</v>
      </c>
      <c r="F55" s="145"/>
      <c r="G55" s="145"/>
      <c r="H55" s="145"/>
      <c r="I55" s="145"/>
      <c r="J55" s="145"/>
      <c r="K55" s="57"/>
    </row>
    <row r="56" spans="1:11" s="1" customFormat="1" x14ac:dyDescent="0.2">
      <c r="A56" s="25">
        <v>45</v>
      </c>
      <c r="B56" s="56" t="s">
        <v>112</v>
      </c>
      <c r="C56" s="52" t="s">
        <v>0</v>
      </c>
      <c r="D56" s="57">
        <f t="shared" si="3"/>
        <v>22148252</v>
      </c>
      <c r="E56" s="57">
        <v>22148252</v>
      </c>
      <c r="F56" s="145"/>
      <c r="G56" s="145"/>
      <c r="H56" s="145"/>
      <c r="I56" s="145"/>
      <c r="J56" s="145"/>
      <c r="K56" s="57"/>
    </row>
    <row r="57" spans="1:11" s="1" customFormat="1" ht="10.5" customHeight="1" x14ac:dyDescent="0.2">
      <c r="A57" s="25">
        <v>46</v>
      </c>
      <c r="B57" s="80" t="s">
        <v>113</v>
      </c>
      <c r="C57" s="52" t="s">
        <v>4</v>
      </c>
      <c r="D57" s="57">
        <f t="shared" si="3"/>
        <v>7705405</v>
      </c>
      <c r="E57" s="57">
        <v>7705405</v>
      </c>
      <c r="F57" s="145"/>
      <c r="G57" s="145"/>
      <c r="H57" s="145"/>
      <c r="I57" s="145"/>
      <c r="J57" s="145"/>
      <c r="K57" s="57"/>
    </row>
    <row r="58" spans="1:11" s="1" customFormat="1" x14ac:dyDescent="0.2">
      <c r="A58" s="25">
        <v>47</v>
      </c>
      <c r="B58" s="56" t="s">
        <v>114</v>
      </c>
      <c r="C58" s="52" t="s">
        <v>1</v>
      </c>
      <c r="D58" s="57">
        <f t="shared" si="3"/>
        <v>15602414</v>
      </c>
      <c r="E58" s="57">
        <v>15602414</v>
      </c>
      <c r="F58" s="145"/>
      <c r="G58" s="145"/>
      <c r="H58" s="145"/>
      <c r="I58" s="145"/>
      <c r="J58" s="145"/>
      <c r="K58" s="57"/>
    </row>
    <row r="59" spans="1:11" s="1" customFormat="1" x14ac:dyDescent="0.2">
      <c r="A59" s="25">
        <v>48</v>
      </c>
      <c r="B59" s="80" t="s">
        <v>115</v>
      </c>
      <c r="C59" s="52" t="s">
        <v>226</v>
      </c>
      <c r="D59" s="57">
        <f t="shared" si="3"/>
        <v>23838199</v>
      </c>
      <c r="E59" s="57">
        <v>23838199</v>
      </c>
      <c r="F59" s="145"/>
      <c r="G59" s="145"/>
      <c r="H59" s="145"/>
      <c r="I59" s="145"/>
      <c r="J59" s="145"/>
      <c r="K59" s="57"/>
    </row>
    <row r="60" spans="1:11" s="1" customFormat="1" x14ac:dyDescent="0.2">
      <c r="A60" s="25">
        <v>49</v>
      </c>
      <c r="B60" s="80" t="s">
        <v>116</v>
      </c>
      <c r="C60" s="52" t="s">
        <v>26</v>
      </c>
      <c r="D60" s="57">
        <f t="shared" si="3"/>
        <v>90870028</v>
      </c>
      <c r="E60" s="57">
        <v>90870028</v>
      </c>
      <c r="F60" s="145"/>
      <c r="G60" s="145"/>
      <c r="H60" s="145"/>
      <c r="I60" s="145">
        <v>2099535</v>
      </c>
      <c r="J60" s="145"/>
      <c r="K60" s="57"/>
    </row>
    <row r="61" spans="1:11" s="1" customFormat="1" x14ac:dyDescent="0.2">
      <c r="A61" s="25">
        <v>50</v>
      </c>
      <c r="B61" s="80" t="s">
        <v>117</v>
      </c>
      <c r="C61" s="52" t="s">
        <v>227</v>
      </c>
      <c r="D61" s="57">
        <f t="shared" si="3"/>
        <v>13895967</v>
      </c>
      <c r="E61" s="57">
        <v>13895967</v>
      </c>
      <c r="F61" s="145"/>
      <c r="G61" s="145"/>
      <c r="H61" s="145"/>
      <c r="I61" s="145"/>
      <c r="J61" s="145"/>
      <c r="K61" s="57"/>
    </row>
    <row r="62" spans="1:11" s="1" customFormat="1" x14ac:dyDescent="0.2">
      <c r="A62" s="25">
        <v>51</v>
      </c>
      <c r="B62" s="80" t="s">
        <v>231</v>
      </c>
      <c r="C62" s="52" t="s">
        <v>230</v>
      </c>
      <c r="D62" s="57">
        <f t="shared" si="3"/>
        <v>0</v>
      </c>
      <c r="E62" s="57">
        <v>0</v>
      </c>
      <c r="F62" s="145"/>
      <c r="G62" s="145"/>
      <c r="H62" s="145"/>
      <c r="I62" s="145"/>
      <c r="J62" s="145"/>
      <c r="K62" s="57"/>
    </row>
    <row r="63" spans="1:11" s="1" customFormat="1" x14ac:dyDescent="0.2">
      <c r="A63" s="25">
        <v>52</v>
      </c>
      <c r="B63" s="80" t="s">
        <v>241</v>
      </c>
      <c r="C63" s="52" t="s">
        <v>242</v>
      </c>
      <c r="D63" s="57">
        <f t="shared" si="3"/>
        <v>0</v>
      </c>
      <c r="E63" s="57">
        <v>0</v>
      </c>
      <c r="F63" s="145"/>
      <c r="G63" s="145"/>
      <c r="H63" s="145"/>
      <c r="I63" s="145"/>
      <c r="J63" s="145"/>
      <c r="K63" s="57"/>
    </row>
    <row r="64" spans="1:11" s="1" customFormat="1" x14ac:dyDescent="0.2">
      <c r="A64" s="25">
        <v>53</v>
      </c>
      <c r="B64" s="80" t="s">
        <v>118</v>
      </c>
      <c r="C64" s="52" t="s">
        <v>54</v>
      </c>
      <c r="D64" s="57">
        <f t="shared" si="3"/>
        <v>24232673</v>
      </c>
      <c r="E64" s="57">
        <v>24232673</v>
      </c>
      <c r="F64" s="145"/>
      <c r="G64" s="145"/>
      <c r="H64" s="145"/>
      <c r="I64" s="145"/>
      <c r="J64" s="145"/>
      <c r="K64" s="57"/>
    </row>
    <row r="65" spans="1:11" s="1" customFormat="1" x14ac:dyDescent="0.2">
      <c r="A65" s="25">
        <v>54</v>
      </c>
      <c r="B65" s="56" t="s">
        <v>119</v>
      </c>
      <c r="C65" s="52" t="s">
        <v>243</v>
      </c>
      <c r="D65" s="57">
        <f t="shared" si="3"/>
        <v>22262564</v>
      </c>
      <c r="E65" s="57">
        <v>22262564</v>
      </c>
      <c r="F65" s="145"/>
      <c r="G65" s="145"/>
      <c r="H65" s="145"/>
      <c r="I65" s="145"/>
      <c r="J65" s="145"/>
      <c r="K65" s="57"/>
    </row>
    <row r="66" spans="1:11" s="1" customFormat="1" ht="24" x14ac:dyDescent="0.2">
      <c r="A66" s="25">
        <v>55</v>
      </c>
      <c r="B66" s="56" t="s">
        <v>120</v>
      </c>
      <c r="C66" s="52" t="s">
        <v>121</v>
      </c>
      <c r="D66" s="57">
        <f t="shared" si="3"/>
        <v>27833316</v>
      </c>
      <c r="E66" s="57">
        <v>27833316</v>
      </c>
      <c r="F66" s="145"/>
      <c r="G66" s="145"/>
      <c r="H66" s="145"/>
      <c r="I66" s="145"/>
      <c r="J66" s="145"/>
      <c r="K66" s="57"/>
    </row>
    <row r="67" spans="1:11" s="1" customFormat="1" ht="23.25" customHeight="1" x14ac:dyDescent="0.2">
      <c r="A67" s="25">
        <v>56</v>
      </c>
      <c r="B67" s="56" t="s">
        <v>122</v>
      </c>
      <c r="C67" s="52" t="s">
        <v>244</v>
      </c>
      <c r="D67" s="57">
        <f t="shared" si="3"/>
        <v>39285288</v>
      </c>
      <c r="E67" s="57">
        <v>39285288</v>
      </c>
      <c r="F67" s="145"/>
      <c r="G67" s="145"/>
      <c r="H67" s="145"/>
      <c r="I67" s="145"/>
      <c r="J67" s="145"/>
      <c r="K67" s="57"/>
    </row>
    <row r="68" spans="1:11" s="1" customFormat="1" ht="27.75" customHeight="1" x14ac:dyDescent="0.2">
      <c r="A68" s="25">
        <v>57</v>
      </c>
      <c r="B68" s="80" t="s">
        <v>123</v>
      </c>
      <c r="C68" s="10" t="s">
        <v>401</v>
      </c>
      <c r="D68" s="57">
        <f t="shared" si="3"/>
        <v>25153609</v>
      </c>
      <c r="E68" s="57">
        <v>25153609</v>
      </c>
      <c r="F68" s="145"/>
      <c r="G68" s="145"/>
      <c r="H68" s="145"/>
      <c r="I68" s="145"/>
      <c r="J68" s="145"/>
      <c r="K68" s="57"/>
    </row>
    <row r="69" spans="1:11" s="1" customFormat="1" ht="24" x14ac:dyDescent="0.2">
      <c r="A69" s="25">
        <v>58</v>
      </c>
      <c r="B69" s="56" t="s">
        <v>124</v>
      </c>
      <c r="C69" s="52" t="s">
        <v>245</v>
      </c>
      <c r="D69" s="57">
        <f t="shared" si="3"/>
        <v>0</v>
      </c>
      <c r="E69" s="57">
        <v>0</v>
      </c>
      <c r="F69" s="145"/>
      <c r="G69" s="145"/>
      <c r="H69" s="145"/>
      <c r="I69" s="145"/>
      <c r="J69" s="145"/>
      <c r="K69" s="57"/>
    </row>
    <row r="70" spans="1:11" s="1" customFormat="1" ht="24" x14ac:dyDescent="0.2">
      <c r="A70" s="25">
        <v>59</v>
      </c>
      <c r="B70" s="56" t="s">
        <v>125</v>
      </c>
      <c r="C70" s="52" t="s">
        <v>246</v>
      </c>
      <c r="D70" s="57">
        <f t="shared" si="3"/>
        <v>0</v>
      </c>
      <c r="E70" s="57">
        <v>0</v>
      </c>
      <c r="F70" s="145"/>
      <c r="G70" s="145"/>
      <c r="H70" s="145"/>
      <c r="I70" s="145"/>
      <c r="J70" s="145"/>
      <c r="K70" s="57"/>
    </row>
    <row r="71" spans="1:11" s="1" customFormat="1" x14ac:dyDescent="0.2">
      <c r="A71" s="25">
        <v>60</v>
      </c>
      <c r="B71" s="56" t="s">
        <v>126</v>
      </c>
      <c r="C71" s="52" t="s">
        <v>247</v>
      </c>
      <c r="D71" s="57">
        <f t="shared" si="3"/>
        <v>51881042</v>
      </c>
      <c r="E71" s="57">
        <v>51881042</v>
      </c>
      <c r="F71" s="145"/>
      <c r="G71" s="145"/>
      <c r="H71" s="145"/>
      <c r="I71" s="145"/>
      <c r="J71" s="145"/>
      <c r="K71" s="57"/>
    </row>
    <row r="72" spans="1:11" s="1" customFormat="1" x14ac:dyDescent="0.2">
      <c r="A72" s="25">
        <v>61</v>
      </c>
      <c r="B72" s="56" t="s">
        <v>127</v>
      </c>
      <c r="C72" s="52" t="s">
        <v>53</v>
      </c>
      <c r="D72" s="57">
        <f t="shared" si="3"/>
        <v>29454082</v>
      </c>
      <c r="E72" s="57">
        <v>29454082</v>
      </c>
      <c r="F72" s="145"/>
      <c r="G72" s="145"/>
      <c r="H72" s="145"/>
      <c r="I72" s="145"/>
      <c r="J72" s="145"/>
      <c r="K72" s="57"/>
    </row>
    <row r="73" spans="1:11" s="1" customFormat="1" x14ac:dyDescent="0.2">
      <c r="A73" s="25">
        <v>62</v>
      </c>
      <c r="B73" s="56" t="s">
        <v>128</v>
      </c>
      <c r="C73" s="52" t="s">
        <v>248</v>
      </c>
      <c r="D73" s="57">
        <f t="shared" si="3"/>
        <v>71938063</v>
      </c>
      <c r="E73" s="57">
        <v>71938063</v>
      </c>
      <c r="F73" s="145"/>
      <c r="G73" s="145"/>
      <c r="H73" s="145"/>
      <c r="I73" s="145"/>
      <c r="J73" s="145"/>
      <c r="K73" s="57"/>
    </row>
    <row r="74" spans="1:11" s="1" customFormat="1" ht="24" x14ac:dyDescent="0.2">
      <c r="A74" s="25">
        <v>63</v>
      </c>
      <c r="B74" s="56" t="s">
        <v>129</v>
      </c>
      <c r="C74" s="52" t="s">
        <v>249</v>
      </c>
      <c r="D74" s="57">
        <f t="shared" ref="D74:D91" si="4">E74+K74</f>
        <v>0</v>
      </c>
      <c r="E74" s="57">
        <v>0</v>
      </c>
      <c r="F74" s="145"/>
      <c r="G74" s="145"/>
      <c r="H74" s="145"/>
      <c r="I74" s="145"/>
      <c r="J74" s="145"/>
      <c r="K74" s="57"/>
    </row>
    <row r="75" spans="1:11" s="1" customFormat="1" ht="24" x14ac:dyDescent="0.2">
      <c r="A75" s="25">
        <v>64</v>
      </c>
      <c r="B75" s="56" t="s">
        <v>130</v>
      </c>
      <c r="C75" s="52" t="s">
        <v>250</v>
      </c>
      <c r="D75" s="57">
        <f t="shared" si="4"/>
        <v>0</v>
      </c>
      <c r="E75" s="57">
        <v>0</v>
      </c>
      <c r="F75" s="145"/>
      <c r="G75" s="145"/>
      <c r="H75" s="145"/>
      <c r="I75" s="145"/>
      <c r="J75" s="145"/>
      <c r="K75" s="57"/>
    </row>
    <row r="76" spans="1:11" s="1" customFormat="1" ht="24" x14ac:dyDescent="0.2">
      <c r="A76" s="25">
        <v>65</v>
      </c>
      <c r="B76" s="56" t="s">
        <v>131</v>
      </c>
      <c r="C76" s="52" t="s">
        <v>251</v>
      </c>
      <c r="D76" s="57">
        <f t="shared" si="4"/>
        <v>0</v>
      </c>
      <c r="E76" s="57">
        <v>0</v>
      </c>
      <c r="F76" s="145"/>
      <c r="G76" s="145"/>
      <c r="H76" s="145"/>
      <c r="I76" s="145"/>
      <c r="J76" s="145"/>
      <c r="K76" s="57"/>
    </row>
    <row r="77" spans="1:11" s="1" customFormat="1" ht="24" x14ac:dyDescent="0.2">
      <c r="A77" s="25">
        <v>66</v>
      </c>
      <c r="B77" s="56" t="s">
        <v>132</v>
      </c>
      <c r="C77" s="52" t="s">
        <v>252</v>
      </c>
      <c r="D77" s="57">
        <f t="shared" si="4"/>
        <v>0</v>
      </c>
      <c r="E77" s="57">
        <v>0</v>
      </c>
      <c r="F77" s="145"/>
      <c r="G77" s="145"/>
      <c r="H77" s="145"/>
      <c r="I77" s="145"/>
      <c r="J77" s="145"/>
      <c r="K77" s="57"/>
    </row>
    <row r="78" spans="1:11" s="1" customFormat="1" ht="24" x14ac:dyDescent="0.2">
      <c r="A78" s="25">
        <v>67</v>
      </c>
      <c r="B78" s="56" t="s">
        <v>133</v>
      </c>
      <c r="C78" s="52" t="s">
        <v>253</v>
      </c>
      <c r="D78" s="57">
        <f t="shared" si="4"/>
        <v>0</v>
      </c>
      <c r="E78" s="57">
        <v>0</v>
      </c>
      <c r="F78" s="145"/>
      <c r="G78" s="145"/>
      <c r="H78" s="145"/>
      <c r="I78" s="145"/>
      <c r="J78" s="145"/>
      <c r="K78" s="57"/>
    </row>
    <row r="79" spans="1:11" s="1" customFormat="1" ht="24" x14ac:dyDescent="0.2">
      <c r="A79" s="25">
        <v>68</v>
      </c>
      <c r="B79" s="56" t="s">
        <v>134</v>
      </c>
      <c r="C79" s="52" t="s">
        <v>254</v>
      </c>
      <c r="D79" s="57">
        <f t="shared" si="4"/>
        <v>0</v>
      </c>
      <c r="E79" s="57">
        <v>0</v>
      </c>
      <c r="F79" s="145"/>
      <c r="G79" s="145"/>
      <c r="H79" s="145"/>
      <c r="I79" s="145"/>
      <c r="J79" s="145"/>
      <c r="K79" s="57"/>
    </row>
    <row r="80" spans="1:11" s="1" customFormat="1" ht="24" x14ac:dyDescent="0.2">
      <c r="A80" s="25">
        <v>69</v>
      </c>
      <c r="B80" s="56" t="s">
        <v>135</v>
      </c>
      <c r="C80" s="52" t="s">
        <v>255</v>
      </c>
      <c r="D80" s="57">
        <f t="shared" si="4"/>
        <v>0</v>
      </c>
      <c r="E80" s="57">
        <v>0</v>
      </c>
      <c r="F80" s="145"/>
      <c r="G80" s="145"/>
      <c r="H80" s="145"/>
      <c r="I80" s="145"/>
      <c r="J80" s="145"/>
      <c r="K80" s="57"/>
    </row>
    <row r="81" spans="1:11" s="1" customFormat="1" x14ac:dyDescent="0.2">
      <c r="A81" s="25">
        <v>70</v>
      </c>
      <c r="B81" s="80" t="s">
        <v>136</v>
      </c>
      <c r="C81" s="52" t="s">
        <v>137</v>
      </c>
      <c r="D81" s="57">
        <f t="shared" si="4"/>
        <v>58707307</v>
      </c>
      <c r="E81" s="57">
        <v>58707307</v>
      </c>
      <c r="F81" s="145"/>
      <c r="G81" s="145"/>
      <c r="H81" s="145"/>
      <c r="I81" s="145"/>
      <c r="J81" s="145"/>
      <c r="K81" s="57"/>
    </row>
    <row r="82" spans="1:11" s="1" customFormat="1" x14ac:dyDescent="0.2">
      <c r="A82" s="25">
        <v>71</v>
      </c>
      <c r="B82" s="56" t="s">
        <v>138</v>
      </c>
      <c r="C82" s="52" t="s">
        <v>256</v>
      </c>
      <c r="D82" s="57">
        <f t="shared" si="4"/>
        <v>99440118</v>
      </c>
      <c r="E82" s="57">
        <v>99440118</v>
      </c>
      <c r="F82" s="145"/>
      <c r="G82" s="145"/>
      <c r="H82" s="145"/>
      <c r="I82" s="145"/>
      <c r="J82" s="145"/>
      <c r="K82" s="57"/>
    </row>
    <row r="83" spans="1:11" s="1" customFormat="1" x14ac:dyDescent="0.2">
      <c r="A83" s="25">
        <v>72</v>
      </c>
      <c r="B83" s="80" t="s">
        <v>139</v>
      </c>
      <c r="C83" s="52" t="s">
        <v>36</v>
      </c>
      <c r="D83" s="57">
        <f t="shared" si="4"/>
        <v>66861472</v>
      </c>
      <c r="E83" s="57">
        <v>66861472</v>
      </c>
      <c r="F83" s="145"/>
      <c r="G83" s="145"/>
      <c r="H83" s="145"/>
      <c r="I83" s="145"/>
      <c r="J83" s="145"/>
      <c r="K83" s="57"/>
    </row>
    <row r="84" spans="1:11" s="1" customFormat="1" x14ac:dyDescent="0.2">
      <c r="A84" s="25">
        <v>73</v>
      </c>
      <c r="B84" s="56" t="s">
        <v>140</v>
      </c>
      <c r="C84" s="52" t="s">
        <v>38</v>
      </c>
      <c r="D84" s="57">
        <f t="shared" si="4"/>
        <v>32980120</v>
      </c>
      <c r="E84" s="57">
        <v>32980120</v>
      </c>
      <c r="F84" s="145"/>
      <c r="G84" s="145"/>
      <c r="H84" s="145"/>
      <c r="I84" s="145"/>
      <c r="J84" s="145"/>
      <c r="K84" s="57"/>
    </row>
    <row r="85" spans="1:11" s="1" customFormat="1" ht="13.5" customHeight="1" x14ac:dyDescent="0.2">
      <c r="A85" s="25">
        <v>74</v>
      </c>
      <c r="B85" s="56" t="s">
        <v>141</v>
      </c>
      <c r="C85" s="52" t="s">
        <v>37</v>
      </c>
      <c r="D85" s="57">
        <f t="shared" si="4"/>
        <v>118954130</v>
      </c>
      <c r="E85" s="57">
        <v>118954130</v>
      </c>
      <c r="F85" s="145">
        <v>16871109.510000002</v>
      </c>
      <c r="G85" s="145"/>
      <c r="H85" s="145"/>
      <c r="I85" s="145"/>
      <c r="J85" s="145"/>
      <c r="K85" s="57"/>
    </row>
    <row r="86" spans="1:11" s="1" customFormat="1" ht="14.25" customHeight="1" x14ac:dyDescent="0.2">
      <c r="A86" s="25">
        <v>75</v>
      </c>
      <c r="B86" s="56" t="s">
        <v>142</v>
      </c>
      <c r="C86" s="52" t="s">
        <v>52</v>
      </c>
      <c r="D86" s="57">
        <f t="shared" si="4"/>
        <v>21487861</v>
      </c>
      <c r="E86" s="57">
        <v>21487861</v>
      </c>
      <c r="F86" s="145"/>
      <c r="G86" s="145"/>
      <c r="H86" s="145"/>
      <c r="I86" s="145"/>
      <c r="J86" s="145"/>
      <c r="K86" s="57"/>
    </row>
    <row r="87" spans="1:11" s="1" customFormat="1" x14ac:dyDescent="0.2">
      <c r="A87" s="25">
        <v>76</v>
      </c>
      <c r="B87" s="56" t="s">
        <v>143</v>
      </c>
      <c r="C87" s="52" t="s">
        <v>237</v>
      </c>
      <c r="D87" s="57">
        <f t="shared" si="4"/>
        <v>71152010</v>
      </c>
      <c r="E87" s="57">
        <v>71152010</v>
      </c>
      <c r="F87" s="145"/>
      <c r="G87" s="145"/>
      <c r="H87" s="145"/>
      <c r="I87" s="145"/>
      <c r="J87" s="145"/>
      <c r="K87" s="57"/>
    </row>
    <row r="88" spans="1:11" s="1" customFormat="1" x14ac:dyDescent="0.2">
      <c r="A88" s="25">
        <v>77</v>
      </c>
      <c r="B88" s="56" t="s">
        <v>144</v>
      </c>
      <c r="C88" s="10" t="s">
        <v>351</v>
      </c>
      <c r="D88" s="57">
        <f t="shared" si="4"/>
        <v>9268977</v>
      </c>
      <c r="E88" s="57">
        <v>9268977</v>
      </c>
      <c r="F88" s="145"/>
      <c r="G88" s="145"/>
      <c r="H88" s="145"/>
      <c r="I88" s="145"/>
      <c r="J88" s="145"/>
      <c r="K88" s="57"/>
    </row>
    <row r="89" spans="1:11" s="1" customFormat="1" x14ac:dyDescent="0.2">
      <c r="A89" s="25">
        <v>78</v>
      </c>
      <c r="B89" s="56" t="s">
        <v>145</v>
      </c>
      <c r="C89" s="52" t="s">
        <v>268</v>
      </c>
      <c r="D89" s="57">
        <f t="shared" si="4"/>
        <v>0</v>
      </c>
      <c r="E89" s="57">
        <v>0</v>
      </c>
      <c r="F89" s="145"/>
      <c r="G89" s="145"/>
      <c r="H89" s="145"/>
      <c r="I89" s="145"/>
      <c r="J89" s="145"/>
      <c r="K89" s="57"/>
    </row>
    <row r="90" spans="1:11" s="1" customFormat="1" ht="24" x14ac:dyDescent="0.2">
      <c r="A90" s="276">
        <v>79</v>
      </c>
      <c r="B90" s="290" t="s">
        <v>146</v>
      </c>
      <c r="C90" s="65" t="s">
        <v>257</v>
      </c>
      <c r="D90" s="57">
        <f t="shared" si="4"/>
        <v>225412058</v>
      </c>
      <c r="E90" s="57">
        <v>225412058</v>
      </c>
      <c r="F90" s="145"/>
      <c r="G90" s="145"/>
      <c r="H90" s="145"/>
      <c r="I90" s="145"/>
      <c r="J90" s="145"/>
      <c r="K90" s="57"/>
    </row>
    <row r="91" spans="1:11" s="1" customFormat="1" ht="36" x14ac:dyDescent="0.2">
      <c r="A91" s="277"/>
      <c r="B91" s="290"/>
      <c r="C91" s="10" t="s">
        <v>349</v>
      </c>
      <c r="D91" s="57">
        <f t="shared" si="4"/>
        <v>0</v>
      </c>
      <c r="E91" s="57">
        <v>0</v>
      </c>
      <c r="F91" s="145"/>
      <c r="G91" s="145"/>
      <c r="H91" s="145"/>
      <c r="I91" s="145"/>
      <c r="J91" s="145"/>
      <c r="K91" s="57"/>
    </row>
    <row r="92" spans="1:11" s="1" customFormat="1" ht="24" x14ac:dyDescent="0.2">
      <c r="A92" s="277"/>
      <c r="B92" s="290"/>
      <c r="C92" s="10" t="s">
        <v>258</v>
      </c>
      <c r="D92" s="57">
        <f>E94+K92</f>
        <v>0</v>
      </c>
      <c r="E92" s="57">
        <v>0</v>
      </c>
      <c r="F92" s="145"/>
      <c r="G92" s="145"/>
      <c r="H92" s="145"/>
      <c r="I92" s="145"/>
      <c r="J92" s="145"/>
      <c r="K92" s="57"/>
    </row>
    <row r="93" spans="1:11" s="1" customFormat="1" ht="36" x14ac:dyDescent="0.2">
      <c r="A93" s="278"/>
      <c r="B93" s="290"/>
      <c r="C93" s="82" t="s">
        <v>350</v>
      </c>
      <c r="D93" s="57">
        <f>E93+K91</f>
        <v>225412058</v>
      </c>
      <c r="E93" s="57">
        <v>225412058</v>
      </c>
      <c r="F93" s="145"/>
      <c r="G93" s="145"/>
      <c r="H93" s="145"/>
      <c r="I93" s="145"/>
      <c r="J93" s="145"/>
      <c r="K93" s="57"/>
    </row>
    <row r="94" spans="1:11" s="1" customFormat="1" ht="24" x14ac:dyDescent="0.2">
      <c r="A94" s="25">
        <v>80</v>
      </c>
      <c r="B94" s="56" t="s">
        <v>147</v>
      </c>
      <c r="C94" s="52" t="s">
        <v>51</v>
      </c>
      <c r="D94" s="57">
        <f t="shared" ref="D94:D123" si="5">E94+K94</f>
        <v>0</v>
      </c>
      <c r="E94" s="57">
        <v>0</v>
      </c>
      <c r="F94" s="145"/>
      <c r="G94" s="145"/>
      <c r="H94" s="145"/>
      <c r="I94" s="145"/>
      <c r="J94" s="145"/>
      <c r="K94" s="57"/>
    </row>
    <row r="95" spans="1:11" s="1" customFormat="1" x14ac:dyDescent="0.2">
      <c r="A95" s="25">
        <v>81</v>
      </c>
      <c r="B95" s="56" t="s">
        <v>148</v>
      </c>
      <c r="C95" s="52" t="s">
        <v>149</v>
      </c>
      <c r="D95" s="57">
        <f t="shared" si="5"/>
        <v>3541497</v>
      </c>
      <c r="E95" s="57">
        <v>3541497</v>
      </c>
      <c r="F95" s="148"/>
      <c r="G95" s="148"/>
      <c r="H95" s="148"/>
      <c r="I95" s="148"/>
      <c r="J95" s="148"/>
      <c r="K95" s="78"/>
    </row>
    <row r="96" spans="1:11" s="1" customFormat="1" x14ac:dyDescent="0.2">
      <c r="A96" s="25">
        <v>82</v>
      </c>
      <c r="B96" s="80" t="s">
        <v>150</v>
      </c>
      <c r="C96" s="52" t="s">
        <v>151</v>
      </c>
      <c r="D96" s="57">
        <f t="shared" si="5"/>
        <v>20604082</v>
      </c>
      <c r="E96" s="57">
        <v>20604082</v>
      </c>
      <c r="F96" s="148"/>
      <c r="G96" s="148"/>
      <c r="H96" s="148"/>
      <c r="I96" s="148"/>
      <c r="J96" s="148"/>
      <c r="K96" s="78"/>
    </row>
    <row r="97" spans="1:11" s="1" customFormat="1" x14ac:dyDescent="0.2">
      <c r="A97" s="25">
        <v>83</v>
      </c>
      <c r="B97" s="56" t="s">
        <v>152</v>
      </c>
      <c r="C97" s="52" t="s">
        <v>28</v>
      </c>
      <c r="D97" s="57">
        <f t="shared" si="5"/>
        <v>11332474</v>
      </c>
      <c r="E97" s="57">
        <v>11332474</v>
      </c>
      <c r="F97" s="148"/>
      <c r="G97" s="148"/>
      <c r="H97" s="148"/>
      <c r="I97" s="148"/>
      <c r="J97" s="148"/>
      <c r="K97" s="78"/>
    </row>
    <row r="98" spans="1:11" s="1" customFormat="1" x14ac:dyDescent="0.2">
      <c r="A98" s="25">
        <v>84</v>
      </c>
      <c r="B98" s="80" t="s">
        <v>153</v>
      </c>
      <c r="C98" s="52" t="s">
        <v>12</v>
      </c>
      <c r="D98" s="57">
        <f t="shared" si="5"/>
        <v>10922386</v>
      </c>
      <c r="E98" s="57">
        <v>10922386</v>
      </c>
      <c r="F98" s="148"/>
      <c r="G98" s="148"/>
      <c r="H98" s="148"/>
      <c r="I98" s="148"/>
      <c r="J98" s="148"/>
      <c r="K98" s="78"/>
    </row>
    <row r="99" spans="1:11" s="1" customFormat="1" x14ac:dyDescent="0.2">
      <c r="A99" s="25">
        <v>85</v>
      </c>
      <c r="B99" s="80" t="s">
        <v>154</v>
      </c>
      <c r="C99" s="52" t="s">
        <v>27</v>
      </c>
      <c r="D99" s="57">
        <f t="shared" si="5"/>
        <v>28677811</v>
      </c>
      <c r="E99" s="57">
        <v>28677811</v>
      </c>
      <c r="F99" s="148"/>
      <c r="G99" s="148"/>
      <c r="H99" s="148"/>
      <c r="I99" s="148"/>
      <c r="J99" s="148"/>
      <c r="K99" s="78"/>
    </row>
    <row r="100" spans="1:11" s="1" customFormat="1" x14ac:dyDescent="0.2">
      <c r="A100" s="25">
        <v>86</v>
      </c>
      <c r="B100" s="56" t="s">
        <v>155</v>
      </c>
      <c r="C100" s="52" t="s">
        <v>45</v>
      </c>
      <c r="D100" s="57">
        <f t="shared" si="5"/>
        <v>13436817</v>
      </c>
      <c r="E100" s="57">
        <v>13436817</v>
      </c>
      <c r="F100" s="148"/>
      <c r="G100" s="148"/>
      <c r="H100" s="148"/>
      <c r="I100" s="148"/>
      <c r="J100" s="148"/>
      <c r="K100" s="78"/>
    </row>
    <row r="101" spans="1:11" s="1" customFormat="1" x14ac:dyDescent="0.2">
      <c r="A101" s="25">
        <v>87</v>
      </c>
      <c r="B101" s="56" t="s">
        <v>156</v>
      </c>
      <c r="C101" s="52" t="s">
        <v>33</v>
      </c>
      <c r="D101" s="57">
        <f t="shared" si="5"/>
        <v>16193696</v>
      </c>
      <c r="E101" s="57">
        <v>16193696</v>
      </c>
      <c r="F101" s="148"/>
      <c r="G101" s="148"/>
      <c r="H101" s="148"/>
      <c r="I101" s="148"/>
      <c r="J101" s="148"/>
      <c r="K101" s="78"/>
    </row>
    <row r="102" spans="1:11" s="1" customFormat="1" x14ac:dyDescent="0.2">
      <c r="A102" s="25">
        <v>88</v>
      </c>
      <c r="B102" s="56" t="s">
        <v>157</v>
      </c>
      <c r="C102" s="52" t="s">
        <v>29</v>
      </c>
      <c r="D102" s="57">
        <f t="shared" si="5"/>
        <v>35248648</v>
      </c>
      <c r="E102" s="57">
        <v>35248648</v>
      </c>
      <c r="F102" s="148"/>
      <c r="G102" s="148"/>
      <c r="H102" s="148"/>
      <c r="I102" s="148"/>
      <c r="J102" s="148"/>
      <c r="K102" s="78"/>
    </row>
    <row r="103" spans="1:11" s="1" customFormat="1" x14ac:dyDescent="0.2">
      <c r="A103" s="25">
        <v>89</v>
      </c>
      <c r="B103" s="56" t="s">
        <v>158</v>
      </c>
      <c r="C103" s="52" t="s">
        <v>30</v>
      </c>
      <c r="D103" s="57">
        <f t="shared" si="5"/>
        <v>29894661</v>
      </c>
      <c r="E103" s="57">
        <v>29894661</v>
      </c>
      <c r="F103" s="148"/>
      <c r="G103" s="148"/>
      <c r="H103" s="148"/>
      <c r="I103" s="148"/>
      <c r="J103" s="148"/>
      <c r="K103" s="78"/>
    </row>
    <row r="104" spans="1:11" s="1" customFormat="1" x14ac:dyDescent="0.2">
      <c r="A104" s="25">
        <v>90</v>
      </c>
      <c r="B104" s="80" t="s">
        <v>159</v>
      </c>
      <c r="C104" s="52" t="s">
        <v>14</v>
      </c>
      <c r="D104" s="57">
        <f t="shared" si="5"/>
        <v>9807250</v>
      </c>
      <c r="E104" s="57">
        <v>9807250</v>
      </c>
      <c r="F104" s="148"/>
      <c r="G104" s="148"/>
      <c r="H104" s="148"/>
      <c r="I104" s="148"/>
      <c r="J104" s="148"/>
      <c r="K104" s="78"/>
    </row>
    <row r="105" spans="1:11" s="1" customFormat="1" x14ac:dyDescent="0.2">
      <c r="A105" s="25">
        <v>91</v>
      </c>
      <c r="B105" s="56" t="s">
        <v>160</v>
      </c>
      <c r="C105" s="52" t="s">
        <v>31</v>
      </c>
      <c r="D105" s="57">
        <f t="shared" si="5"/>
        <v>14931638</v>
      </c>
      <c r="E105" s="57">
        <v>14931638</v>
      </c>
      <c r="F105" s="148"/>
      <c r="G105" s="148"/>
      <c r="H105" s="148"/>
      <c r="I105" s="148"/>
      <c r="J105" s="148"/>
      <c r="K105" s="78"/>
    </row>
    <row r="106" spans="1:11" s="1" customFormat="1" ht="12" customHeight="1" x14ac:dyDescent="0.2">
      <c r="A106" s="25">
        <v>92</v>
      </c>
      <c r="B106" s="56" t="s">
        <v>161</v>
      </c>
      <c r="C106" s="52" t="s">
        <v>15</v>
      </c>
      <c r="D106" s="57">
        <f t="shared" si="5"/>
        <v>14992912</v>
      </c>
      <c r="E106" s="57">
        <v>14992912</v>
      </c>
      <c r="F106" s="148"/>
      <c r="G106" s="148"/>
      <c r="H106" s="148"/>
      <c r="I106" s="148"/>
      <c r="J106" s="148"/>
      <c r="K106" s="78"/>
    </row>
    <row r="107" spans="1:11" s="22" customFormat="1" x14ac:dyDescent="0.2">
      <c r="A107" s="25">
        <v>93</v>
      </c>
      <c r="B107" s="62" t="s">
        <v>162</v>
      </c>
      <c r="C107" s="59" t="s">
        <v>13</v>
      </c>
      <c r="D107" s="57">
        <f t="shared" si="5"/>
        <v>20721021</v>
      </c>
      <c r="E107" s="57">
        <v>20721021</v>
      </c>
      <c r="F107" s="148">
        <v>49643</v>
      </c>
      <c r="G107" s="148"/>
      <c r="H107" s="148"/>
      <c r="I107" s="148">
        <v>860461</v>
      </c>
      <c r="J107" s="148"/>
      <c r="K107" s="78"/>
    </row>
    <row r="108" spans="1:11" s="1" customFormat="1" x14ac:dyDescent="0.2">
      <c r="A108" s="25">
        <v>94</v>
      </c>
      <c r="B108" s="80" t="s">
        <v>163</v>
      </c>
      <c r="C108" s="52" t="s">
        <v>32</v>
      </c>
      <c r="D108" s="57">
        <f t="shared" si="5"/>
        <v>12170801</v>
      </c>
      <c r="E108" s="57">
        <v>12170801</v>
      </c>
      <c r="F108" s="148"/>
      <c r="G108" s="148"/>
      <c r="H108" s="148"/>
      <c r="I108" s="148"/>
      <c r="J108" s="148"/>
      <c r="K108" s="78"/>
    </row>
    <row r="109" spans="1:11" s="1" customFormat="1" x14ac:dyDescent="0.2">
      <c r="A109" s="25">
        <v>95</v>
      </c>
      <c r="B109" s="80" t="s">
        <v>164</v>
      </c>
      <c r="C109" s="52" t="s">
        <v>55</v>
      </c>
      <c r="D109" s="57">
        <f t="shared" si="5"/>
        <v>17466379</v>
      </c>
      <c r="E109" s="57">
        <v>17466379</v>
      </c>
      <c r="F109" s="148"/>
      <c r="G109" s="148"/>
      <c r="H109" s="148"/>
      <c r="I109" s="148"/>
      <c r="J109" s="148"/>
      <c r="K109" s="78"/>
    </row>
    <row r="110" spans="1:11" s="1" customFormat="1" x14ac:dyDescent="0.2">
      <c r="A110" s="25">
        <v>96</v>
      </c>
      <c r="B110" s="56" t="s">
        <v>165</v>
      </c>
      <c r="C110" s="52" t="s">
        <v>34</v>
      </c>
      <c r="D110" s="57">
        <f t="shared" si="5"/>
        <v>30773435</v>
      </c>
      <c r="E110" s="57">
        <v>30773435</v>
      </c>
      <c r="F110" s="148"/>
      <c r="G110" s="148"/>
      <c r="H110" s="148"/>
      <c r="I110" s="148"/>
      <c r="J110" s="148"/>
      <c r="K110" s="78"/>
    </row>
    <row r="111" spans="1:11" s="1" customFormat="1" x14ac:dyDescent="0.2">
      <c r="A111" s="25">
        <v>97</v>
      </c>
      <c r="B111" s="56" t="s">
        <v>166</v>
      </c>
      <c r="C111" s="52" t="s">
        <v>228</v>
      </c>
      <c r="D111" s="57">
        <f t="shared" si="5"/>
        <v>13561970</v>
      </c>
      <c r="E111" s="57">
        <v>13561970</v>
      </c>
      <c r="F111" s="148"/>
      <c r="G111" s="148"/>
      <c r="H111" s="148"/>
      <c r="I111" s="148"/>
      <c r="J111" s="148"/>
      <c r="K111" s="78"/>
    </row>
    <row r="112" spans="1:11" s="1" customFormat="1" ht="13.5" customHeight="1" x14ac:dyDescent="0.2">
      <c r="A112" s="25">
        <v>98</v>
      </c>
      <c r="B112" s="56" t="s">
        <v>167</v>
      </c>
      <c r="C112" s="52" t="s">
        <v>168</v>
      </c>
      <c r="D112" s="57">
        <f t="shared" si="5"/>
        <v>0</v>
      </c>
      <c r="E112" s="57">
        <v>0</v>
      </c>
      <c r="F112" s="148"/>
      <c r="G112" s="148"/>
      <c r="H112" s="148"/>
      <c r="I112" s="148"/>
      <c r="J112" s="148"/>
      <c r="K112" s="78"/>
    </row>
    <row r="113" spans="1:11" s="1" customFormat="1" x14ac:dyDescent="0.2">
      <c r="A113" s="25">
        <v>99</v>
      </c>
      <c r="B113" s="56" t="s">
        <v>169</v>
      </c>
      <c r="C113" s="52" t="s">
        <v>170</v>
      </c>
      <c r="D113" s="57">
        <f t="shared" si="5"/>
        <v>103437563</v>
      </c>
      <c r="E113" s="57">
        <v>103437563</v>
      </c>
      <c r="F113" s="148"/>
      <c r="G113" s="148">
        <v>103437563</v>
      </c>
      <c r="H113" s="148"/>
      <c r="I113" s="148"/>
      <c r="J113" s="148"/>
      <c r="K113" s="78"/>
    </row>
    <row r="114" spans="1:11" s="1" customFormat="1" x14ac:dyDescent="0.2">
      <c r="A114" s="25">
        <v>100</v>
      </c>
      <c r="B114" s="80" t="s">
        <v>171</v>
      </c>
      <c r="C114" s="52" t="s">
        <v>172</v>
      </c>
      <c r="D114" s="57">
        <f t="shared" si="5"/>
        <v>224810</v>
      </c>
      <c r="E114" s="57">
        <v>224810</v>
      </c>
      <c r="F114" s="148"/>
      <c r="G114" s="148"/>
      <c r="H114" s="148"/>
      <c r="I114" s="148"/>
      <c r="J114" s="148"/>
      <c r="K114" s="78"/>
    </row>
    <row r="115" spans="1:11" s="1" customFormat="1" ht="12.75" customHeight="1" x14ac:dyDescent="0.2">
      <c r="A115" s="25">
        <v>101</v>
      </c>
      <c r="B115" s="80" t="s">
        <v>173</v>
      </c>
      <c r="C115" s="52" t="s">
        <v>174</v>
      </c>
      <c r="D115" s="57">
        <f t="shared" si="5"/>
        <v>161698</v>
      </c>
      <c r="E115" s="57">
        <v>161698</v>
      </c>
      <c r="F115" s="148"/>
      <c r="G115" s="148"/>
      <c r="H115" s="148"/>
      <c r="I115" s="148"/>
      <c r="J115" s="148"/>
      <c r="K115" s="78"/>
    </row>
    <row r="116" spans="1:11" s="1" customFormat="1" ht="24" x14ac:dyDescent="0.2">
      <c r="A116" s="25">
        <v>102</v>
      </c>
      <c r="B116" s="80" t="s">
        <v>175</v>
      </c>
      <c r="C116" s="52" t="s">
        <v>176</v>
      </c>
      <c r="D116" s="57">
        <f t="shared" si="5"/>
        <v>305656</v>
      </c>
      <c r="E116" s="57">
        <v>305656</v>
      </c>
      <c r="F116" s="148"/>
      <c r="G116" s="148"/>
      <c r="H116" s="148"/>
      <c r="I116" s="148"/>
      <c r="J116" s="148"/>
      <c r="K116" s="78"/>
    </row>
    <row r="117" spans="1:11" s="1" customFormat="1" x14ac:dyDescent="0.2">
      <c r="A117" s="25">
        <v>103</v>
      </c>
      <c r="B117" s="80" t="s">
        <v>177</v>
      </c>
      <c r="C117" s="52" t="s">
        <v>178</v>
      </c>
      <c r="D117" s="57">
        <f t="shared" si="5"/>
        <v>0</v>
      </c>
      <c r="E117" s="57">
        <v>0</v>
      </c>
      <c r="F117" s="148"/>
      <c r="G117" s="148"/>
      <c r="H117" s="148"/>
      <c r="I117" s="148"/>
      <c r="J117" s="148"/>
      <c r="K117" s="78"/>
    </row>
    <row r="118" spans="1:11" s="1" customFormat="1" x14ac:dyDescent="0.2">
      <c r="A118" s="25">
        <v>104</v>
      </c>
      <c r="B118" s="80" t="s">
        <v>179</v>
      </c>
      <c r="C118" s="52" t="s">
        <v>180</v>
      </c>
      <c r="D118" s="57">
        <f t="shared" si="5"/>
        <v>26498501</v>
      </c>
      <c r="E118" s="57">
        <v>26498501</v>
      </c>
      <c r="F118" s="148"/>
      <c r="G118" s="148"/>
      <c r="H118" s="148"/>
      <c r="I118" s="148"/>
      <c r="J118" s="149">
        <v>26498501</v>
      </c>
      <c r="K118" s="78"/>
    </row>
    <row r="119" spans="1:11" s="1" customFormat="1" x14ac:dyDescent="0.2">
      <c r="A119" s="25">
        <v>105</v>
      </c>
      <c r="B119" s="79" t="s">
        <v>181</v>
      </c>
      <c r="C119" s="64" t="s">
        <v>182</v>
      </c>
      <c r="D119" s="57">
        <f t="shared" si="5"/>
        <v>0</v>
      </c>
      <c r="E119" s="57">
        <v>0</v>
      </c>
      <c r="F119" s="148"/>
      <c r="G119" s="148"/>
      <c r="H119" s="148"/>
      <c r="I119" s="148"/>
      <c r="J119" s="148"/>
      <c r="K119" s="78"/>
    </row>
    <row r="120" spans="1:11" s="1" customFormat="1" x14ac:dyDescent="0.2">
      <c r="A120" s="25">
        <v>106</v>
      </c>
      <c r="B120" s="56" t="s">
        <v>183</v>
      </c>
      <c r="C120" s="52" t="s">
        <v>184</v>
      </c>
      <c r="D120" s="57">
        <f t="shared" si="5"/>
        <v>35010671</v>
      </c>
      <c r="E120" s="57">
        <v>35010671</v>
      </c>
      <c r="F120" s="148">
        <v>3371355</v>
      </c>
      <c r="G120" s="148">
        <v>31639316</v>
      </c>
      <c r="H120" s="148"/>
      <c r="I120" s="148"/>
      <c r="J120" s="148"/>
      <c r="K120" s="78"/>
    </row>
    <row r="121" spans="1:11" s="1" customFormat="1" ht="11.25" customHeight="1" x14ac:dyDescent="0.2">
      <c r="A121" s="25">
        <v>107</v>
      </c>
      <c r="B121" s="80" t="s">
        <v>185</v>
      </c>
      <c r="C121" s="52" t="s">
        <v>186</v>
      </c>
      <c r="D121" s="57">
        <f t="shared" si="5"/>
        <v>0</v>
      </c>
      <c r="E121" s="57">
        <v>0</v>
      </c>
      <c r="F121" s="148"/>
      <c r="G121" s="148"/>
      <c r="H121" s="148"/>
      <c r="I121" s="148"/>
      <c r="J121" s="148"/>
      <c r="K121" s="78"/>
    </row>
    <row r="122" spans="1:11" s="1" customFormat="1" x14ac:dyDescent="0.2">
      <c r="A122" s="25">
        <v>108</v>
      </c>
      <c r="B122" s="56" t="s">
        <v>187</v>
      </c>
      <c r="C122" s="52" t="s">
        <v>188</v>
      </c>
      <c r="D122" s="57">
        <f t="shared" si="5"/>
        <v>11662158</v>
      </c>
      <c r="E122" s="57">
        <v>11662158</v>
      </c>
      <c r="F122" s="148"/>
      <c r="G122" s="148">
        <v>11662158</v>
      </c>
      <c r="H122" s="148"/>
      <c r="I122" s="148"/>
      <c r="J122" s="148"/>
      <c r="K122" s="78"/>
    </row>
    <row r="123" spans="1:11" s="1" customFormat="1" x14ac:dyDescent="0.2">
      <c r="A123" s="25">
        <v>109</v>
      </c>
      <c r="B123" s="80" t="s">
        <v>189</v>
      </c>
      <c r="C123" s="52" t="s">
        <v>271</v>
      </c>
      <c r="D123" s="57">
        <f t="shared" si="5"/>
        <v>182968</v>
      </c>
      <c r="E123" s="57">
        <v>182968</v>
      </c>
      <c r="F123" s="148"/>
      <c r="G123" s="148"/>
      <c r="H123" s="148"/>
      <c r="I123" s="148"/>
      <c r="J123" s="148"/>
      <c r="K123" s="78"/>
    </row>
    <row r="124" spans="1:11" s="1" customFormat="1" ht="14.25" customHeight="1" x14ac:dyDescent="0.2">
      <c r="A124" s="25">
        <v>110</v>
      </c>
      <c r="B124" s="56" t="s">
        <v>190</v>
      </c>
      <c r="C124" s="52" t="s">
        <v>259</v>
      </c>
      <c r="D124" s="57">
        <f t="shared" ref="D124:D149" si="6">E124+K124</f>
        <v>127652</v>
      </c>
      <c r="E124" s="57">
        <v>127652</v>
      </c>
      <c r="F124" s="148"/>
      <c r="G124" s="148"/>
      <c r="H124" s="148"/>
      <c r="I124" s="148"/>
      <c r="J124" s="148"/>
      <c r="K124" s="78"/>
    </row>
    <row r="125" spans="1:11" s="1" customFormat="1" x14ac:dyDescent="0.2">
      <c r="A125" s="25">
        <v>111</v>
      </c>
      <c r="B125" s="12" t="s">
        <v>405</v>
      </c>
      <c r="C125" s="10" t="s">
        <v>381</v>
      </c>
      <c r="D125" s="57">
        <f t="shared" si="6"/>
        <v>0</v>
      </c>
      <c r="E125" s="57">
        <v>0</v>
      </c>
      <c r="F125" s="148"/>
      <c r="G125" s="148"/>
      <c r="H125" s="148"/>
      <c r="I125" s="148"/>
      <c r="J125" s="148"/>
      <c r="K125" s="78"/>
    </row>
    <row r="126" spans="1:11" s="1" customFormat="1" x14ac:dyDescent="0.2">
      <c r="A126" s="25">
        <v>112</v>
      </c>
      <c r="B126" s="56" t="s">
        <v>191</v>
      </c>
      <c r="C126" s="52" t="s">
        <v>192</v>
      </c>
      <c r="D126" s="57">
        <f t="shared" si="6"/>
        <v>0</v>
      </c>
      <c r="E126" s="57">
        <v>0</v>
      </c>
      <c r="F126" s="148"/>
      <c r="G126" s="148"/>
      <c r="H126" s="148"/>
      <c r="I126" s="148"/>
      <c r="J126" s="148"/>
      <c r="K126" s="78"/>
    </row>
    <row r="127" spans="1:11" s="1" customFormat="1" ht="13.5" customHeight="1" x14ac:dyDescent="0.2">
      <c r="A127" s="25">
        <v>113</v>
      </c>
      <c r="B127" s="56" t="s">
        <v>193</v>
      </c>
      <c r="C127" s="10" t="s">
        <v>390</v>
      </c>
      <c r="D127" s="57">
        <f t="shared" si="6"/>
        <v>46778611</v>
      </c>
      <c r="E127" s="57">
        <v>46778611</v>
      </c>
      <c r="F127" s="148"/>
      <c r="G127" s="148">
        <v>46778611</v>
      </c>
      <c r="H127" s="148"/>
      <c r="I127" s="148"/>
      <c r="J127" s="148"/>
      <c r="K127" s="78"/>
    </row>
    <row r="128" spans="1:11" s="1" customFormat="1" x14ac:dyDescent="0.2">
      <c r="A128" s="25">
        <v>114</v>
      </c>
      <c r="B128" s="80" t="s">
        <v>194</v>
      </c>
      <c r="C128" s="52" t="s">
        <v>195</v>
      </c>
      <c r="D128" s="57">
        <f t="shared" si="6"/>
        <v>0</v>
      </c>
      <c r="E128" s="57">
        <v>0</v>
      </c>
      <c r="F128" s="148"/>
      <c r="G128" s="148"/>
      <c r="H128" s="148"/>
      <c r="I128" s="148"/>
      <c r="J128" s="148"/>
      <c r="K128" s="78"/>
    </row>
    <row r="129" spans="1:11" s="1" customFormat="1" ht="24" x14ac:dyDescent="0.2">
      <c r="A129" s="25">
        <v>115</v>
      </c>
      <c r="B129" s="80" t="s">
        <v>196</v>
      </c>
      <c r="C129" s="52" t="s">
        <v>348</v>
      </c>
      <c r="D129" s="57">
        <f t="shared" si="6"/>
        <v>183819</v>
      </c>
      <c r="E129" s="57">
        <v>183819</v>
      </c>
      <c r="F129" s="148"/>
      <c r="G129" s="148"/>
      <c r="H129" s="148"/>
      <c r="I129" s="148"/>
      <c r="J129" s="148"/>
      <c r="K129" s="78"/>
    </row>
    <row r="130" spans="1:11" s="1" customFormat="1" x14ac:dyDescent="0.2">
      <c r="A130" s="25">
        <v>116</v>
      </c>
      <c r="B130" s="80" t="s">
        <v>197</v>
      </c>
      <c r="C130" s="52" t="s">
        <v>234</v>
      </c>
      <c r="D130" s="57">
        <f t="shared" si="6"/>
        <v>54713145</v>
      </c>
      <c r="E130" s="57">
        <v>54713145</v>
      </c>
      <c r="F130" s="148"/>
      <c r="G130" s="148"/>
      <c r="H130" s="148"/>
      <c r="I130" s="148"/>
      <c r="J130" s="148"/>
      <c r="K130" s="78"/>
    </row>
    <row r="131" spans="1:11" ht="10.5" customHeight="1" x14ac:dyDescent="0.2">
      <c r="A131" s="25">
        <v>117</v>
      </c>
      <c r="B131" s="80" t="s">
        <v>198</v>
      </c>
      <c r="C131" s="52" t="s">
        <v>199</v>
      </c>
      <c r="D131" s="57">
        <f t="shared" si="6"/>
        <v>3586863940</v>
      </c>
      <c r="E131" s="57">
        <v>3557244848</v>
      </c>
      <c r="F131" s="148">
        <v>3557244848</v>
      </c>
      <c r="G131" s="148"/>
      <c r="H131" s="148"/>
      <c r="I131" s="148"/>
      <c r="J131" s="148"/>
      <c r="K131" s="78">
        <v>29619092</v>
      </c>
    </row>
    <row r="132" spans="1:11" s="1" customFormat="1" x14ac:dyDescent="0.2">
      <c r="A132" s="25">
        <v>118</v>
      </c>
      <c r="B132" s="80" t="s">
        <v>200</v>
      </c>
      <c r="C132" s="52" t="s">
        <v>42</v>
      </c>
      <c r="D132" s="57">
        <f t="shared" si="6"/>
        <v>5460969</v>
      </c>
      <c r="E132" s="57">
        <v>5460969</v>
      </c>
      <c r="F132" s="148"/>
      <c r="G132" s="148"/>
      <c r="H132" s="148"/>
      <c r="I132" s="148"/>
      <c r="J132" s="148"/>
      <c r="K132" s="78"/>
    </row>
    <row r="133" spans="1:11" s="1" customFormat="1" x14ac:dyDescent="0.2">
      <c r="A133" s="25">
        <v>119</v>
      </c>
      <c r="B133" s="56" t="s">
        <v>201</v>
      </c>
      <c r="C133" s="52" t="s">
        <v>48</v>
      </c>
      <c r="D133" s="57">
        <f t="shared" si="6"/>
        <v>83566889</v>
      </c>
      <c r="E133" s="57">
        <v>83566889</v>
      </c>
      <c r="F133" s="148">
        <v>27725381.199999999</v>
      </c>
      <c r="G133" s="148"/>
      <c r="H133" s="148"/>
      <c r="I133" s="148"/>
      <c r="J133" s="148"/>
      <c r="K133" s="78"/>
    </row>
    <row r="134" spans="1:11" s="1" customFormat="1" x14ac:dyDescent="0.2">
      <c r="A134" s="25">
        <v>120</v>
      </c>
      <c r="B134" s="56" t="s">
        <v>202</v>
      </c>
      <c r="C134" s="52" t="s">
        <v>236</v>
      </c>
      <c r="D134" s="57">
        <f t="shared" si="6"/>
        <v>45352045</v>
      </c>
      <c r="E134" s="57">
        <v>45352045</v>
      </c>
      <c r="F134" s="148"/>
      <c r="G134" s="148"/>
      <c r="H134" s="148"/>
      <c r="I134" s="148"/>
      <c r="J134" s="148"/>
      <c r="K134" s="78"/>
    </row>
    <row r="135" spans="1:11" s="1" customFormat="1" x14ac:dyDescent="0.2">
      <c r="A135" s="25">
        <v>121</v>
      </c>
      <c r="B135" s="56" t="s">
        <v>203</v>
      </c>
      <c r="C135" s="52" t="s">
        <v>50</v>
      </c>
      <c r="D135" s="57">
        <f>E135+K135</f>
        <v>29513080</v>
      </c>
      <c r="E135" s="57">
        <v>29513080</v>
      </c>
      <c r="F135" s="148"/>
      <c r="G135" s="148"/>
      <c r="H135" s="148"/>
      <c r="I135" s="148"/>
      <c r="J135" s="148"/>
      <c r="K135" s="78"/>
    </row>
    <row r="136" spans="1:11" s="1" customFormat="1" x14ac:dyDescent="0.2">
      <c r="A136" s="25">
        <v>122</v>
      </c>
      <c r="B136" s="80" t="s">
        <v>204</v>
      </c>
      <c r="C136" s="52" t="s">
        <v>49</v>
      </c>
      <c r="D136" s="57">
        <f t="shared" si="6"/>
        <v>102420998</v>
      </c>
      <c r="E136" s="57">
        <v>102420998</v>
      </c>
      <c r="F136" s="148"/>
      <c r="G136" s="148">
        <v>85159895</v>
      </c>
      <c r="H136" s="148"/>
      <c r="I136" s="148"/>
      <c r="J136" s="148"/>
      <c r="K136" s="78"/>
    </row>
    <row r="137" spans="1:11" s="1" customFormat="1" x14ac:dyDescent="0.2">
      <c r="A137" s="25">
        <v>123</v>
      </c>
      <c r="B137" s="80" t="s">
        <v>205</v>
      </c>
      <c r="C137" s="52" t="s">
        <v>206</v>
      </c>
      <c r="D137" s="57">
        <f t="shared" si="6"/>
        <v>0</v>
      </c>
      <c r="E137" s="57">
        <v>0</v>
      </c>
      <c r="F137" s="148"/>
      <c r="G137" s="148"/>
      <c r="H137" s="148"/>
      <c r="I137" s="148"/>
      <c r="J137" s="148"/>
      <c r="K137" s="78"/>
    </row>
    <row r="138" spans="1:11" s="1" customFormat="1" x14ac:dyDescent="0.2">
      <c r="A138" s="25">
        <v>124</v>
      </c>
      <c r="B138" s="80" t="s">
        <v>207</v>
      </c>
      <c r="C138" s="52" t="s">
        <v>43</v>
      </c>
      <c r="D138" s="57">
        <f t="shared" si="6"/>
        <v>8152875</v>
      </c>
      <c r="E138" s="57">
        <v>8152875</v>
      </c>
      <c r="F138" s="148"/>
      <c r="G138" s="148"/>
      <c r="H138" s="148"/>
      <c r="I138" s="148"/>
      <c r="J138" s="148"/>
      <c r="K138" s="78"/>
    </row>
    <row r="139" spans="1:11" s="1" customFormat="1" x14ac:dyDescent="0.2">
      <c r="A139" s="25">
        <v>125</v>
      </c>
      <c r="B139" s="56" t="s">
        <v>208</v>
      </c>
      <c r="C139" s="52" t="s">
        <v>235</v>
      </c>
      <c r="D139" s="57">
        <f t="shared" si="6"/>
        <v>38721780</v>
      </c>
      <c r="E139" s="57">
        <v>38721780</v>
      </c>
      <c r="F139" s="148"/>
      <c r="G139" s="148"/>
      <c r="H139" s="148"/>
      <c r="I139" s="148"/>
      <c r="J139" s="148"/>
      <c r="K139" s="78"/>
    </row>
    <row r="140" spans="1:11" s="1" customFormat="1" x14ac:dyDescent="0.2">
      <c r="A140" s="25">
        <v>126</v>
      </c>
      <c r="B140" s="56" t="s">
        <v>209</v>
      </c>
      <c r="C140" s="52" t="s">
        <v>210</v>
      </c>
      <c r="D140" s="57">
        <f t="shared" si="6"/>
        <v>55619756</v>
      </c>
      <c r="E140" s="57">
        <v>55619756</v>
      </c>
      <c r="F140" s="148"/>
      <c r="G140" s="148"/>
      <c r="H140" s="148"/>
      <c r="I140" s="148"/>
      <c r="J140" s="148"/>
      <c r="K140" s="78"/>
    </row>
    <row r="141" spans="1:11" x14ac:dyDescent="0.2">
      <c r="A141" s="25">
        <v>127</v>
      </c>
      <c r="B141" s="80" t="s">
        <v>211</v>
      </c>
      <c r="C141" s="52" t="s">
        <v>212</v>
      </c>
      <c r="D141" s="57">
        <f t="shared" si="6"/>
        <v>141114392</v>
      </c>
      <c r="E141" s="57">
        <v>141114392</v>
      </c>
      <c r="F141" s="148"/>
      <c r="G141" s="148"/>
      <c r="H141" s="148">
        <v>141114392</v>
      </c>
      <c r="I141" s="148"/>
      <c r="J141" s="148"/>
      <c r="K141" s="78"/>
    </row>
    <row r="142" spans="1:11" x14ac:dyDescent="0.2">
      <c r="A142" s="25">
        <v>128</v>
      </c>
      <c r="B142" s="56" t="s">
        <v>213</v>
      </c>
      <c r="C142" s="52" t="s">
        <v>214</v>
      </c>
      <c r="D142" s="57">
        <f t="shared" si="6"/>
        <v>0</v>
      </c>
      <c r="E142" s="57">
        <v>0</v>
      </c>
      <c r="F142" s="148"/>
      <c r="G142" s="148"/>
      <c r="H142" s="148"/>
      <c r="I142" s="148"/>
      <c r="J142" s="148"/>
      <c r="K142" s="78"/>
    </row>
    <row r="143" spans="1:11" ht="12.75" x14ac:dyDescent="0.2">
      <c r="A143" s="25">
        <v>129</v>
      </c>
      <c r="B143" s="36" t="s">
        <v>215</v>
      </c>
      <c r="C143" s="67" t="s">
        <v>216</v>
      </c>
      <c r="D143" s="57">
        <f t="shared" si="6"/>
        <v>103019774</v>
      </c>
      <c r="E143" s="57">
        <v>88929294</v>
      </c>
      <c r="F143" s="148">
        <v>88929294</v>
      </c>
      <c r="G143" s="148"/>
      <c r="H143" s="148"/>
      <c r="I143" s="148"/>
      <c r="J143" s="148"/>
      <c r="K143" s="78">
        <v>14090480</v>
      </c>
    </row>
    <row r="144" spans="1:11" ht="12.75" x14ac:dyDescent="0.2">
      <c r="A144" s="25">
        <v>130</v>
      </c>
      <c r="B144" s="36" t="s">
        <v>260</v>
      </c>
      <c r="C144" s="37" t="s">
        <v>261</v>
      </c>
      <c r="D144" s="57">
        <f t="shared" si="6"/>
        <v>0</v>
      </c>
      <c r="E144" s="57">
        <v>0</v>
      </c>
      <c r="F144" s="147"/>
      <c r="G144" s="147"/>
      <c r="H144" s="147"/>
      <c r="I144" s="147"/>
      <c r="J144" s="147"/>
      <c r="K144" s="61"/>
    </row>
    <row r="145" spans="1:60" ht="12.75" x14ac:dyDescent="0.2">
      <c r="A145" s="25">
        <v>131</v>
      </c>
      <c r="B145" s="36" t="s">
        <v>262</v>
      </c>
      <c r="C145" s="39" t="s">
        <v>263</v>
      </c>
      <c r="D145" s="57">
        <f t="shared" si="6"/>
        <v>0</v>
      </c>
      <c r="E145" s="57">
        <v>0</v>
      </c>
      <c r="F145" s="147"/>
      <c r="G145" s="147"/>
      <c r="H145" s="147"/>
      <c r="I145" s="147"/>
      <c r="J145" s="147"/>
      <c r="K145" s="61"/>
    </row>
    <row r="146" spans="1:60" ht="12.75" x14ac:dyDescent="0.2">
      <c r="A146" s="25">
        <v>132</v>
      </c>
      <c r="B146" s="36" t="s">
        <v>264</v>
      </c>
      <c r="C146" s="37" t="s">
        <v>265</v>
      </c>
      <c r="D146" s="57">
        <f t="shared" si="6"/>
        <v>0</v>
      </c>
      <c r="E146" s="57">
        <v>0</v>
      </c>
      <c r="F146" s="147"/>
      <c r="G146" s="147"/>
      <c r="H146" s="147"/>
      <c r="I146" s="147"/>
      <c r="J146" s="147"/>
      <c r="K146" s="61"/>
    </row>
    <row r="147" spans="1:60" x14ac:dyDescent="0.2">
      <c r="A147" s="25">
        <v>133</v>
      </c>
      <c r="B147" s="79" t="s">
        <v>269</v>
      </c>
      <c r="C147" s="68" t="s">
        <v>270</v>
      </c>
      <c r="D147" s="57">
        <f t="shared" si="6"/>
        <v>0</v>
      </c>
      <c r="E147" s="57">
        <v>0</v>
      </c>
      <c r="F147" s="147"/>
      <c r="G147" s="147"/>
      <c r="H147" s="147"/>
      <c r="I147" s="147"/>
      <c r="J147" s="147"/>
      <c r="K147" s="61"/>
    </row>
    <row r="148" spans="1:60" s="4" customFormat="1" x14ac:dyDescent="0.2">
      <c r="A148" s="25">
        <v>134</v>
      </c>
      <c r="B148" s="90" t="s">
        <v>358</v>
      </c>
      <c r="C148" s="42" t="s">
        <v>357</v>
      </c>
      <c r="D148" s="57">
        <f t="shared" si="6"/>
        <v>0</v>
      </c>
      <c r="E148" s="57">
        <v>0</v>
      </c>
      <c r="F148" s="150"/>
      <c r="G148" s="150"/>
      <c r="H148" s="147"/>
      <c r="I148" s="150"/>
      <c r="J148" s="150"/>
      <c r="K148" s="8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</row>
    <row r="149" spans="1:60" s="4" customFormat="1" x14ac:dyDescent="0.2">
      <c r="A149" s="25">
        <v>135</v>
      </c>
      <c r="B149" s="88" t="s">
        <v>385</v>
      </c>
      <c r="C149" s="142" t="s">
        <v>382</v>
      </c>
      <c r="D149" s="57">
        <f t="shared" si="6"/>
        <v>26042658</v>
      </c>
      <c r="E149" s="57">
        <v>26042658</v>
      </c>
      <c r="F149" s="150"/>
      <c r="G149" s="150"/>
      <c r="H149" s="147">
        <v>26042658</v>
      </c>
      <c r="I149" s="150"/>
      <c r="J149" s="150"/>
      <c r="K149" s="8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</row>
    <row r="150" spans="1:60" s="1" customFormat="1" x14ac:dyDescent="0.2">
      <c r="A150" s="25">
        <v>136</v>
      </c>
      <c r="B150" s="158">
        <v>20058</v>
      </c>
      <c r="C150" s="52" t="s">
        <v>399</v>
      </c>
      <c r="D150" s="57">
        <f>E150+K150</f>
        <v>244525</v>
      </c>
      <c r="E150" s="57">
        <v>244525</v>
      </c>
      <c r="F150" s="148"/>
      <c r="G150" s="148"/>
      <c r="H150" s="148"/>
      <c r="I150" s="148"/>
      <c r="J150" s="148"/>
      <c r="K150" s="159"/>
    </row>
    <row r="151" spans="1:60" s="4" customFormat="1" x14ac:dyDescent="0.2">
      <c r="A151" s="6"/>
      <c r="B151" s="6"/>
      <c r="C151" s="7"/>
      <c r="D151" s="8"/>
      <c r="E151" s="8"/>
      <c r="F151" s="143"/>
      <c r="G151" s="143"/>
      <c r="H151" s="151"/>
      <c r="I151" s="143"/>
      <c r="J151" s="143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</row>
    <row r="152" spans="1:60" s="4" customFormat="1" x14ac:dyDescent="0.2">
      <c r="A152" s="6"/>
      <c r="B152" s="6"/>
      <c r="C152" s="7"/>
      <c r="D152" s="8"/>
      <c r="E152" s="8"/>
      <c r="F152" s="143"/>
      <c r="G152" s="143"/>
      <c r="H152" s="151"/>
      <c r="I152" s="143"/>
      <c r="J152" s="143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</row>
  </sheetData>
  <mergeCells count="12">
    <mergeCell ref="A8:C8"/>
    <mergeCell ref="A11:C11"/>
    <mergeCell ref="A90:A93"/>
    <mergeCell ref="B90:B93"/>
    <mergeCell ref="A3:K3"/>
    <mergeCell ref="A6:A7"/>
    <mergeCell ref="B6:B7"/>
    <mergeCell ref="C6:C7"/>
    <mergeCell ref="D6:D7"/>
    <mergeCell ref="E6:E7"/>
    <mergeCell ref="F6:J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155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4" sqref="I1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50" customWidth="1"/>
    <col min="5" max="5" width="16.140625" style="50" customWidth="1"/>
    <col min="6" max="8" width="13.140625" style="50" customWidth="1"/>
    <col min="9" max="16384" width="9.140625" style="8"/>
  </cols>
  <sheetData>
    <row r="2" spans="1:8" ht="33" customHeight="1" x14ac:dyDescent="0.2">
      <c r="A2" s="297" t="s">
        <v>364</v>
      </c>
      <c r="B2" s="297"/>
      <c r="C2" s="297"/>
      <c r="D2" s="297"/>
      <c r="E2" s="297"/>
      <c r="F2" s="297"/>
      <c r="G2" s="297"/>
      <c r="H2" s="297"/>
    </row>
    <row r="3" spans="1:8" x14ac:dyDescent="0.2">
      <c r="C3" s="9"/>
      <c r="H3" s="50" t="s">
        <v>289</v>
      </c>
    </row>
    <row r="4" spans="1:8" s="2" customFormat="1" ht="15.75" customHeight="1" x14ac:dyDescent="0.2">
      <c r="A4" s="287" t="s">
        <v>46</v>
      </c>
      <c r="B4" s="287" t="s">
        <v>58</v>
      </c>
      <c r="C4" s="288" t="s">
        <v>47</v>
      </c>
      <c r="D4" s="301" t="s">
        <v>319</v>
      </c>
      <c r="E4" s="301"/>
      <c r="F4" s="301"/>
      <c r="G4" s="301"/>
      <c r="H4" s="301"/>
    </row>
    <row r="5" spans="1:8" ht="15" customHeight="1" x14ac:dyDescent="0.2">
      <c r="A5" s="287"/>
      <c r="B5" s="287"/>
      <c r="C5" s="288"/>
      <c r="D5" s="298" t="s">
        <v>238</v>
      </c>
      <c r="E5" s="298" t="s">
        <v>341</v>
      </c>
      <c r="F5" s="298" t="s">
        <v>320</v>
      </c>
      <c r="G5" s="298" t="s">
        <v>321</v>
      </c>
      <c r="H5" s="298" t="s">
        <v>35</v>
      </c>
    </row>
    <row r="6" spans="1:8" ht="14.25" customHeight="1" x14ac:dyDescent="0.2">
      <c r="A6" s="287"/>
      <c r="B6" s="287"/>
      <c r="C6" s="288"/>
      <c r="D6" s="299"/>
      <c r="E6" s="299"/>
      <c r="F6" s="299"/>
      <c r="G6" s="299"/>
      <c r="H6" s="299"/>
    </row>
    <row r="7" spans="1:8" ht="30.75" customHeight="1" x14ac:dyDescent="0.2">
      <c r="A7" s="287"/>
      <c r="B7" s="287"/>
      <c r="C7" s="288"/>
      <c r="D7" s="300"/>
      <c r="E7" s="300"/>
      <c r="F7" s="300"/>
      <c r="G7" s="300"/>
      <c r="H7" s="300"/>
    </row>
    <row r="8" spans="1:8" s="2" customFormat="1" x14ac:dyDescent="0.2">
      <c r="A8" s="282" t="s">
        <v>233</v>
      </c>
      <c r="B8" s="282"/>
      <c r="C8" s="282"/>
      <c r="D8" s="92">
        <f>D9+D10+D11</f>
        <v>31682770426</v>
      </c>
      <c r="E8" s="92">
        <f t="shared" ref="E8:H8" si="0">E9+E10+E11</f>
        <v>22943435739</v>
      </c>
      <c r="F8" s="92">
        <f t="shared" si="0"/>
        <v>3509596601</v>
      </c>
      <c r="G8" s="92">
        <f t="shared" si="0"/>
        <v>587505154</v>
      </c>
      <c r="H8" s="92">
        <f t="shared" si="0"/>
        <v>4642232932</v>
      </c>
    </row>
    <row r="9" spans="1:8" s="3" customFormat="1" ht="11.25" customHeight="1" x14ac:dyDescent="0.2">
      <c r="A9" s="5"/>
      <c r="B9" s="5"/>
      <c r="C9" s="11" t="s">
        <v>56</v>
      </c>
      <c r="D9" s="93">
        <v>3604675852</v>
      </c>
      <c r="E9" s="93">
        <v>3514779267</v>
      </c>
      <c r="F9" s="93">
        <v>88240000</v>
      </c>
      <c r="G9" s="93">
        <v>0</v>
      </c>
      <c r="H9" s="93">
        <v>1656585</v>
      </c>
    </row>
    <row r="10" spans="1:8" s="3" customFormat="1" ht="11.25" customHeight="1" x14ac:dyDescent="0.2">
      <c r="A10" s="5"/>
      <c r="B10" s="5"/>
      <c r="C10" s="11" t="s">
        <v>297</v>
      </c>
      <c r="D10" s="93">
        <f>E10+F10+G10+H10</f>
        <v>0</v>
      </c>
      <c r="E10" s="93"/>
      <c r="F10" s="93"/>
      <c r="G10" s="93"/>
      <c r="H10" s="93"/>
    </row>
    <row r="11" spans="1:8" s="2" customFormat="1" x14ac:dyDescent="0.2">
      <c r="A11" s="282" t="s">
        <v>232</v>
      </c>
      <c r="B11" s="282"/>
      <c r="C11" s="282"/>
      <c r="D11" s="92">
        <f>SUM(D12:D148)-D93</f>
        <v>28078094574</v>
      </c>
      <c r="E11" s="92">
        <f>SUM(E12:E148)-E93</f>
        <v>19428656472</v>
      </c>
      <c r="F11" s="92">
        <f>SUM(F12:F148)-F93</f>
        <v>3421356601</v>
      </c>
      <c r="G11" s="92">
        <f>SUM(G12:G148)-G93</f>
        <v>587505154</v>
      </c>
      <c r="H11" s="92">
        <f>SUM(H12:H148)-H93</f>
        <v>4640576347</v>
      </c>
    </row>
    <row r="12" spans="1:8" s="1" customFormat="1" ht="12" customHeight="1" x14ac:dyDescent="0.2">
      <c r="A12" s="25">
        <v>1</v>
      </c>
      <c r="B12" s="12" t="s">
        <v>59</v>
      </c>
      <c r="C12" s="10" t="s">
        <v>44</v>
      </c>
      <c r="D12" s="86">
        <f t="shared" ref="D12:D71" si="1">E12+F12+G12+H12</f>
        <v>57760412</v>
      </c>
      <c r="E12" s="86">
        <v>57760412</v>
      </c>
      <c r="F12" s="86">
        <v>0</v>
      </c>
      <c r="G12" s="86">
        <v>0</v>
      </c>
      <c r="H12" s="86">
        <v>0</v>
      </c>
    </row>
    <row r="13" spans="1:8" s="1" customFormat="1" x14ac:dyDescent="0.2">
      <c r="A13" s="25">
        <v>2</v>
      </c>
      <c r="B13" s="14" t="s">
        <v>60</v>
      </c>
      <c r="C13" s="10" t="s">
        <v>217</v>
      </c>
      <c r="D13" s="86">
        <f t="shared" si="1"/>
        <v>44626513</v>
      </c>
      <c r="E13" s="86">
        <v>44555940</v>
      </c>
      <c r="F13" s="86">
        <v>70573</v>
      </c>
      <c r="G13" s="86">
        <v>0</v>
      </c>
      <c r="H13" s="86">
        <v>0</v>
      </c>
    </row>
    <row r="14" spans="1:8" s="22" customFormat="1" x14ac:dyDescent="0.2">
      <c r="A14" s="25">
        <v>3</v>
      </c>
      <c r="B14" s="27" t="s">
        <v>61</v>
      </c>
      <c r="C14" s="21" t="s">
        <v>5</v>
      </c>
      <c r="D14" s="89">
        <f t="shared" si="1"/>
        <v>266541532</v>
      </c>
      <c r="E14" s="89">
        <v>266541532</v>
      </c>
      <c r="F14" s="89">
        <v>0</v>
      </c>
      <c r="G14" s="89">
        <v>0</v>
      </c>
      <c r="H14" s="89">
        <v>0</v>
      </c>
    </row>
    <row r="15" spans="1:8" s="1" customFormat="1" ht="14.25" customHeight="1" x14ac:dyDescent="0.2">
      <c r="A15" s="25">
        <v>4</v>
      </c>
      <c r="B15" s="12" t="s">
        <v>62</v>
      </c>
      <c r="C15" s="10" t="s">
        <v>218</v>
      </c>
      <c r="D15" s="86">
        <f t="shared" si="1"/>
        <v>49257155</v>
      </c>
      <c r="E15" s="86">
        <v>49257155</v>
      </c>
      <c r="F15" s="86">
        <v>0</v>
      </c>
      <c r="G15" s="86">
        <v>0</v>
      </c>
      <c r="H15" s="86">
        <v>0</v>
      </c>
    </row>
    <row r="16" spans="1:8" s="1" customFormat="1" x14ac:dyDescent="0.2">
      <c r="A16" s="25">
        <v>5</v>
      </c>
      <c r="B16" s="12" t="s">
        <v>63</v>
      </c>
      <c r="C16" s="10" t="s">
        <v>8</v>
      </c>
      <c r="D16" s="86">
        <f>E16+F16+G16+H16</f>
        <v>59193795</v>
      </c>
      <c r="E16" s="86">
        <v>59193795</v>
      </c>
      <c r="F16" s="86">
        <v>0</v>
      </c>
      <c r="G16" s="86">
        <v>0</v>
      </c>
      <c r="H16" s="86">
        <v>0</v>
      </c>
    </row>
    <row r="17" spans="1:8" s="22" customFormat="1" x14ac:dyDescent="0.2">
      <c r="A17" s="25">
        <v>6</v>
      </c>
      <c r="B17" s="27" t="s">
        <v>64</v>
      </c>
      <c r="C17" s="21" t="s">
        <v>65</v>
      </c>
      <c r="D17" s="89">
        <f t="shared" si="1"/>
        <v>658936112</v>
      </c>
      <c r="E17" s="89">
        <v>589187246</v>
      </c>
      <c r="F17" s="89">
        <v>1055884</v>
      </c>
      <c r="G17" s="89">
        <v>0</v>
      </c>
      <c r="H17" s="89">
        <v>68692982</v>
      </c>
    </row>
    <row r="18" spans="1:8" s="1" customFormat="1" x14ac:dyDescent="0.2">
      <c r="A18" s="25">
        <v>7</v>
      </c>
      <c r="B18" s="12" t="s">
        <v>66</v>
      </c>
      <c r="C18" s="10" t="s">
        <v>219</v>
      </c>
      <c r="D18" s="86">
        <f t="shared" si="1"/>
        <v>210457648</v>
      </c>
      <c r="E18" s="86">
        <v>210457648</v>
      </c>
      <c r="F18" s="86">
        <v>0</v>
      </c>
      <c r="G18" s="86">
        <v>0</v>
      </c>
      <c r="H18" s="86">
        <v>0</v>
      </c>
    </row>
    <row r="19" spans="1:8" s="1" customFormat="1" x14ac:dyDescent="0.2">
      <c r="A19" s="25">
        <v>8</v>
      </c>
      <c r="B19" s="26" t="s">
        <v>67</v>
      </c>
      <c r="C19" s="10" t="s">
        <v>17</v>
      </c>
      <c r="D19" s="86">
        <f t="shared" si="1"/>
        <v>43170175</v>
      </c>
      <c r="E19" s="86">
        <v>43129052</v>
      </c>
      <c r="F19" s="86">
        <v>41123</v>
      </c>
      <c r="G19" s="86">
        <v>0</v>
      </c>
      <c r="H19" s="86">
        <v>0</v>
      </c>
    </row>
    <row r="20" spans="1:8" s="1" customFormat="1" x14ac:dyDescent="0.2">
      <c r="A20" s="25">
        <v>9</v>
      </c>
      <c r="B20" s="26" t="s">
        <v>68</v>
      </c>
      <c r="C20" s="10" t="s">
        <v>6</v>
      </c>
      <c r="D20" s="86">
        <f t="shared" si="1"/>
        <v>68442070</v>
      </c>
      <c r="E20" s="86">
        <v>68442070</v>
      </c>
      <c r="F20" s="86">
        <v>0</v>
      </c>
      <c r="G20" s="86">
        <v>0</v>
      </c>
      <c r="H20" s="86">
        <v>0</v>
      </c>
    </row>
    <row r="21" spans="1:8" s="1" customFormat="1" x14ac:dyDescent="0.2">
      <c r="A21" s="25">
        <v>10</v>
      </c>
      <c r="B21" s="26" t="s">
        <v>69</v>
      </c>
      <c r="C21" s="10" t="s">
        <v>18</v>
      </c>
      <c r="D21" s="86">
        <f t="shared" si="1"/>
        <v>53711100</v>
      </c>
      <c r="E21" s="86">
        <v>53711100</v>
      </c>
      <c r="F21" s="86">
        <v>0</v>
      </c>
      <c r="G21" s="86">
        <v>0</v>
      </c>
      <c r="H21" s="86">
        <v>0</v>
      </c>
    </row>
    <row r="22" spans="1:8" s="1" customFormat="1" x14ac:dyDescent="0.2">
      <c r="A22" s="25">
        <v>11</v>
      </c>
      <c r="B22" s="26" t="s">
        <v>70</v>
      </c>
      <c r="C22" s="10" t="s">
        <v>7</v>
      </c>
      <c r="D22" s="86">
        <f t="shared" si="1"/>
        <v>58295969</v>
      </c>
      <c r="E22" s="86">
        <v>58295969</v>
      </c>
      <c r="F22" s="86">
        <v>0</v>
      </c>
      <c r="G22" s="86">
        <v>0</v>
      </c>
      <c r="H22" s="86">
        <v>0</v>
      </c>
    </row>
    <row r="23" spans="1:8" s="1" customFormat="1" x14ac:dyDescent="0.2">
      <c r="A23" s="25">
        <v>12</v>
      </c>
      <c r="B23" s="26" t="s">
        <v>71</v>
      </c>
      <c r="C23" s="10" t="s">
        <v>19</v>
      </c>
      <c r="D23" s="86">
        <f t="shared" si="1"/>
        <v>134104454</v>
      </c>
      <c r="E23" s="86">
        <v>134104454</v>
      </c>
      <c r="F23" s="86">
        <v>0</v>
      </c>
      <c r="G23" s="86">
        <v>0</v>
      </c>
      <c r="H23" s="86">
        <v>0</v>
      </c>
    </row>
    <row r="24" spans="1:8" s="1" customFormat="1" x14ac:dyDescent="0.2">
      <c r="A24" s="25">
        <v>13</v>
      </c>
      <c r="B24" s="26" t="s">
        <v>239</v>
      </c>
      <c r="C24" s="10" t="s">
        <v>240</v>
      </c>
      <c r="D24" s="86">
        <f t="shared" si="1"/>
        <v>0</v>
      </c>
      <c r="E24" s="86">
        <v>0</v>
      </c>
      <c r="F24" s="86">
        <v>0</v>
      </c>
      <c r="G24" s="86">
        <v>0</v>
      </c>
      <c r="H24" s="86">
        <v>0</v>
      </c>
    </row>
    <row r="25" spans="1:8" s="1" customFormat="1" x14ac:dyDescent="0.2">
      <c r="A25" s="25">
        <v>14</v>
      </c>
      <c r="B25" s="26" t="s">
        <v>72</v>
      </c>
      <c r="C25" s="10" t="s">
        <v>22</v>
      </c>
      <c r="D25" s="86">
        <f t="shared" si="1"/>
        <v>63119699</v>
      </c>
      <c r="E25" s="86">
        <v>63119699</v>
      </c>
      <c r="F25" s="86">
        <v>0</v>
      </c>
      <c r="G25" s="86">
        <v>0</v>
      </c>
      <c r="H25" s="86">
        <v>0</v>
      </c>
    </row>
    <row r="26" spans="1:8" s="1" customFormat="1" x14ac:dyDescent="0.2">
      <c r="A26" s="25">
        <v>15</v>
      </c>
      <c r="B26" s="26" t="s">
        <v>73</v>
      </c>
      <c r="C26" s="10" t="s">
        <v>10</v>
      </c>
      <c r="D26" s="86">
        <f t="shared" si="1"/>
        <v>83708094</v>
      </c>
      <c r="E26" s="86">
        <v>83708094</v>
      </c>
      <c r="F26" s="86">
        <v>0</v>
      </c>
      <c r="G26" s="86">
        <v>0</v>
      </c>
      <c r="H26" s="86">
        <v>0</v>
      </c>
    </row>
    <row r="27" spans="1:8" s="1" customFormat="1" x14ac:dyDescent="0.2">
      <c r="A27" s="25">
        <v>16</v>
      </c>
      <c r="B27" s="26" t="s">
        <v>74</v>
      </c>
      <c r="C27" s="10" t="s">
        <v>220</v>
      </c>
      <c r="D27" s="86">
        <f t="shared" si="1"/>
        <v>141678334</v>
      </c>
      <c r="E27" s="86">
        <v>141678334</v>
      </c>
      <c r="F27" s="86">
        <v>0</v>
      </c>
      <c r="G27" s="86">
        <v>0</v>
      </c>
      <c r="H27" s="86">
        <v>0</v>
      </c>
    </row>
    <row r="28" spans="1:8" s="22" customFormat="1" x14ac:dyDescent="0.2">
      <c r="A28" s="25">
        <v>17</v>
      </c>
      <c r="B28" s="27" t="s">
        <v>75</v>
      </c>
      <c r="C28" s="21" t="s">
        <v>9</v>
      </c>
      <c r="D28" s="89">
        <f t="shared" si="1"/>
        <v>674430612</v>
      </c>
      <c r="E28" s="89">
        <v>626409217</v>
      </c>
      <c r="F28" s="89">
        <v>1847386</v>
      </c>
      <c r="G28" s="89">
        <v>0</v>
      </c>
      <c r="H28" s="89">
        <v>46174009</v>
      </c>
    </row>
    <row r="29" spans="1:8" s="1" customFormat="1" x14ac:dyDescent="0.2">
      <c r="A29" s="25">
        <v>18</v>
      </c>
      <c r="B29" s="12" t="s">
        <v>76</v>
      </c>
      <c r="C29" s="10" t="s">
        <v>11</v>
      </c>
      <c r="D29" s="86">
        <f t="shared" si="1"/>
        <v>33102379</v>
      </c>
      <c r="E29" s="86">
        <v>33102379</v>
      </c>
      <c r="F29" s="86">
        <v>0</v>
      </c>
      <c r="G29" s="86">
        <v>0</v>
      </c>
      <c r="H29" s="86">
        <v>0</v>
      </c>
    </row>
    <row r="30" spans="1:8" s="1" customFormat="1" x14ac:dyDescent="0.2">
      <c r="A30" s="25">
        <v>19</v>
      </c>
      <c r="B30" s="12" t="s">
        <v>77</v>
      </c>
      <c r="C30" s="10" t="s">
        <v>221</v>
      </c>
      <c r="D30" s="86">
        <f t="shared" si="1"/>
        <v>31876107</v>
      </c>
      <c r="E30" s="86">
        <v>31876107</v>
      </c>
      <c r="F30" s="86">
        <v>0</v>
      </c>
      <c r="G30" s="86">
        <v>0</v>
      </c>
      <c r="H30" s="86">
        <v>0</v>
      </c>
    </row>
    <row r="31" spans="1:8" x14ac:dyDescent="0.2">
      <c r="A31" s="25">
        <v>20</v>
      </c>
      <c r="B31" s="12" t="s">
        <v>78</v>
      </c>
      <c r="C31" s="10" t="s">
        <v>79</v>
      </c>
      <c r="D31" s="85">
        <f t="shared" si="1"/>
        <v>219652395</v>
      </c>
      <c r="E31" s="85">
        <v>219149378</v>
      </c>
      <c r="F31" s="85">
        <v>503017</v>
      </c>
      <c r="G31" s="85">
        <v>0</v>
      </c>
      <c r="H31" s="85">
        <v>0</v>
      </c>
    </row>
    <row r="32" spans="1:8" s="22" customFormat="1" x14ac:dyDescent="0.2">
      <c r="A32" s="25">
        <v>21</v>
      </c>
      <c r="B32" s="23" t="s">
        <v>80</v>
      </c>
      <c r="C32" s="21" t="s">
        <v>40</v>
      </c>
      <c r="D32" s="89">
        <f t="shared" si="1"/>
        <v>387500764</v>
      </c>
      <c r="E32" s="89">
        <v>337939232</v>
      </c>
      <c r="F32" s="89">
        <v>25850</v>
      </c>
      <c r="G32" s="89">
        <v>30904784</v>
      </c>
      <c r="H32" s="89">
        <v>18630898</v>
      </c>
    </row>
    <row r="33" spans="1:8" s="22" customFormat="1" x14ac:dyDescent="0.2">
      <c r="A33" s="25">
        <v>22</v>
      </c>
      <c r="B33" s="27" t="s">
        <v>81</v>
      </c>
      <c r="C33" s="21" t="s">
        <v>82</v>
      </c>
      <c r="D33" s="89">
        <f t="shared" si="1"/>
        <v>0</v>
      </c>
      <c r="E33" s="89">
        <v>0</v>
      </c>
      <c r="F33" s="89">
        <v>0</v>
      </c>
      <c r="G33" s="89">
        <v>0</v>
      </c>
      <c r="H33" s="89">
        <v>0</v>
      </c>
    </row>
    <row r="34" spans="1:8" s="1" customFormat="1" ht="12" customHeight="1" x14ac:dyDescent="0.2">
      <c r="A34" s="25">
        <v>23</v>
      </c>
      <c r="B34" s="26" t="s">
        <v>83</v>
      </c>
      <c r="C34" s="10" t="s">
        <v>84</v>
      </c>
      <c r="D34" s="86">
        <f t="shared" si="1"/>
        <v>0</v>
      </c>
      <c r="E34" s="86">
        <v>0</v>
      </c>
      <c r="F34" s="86">
        <v>0</v>
      </c>
      <c r="G34" s="86">
        <v>0</v>
      </c>
      <c r="H34" s="86">
        <v>0</v>
      </c>
    </row>
    <row r="35" spans="1:8" s="1" customFormat="1" ht="24" x14ac:dyDescent="0.2">
      <c r="A35" s="25">
        <v>24</v>
      </c>
      <c r="B35" s="26" t="s">
        <v>85</v>
      </c>
      <c r="C35" s="10" t="s">
        <v>86</v>
      </c>
      <c r="D35" s="86">
        <f t="shared" si="1"/>
        <v>0</v>
      </c>
      <c r="E35" s="86">
        <v>0</v>
      </c>
      <c r="F35" s="86">
        <v>0</v>
      </c>
      <c r="G35" s="86">
        <v>0</v>
      </c>
      <c r="H35" s="86">
        <v>0</v>
      </c>
    </row>
    <row r="36" spans="1:8" s="1" customFormat="1" x14ac:dyDescent="0.2">
      <c r="A36" s="25">
        <v>25</v>
      </c>
      <c r="B36" s="12" t="s">
        <v>87</v>
      </c>
      <c r="C36" s="10" t="s">
        <v>88</v>
      </c>
      <c r="D36" s="86">
        <f t="shared" si="1"/>
        <v>1579035476</v>
      </c>
      <c r="E36" s="86">
        <v>1279964593</v>
      </c>
      <c r="F36" s="86">
        <v>55939720</v>
      </c>
      <c r="G36" s="86">
        <v>0</v>
      </c>
      <c r="H36" s="86">
        <v>243131163</v>
      </c>
    </row>
    <row r="37" spans="1:8" s="1" customFormat="1" ht="15.75" customHeight="1" x14ac:dyDescent="0.2">
      <c r="A37" s="25">
        <v>26</v>
      </c>
      <c r="B37" s="26" t="s">
        <v>89</v>
      </c>
      <c r="C37" s="10" t="s">
        <v>90</v>
      </c>
      <c r="D37" s="86">
        <f t="shared" si="1"/>
        <v>102032618</v>
      </c>
      <c r="E37" s="86">
        <v>102032618</v>
      </c>
      <c r="F37" s="86">
        <v>0</v>
      </c>
      <c r="G37" s="86">
        <v>0</v>
      </c>
      <c r="H37" s="86">
        <v>0</v>
      </c>
    </row>
    <row r="38" spans="1:8" s="1" customFormat="1" x14ac:dyDescent="0.2">
      <c r="A38" s="25">
        <v>27</v>
      </c>
      <c r="B38" s="14" t="s">
        <v>91</v>
      </c>
      <c r="C38" s="10" t="s">
        <v>92</v>
      </c>
      <c r="D38" s="86">
        <f t="shared" si="1"/>
        <v>0</v>
      </c>
      <c r="E38" s="86">
        <v>0</v>
      </c>
      <c r="F38" s="86">
        <v>0</v>
      </c>
      <c r="G38" s="86">
        <v>0</v>
      </c>
      <c r="H38" s="86">
        <v>0</v>
      </c>
    </row>
    <row r="39" spans="1:8" s="22" customFormat="1" x14ac:dyDescent="0.2">
      <c r="A39" s="25">
        <v>28</v>
      </c>
      <c r="B39" s="23" t="s">
        <v>93</v>
      </c>
      <c r="C39" s="52" t="s">
        <v>273</v>
      </c>
      <c r="D39" s="89">
        <f t="shared" si="1"/>
        <v>0</v>
      </c>
      <c r="E39" s="89">
        <v>0</v>
      </c>
      <c r="F39" s="89">
        <v>0</v>
      </c>
      <c r="G39" s="89">
        <v>0</v>
      </c>
      <c r="H39" s="89">
        <v>0</v>
      </c>
    </row>
    <row r="40" spans="1:8" s="22" customFormat="1" x14ac:dyDescent="0.2">
      <c r="A40" s="25">
        <v>29</v>
      </c>
      <c r="B40" s="24" t="s">
        <v>94</v>
      </c>
      <c r="C40" s="21" t="s">
        <v>41</v>
      </c>
      <c r="D40" s="89">
        <f t="shared" si="1"/>
        <v>446340199</v>
      </c>
      <c r="E40" s="89">
        <v>396493243</v>
      </c>
      <c r="F40" s="89">
        <v>657654</v>
      </c>
      <c r="G40" s="89">
        <v>0</v>
      </c>
      <c r="H40" s="89">
        <v>49189302</v>
      </c>
    </row>
    <row r="41" spans="1:8" x14ac:dyDescent="0.2">
      <c r="A41" s="25">
        <v>30</v>
      </c>
      <c r="B41" s="12" t="s">
        <v>95</v>
      </c>
      <c r="C41" s="10" t="s">
        <v>39</v>
      </c>
      <c r="D41" s="85">
        <f t="shared" si="1"/>
        <v>565042531</v>
      </c>
      <c r="E41" s="85">
        <v>466713975</v>
      </c>
      <c r="F41" s="85">
        <v>925090</v>
      </c>
      <c r="G41" s="85">
        <v>0</v>
      </c>
      <c r="H41" s="85">
        <v>97403466</v>
      </c>
    </row>
    <row r="42" spans="1:8" s="1" customFormat="1" x14ac:dyDescent="0.2">
      <c r="A42" s="25">
        <v>31</v>
      </c>
      <c r="B42" s="14" t="s">
        <v>96</v>
      </c>
      <c r="C42" s="10" t="s">
        <v>16</v>
      </c>
      <c r="D42" s="86">
        <f t="shared" si="1"/>
        <v>54248831</v>
      </c>
      <c r="E42" s="86">
        <v>54248831</v>
      </c>
      <c r="F42" s="86">
        <v>0</v>
      </c>
      <c r="G42" s="86">
        <v>0</v>
      </c>
      <c r="H42" s="86">
        <v>0</v>
      </c>
    </row>
    <row r="43" spans="1:8" s="1" customFormat="1" x14ac:dyDescent="0.2">
      <c r="A43" s="25">
        <v>32</v>
      </c>
      <c r="B43" s="26" t="s">
        <v>97</v>
      </c>
      <c r="C43" s="10" t="s">
        <v>21</v>
      </c>
      <c r="D43" s="86">
        <f t="shared" si="1"/>
        <v>392134541</v>
      </c>
      <c r="E43" s="86">
        <v>381493222</v>
      </c>
      <c r="F43" s="86">
        <v>548617</v>
      </c>
      <c r="G43" s="86">
        <v>0</v>
      </c>
      <c r="H43" s="86">
        <v>10092702</v>
      </c>
    </row>
    <row r="44" spans="1:8" s="1" customFormat="1" x14ac:dyDescent="0.2">
      <c r="A44" s="25">
        <v>33</v>
      </c>
      <c r="B44" s="14" t="s">
        <v>98</v>
      </c>
      <c r="C44" s="10" t="s">
        <v>25</v>
      </c>
      <c r="D44" s="86">
        <f t="shared" si="1"/>
        <v>66754765</v>
      </c>
      <c r="E44" s="86">
        <v>66754765</v>
      </c>
      <c r="F44" s="86">
        <v>0</v>
      </c>
      <c r="G44" s="86">
        <v>0</v>
      </c>
      <c r="H44" s="86">
        <v>0</v>
      </c>
    </row>
    <row r="45" spans="1:8" x14ac:dyDescent="0.2">
      <c r="A45" s="25">
        <v>34</v>
      </c>
      <c r="B45" s="12" t="s">
        <v>99</v>
      </c>
      <c r="C45" s="10" t="s">
        <v>222</v>
      </c>
      <c r="D45" s="85">
        <f t="shared" si="1"/>
        <v>237146745</v>
      </c>
      <c r="E45" s="85">
        <v>237079688</v>
      </c>
      <c r="F45" s="85">
        <v>67057</v>
      </c>
      <c r="G45" s="85">
        <v>0</v>
      </c>
      <c r="H45" s="85">
        <v>0</v>
      </c>
    </row>
    <row r="46" spans="1:8" s="1" customFormat="1" x14ac:dyDescent="0.2">
      <c r="A46" s="25">
        <v>35</v>
      </c>
      <c r="B46" s="15" t="s">
        <v>100</v>
      </c>
      <c r="C46" s="16" t="s">
        <v>223</v>
      </c>
      <c r="D46" s="86">
        <f t="shared" si="1"/>
        <v>67861669</v>
      </c>
      <c r="E46" s="86">
        <v>67861669</v>
      </c>
      <c r="F46" s="86">
        <v>0</v>
      </c>
      <c r="G46" s="86">
        <v>0</v>
      </c>
      <c r="H46" s="86">
        <v>0</v>
      </c>
    </row>
    <row r="47" spans="1:8" s="1" customFormat="1" x14ac:dyDescent="0.2">
      <c r="A47" s="25">
        <v>36</v>
      </c>
      <c r="B47" s="12" t="s">
        <v>101</v>
      </c>
      <c r="C47" s="10" t="s">
        <v>224</v>
      </c>
      <c r="D47" s="86">
        <f t="shared" si="1"/>
        <v>42918563</v>
      </c>
      <c r="E47" s="86">
        <v>42918563</v>
      </c>
      <c r="F47" s="86">
        <v>0</v>
      </c>
      <c r="G47" s="86">
        <v>0</v>
      </c>
      <c r="H47" s="86">
        <v>0</v>
      </c>
    </row>
    <row r="48" spans="1:8" s="1" customFormat="1" x14ac:dyDescent="0.2">
      <c r="A48" s="25">
        <v>37</v>
      </c>
      <c r="B48" s="12" t="s">
        <v>102</v>
      </c>
      <c r="C48" s="10" t="s">
        <v>24</v>
      </c>
      <c r="D48" s="86">
        <f t="shared" si="1"/>
        <v>61954723</v>
      </c>
      <c r="E48" s="86">
        <v>61954723</v>
      </c>
      <c r="F48" s="86">
        <v>0</v>
      </c>
      <c r="G48" s="86">
        <v>0</v>
      </c>
      <c r="H48" s="86">
        <v>0</v>
      </c>
    </row>
    <row r="49" spans="1:8" s="1" customFormat="1" x14ac:dyDescent="0.2">
      <c r="A49" s="25">
        <v>38</v>
      </c>
      <c r="B49" s="26" t="s">
        <v>103</v>
      </c>
      <c r="C49" s="10" t="s">
        <v>20</v>
      </c>
      <c r="D49" s="86">
        <f t="shared" si="1"/>
        <v>32050341</v>
      </c>
      <c r="E49" s="86">
        <v>32050341</v>
      </c>
      <c r="F49" s="86">
        <v>0</v>
      </c>
      <c r="G49" s="86">
        <v>0</v>
      </c>
      <c r="H49" s="86">
        <v>0</v>
      </c>
    </row>
    <row r="50" spans="1:8" s="1" customFormat="1" x14ac:dyDescent="0.2">
      <c r="A50" s="25">
        <v>39</v>
      </c>
      <c r="B50" s="14" t="s">
        <v>104</v>
      </c>
      <c r="C50" s="10" t="s">
        <v>105</v>
      </c>
      <c r="D50" s="86">
        <f t="shared" si="1"/>
        <v>52858833</v>
      </c>
      <c r="E50" s="86">
        <v>38174985</v>
      </c>
      <c r="F50" s="86">
        <v>193253</v>
      </c>
      <c r="G50" s="86">
        <v>0</v>
      </c>
      <c r="H50" s="86">
        <v>14490595</v>
      </c>
    </row>
    <row r="51" spans="1:8" s="22" customFormat="1" x14ac:dyDescent="0.2">
      <c r="A51" s="25">
        <v>40</v>
      </c>
      <c r="B51" s="27" t="s">
        <v>106</v>
      </c>
      <c r="C51" s="21" t="s">
        <v>107</v>
      </c>
      <c r="D51" s="89">
        <f t="shared" si="1"/>
        <v>487444822</v>
      </c>
      <c r="E51" s="89">
        <v>483839510</v>
      </c>
      <c r="F51" s="89">
        <v>846052</v>
      </c>
      <c r="G51" s="89">
        <v>0</v>
      </c>
      <c r="H51" s="89">
        <v>2759260</v>
      </c>
    </row>
    <row r="52" spans="1:8" s="1" customFormat="1" x14ac:dyDescent="0.2">
      <c r="A52" s="25">
        <v>41</v>
      </c>
      <c r="B52" s="12" t="s">
        <v>108</v>
      </c>
      <c r="C52" s="10" t="s">
        <v>229</v>
      </c>
      <c r="D52" s="86">
        <f t="shared" si="1"/>
        <v>65703745</v>
      </c>
      <c r="E52" s="86">
        <v>65703745</v>
      </c>
      <c r="F52" s="86">
        <v>0</v>
      </c>
      <c r="G52" s="86">
        <v>0</v>
      </c>
      <c r="H52" s="86">
        <v>0</v>
      </c>
    </row>
    <row r="53" spans="1:8" s="1" customFormat="1" ht="10.5" customHeight="1" x14ac:dyDescent="0.2">
      <c r="A53" s="25">
        <v>42</v>
      </c>
      <c r="B53" s="12" t="s">
        <v>109</v>
      </c>
      <c r="C53" s="10" t="s">
        <v>2</v>
      </c>
      <c r="D53" s="86">
        <f t="shared" si="1"/>
        <v>312046900</v>
      </c>
      <c r="E53" s="86">
        <v>311957067</v>
      </c>
      <c r="F53" s="86">
        <v>89833</v>
      </c>
      <c r="G53" s="86">
        <v>0</v>
      </c>
      <c r="H53" s="86">
        <v>0</v>
      </c>
    </row>
    <row r="54" spans="1:8" s="1" customFormat="1" x14ac:dyDescent="0.2">
      <c r="A54" s="25">
        <v>43</v>
      </c>
      <c r="B54" s="26" t="s">
        <v>110</v>
      </c>
      <c r="C54" s="10" t="s">
        <v>3</v>
      </c>
      <c r="D54" s="86">
        <f t="shared" si="1"/>
        <v>50325628</v>
      </c>
      <c r="E54" s="86">
        <v>50325628</v>
      </c>
      <c r="F54" s="86">
        <v>0</v>
      </c>
      <c r="G54" s="86">
        <v>0</v>
      </c>
      <c r="H54" s="86">
        <v>0</v>
      </c>
    </row>
    <row r="55" spans="1:8" s="1" customFormat="1" x14ac:dyDescent="0.2">
      <c r="A55" s="25">
        <v>44</v>
      </c>
      <c r="B55" s="26" t="s">
        <v>111</v>
      </c>
      <c r="C55" s="10" t="s">
        <v>225</v>
      </c>
      <c r="D55" s="86">
        <f t="shared" si="1"/>
        <v>76606436</v>
      </c>
      <c r="E55" s="86">
        <v>76586238</v>
      </c>
      <c r="F55" s="86">
        <v>20198</v>
      </c>
      <c r="G55" s="86">
        <v>0</v>
      </c>
      <c r="H55" s="86">
        <v>0</v>
      </c>
    </row>
    <row r="56" spans="1:8" s="1" customFormat="1" x14ac:dyDescent="0.2">
      <c r="A56" s="25">
        <v>45</v>
      </c>
      <c r="B56" s="14" t="s">
        <v>112</v>
      </c>
      <c r="C56" s="10" t="s">
        <v>0</v>
      </c>
      <c r="D56" s="86">
        <f t="shared" si="1"/>
        <v>91958775</v>
      </c>
      <c r="E56" s="86">
        <v>91958775</v>
      </c>
      <c r="F56" s="86">
        <v>0</v>
      </c>
      <c r="G56" s="86">
        <v>0</v>
      </c>
      <c r="H56" s="86">
        <v>0</v>
      </c>
    </row>
    <row r="57" spans="1:8" s="1" customFormat="1" ht="10.5" customHeight="1" x14ac:dyDescent="0.2">
      <c r="A57" s="25">
        <v>46</v>
      </c>
      <c r="B57" s="26" t="s">
        <v>113</v>
      </c>
      <c r="C57" s="10" t="s">
        <v>4</v>
      </c>
      <c r="D57" s="86">
        <f t="shared" si="1"/>
        <v>33413483</v>
      </c>
      <c r="E57" s="86">
        <v>33413483</v>
      </c>
      <c r="F57" s="86">
        <v>0</v>
      </c>
      <c r="G57" s="86">
        <v>0</v>
      </c>
      <c r="H57" s="86">
        <v>0</v>
      </c>
    </row>
    <row r="58" spans="1:8" s="1" customFormat="1" x14ac:dyDescent="0.2">
      <c r="A58" s="25">
        <v>47</v>
      </c>
      <c r="B58" s="14" t="s">
        <v>114</v>
      </c>
      <c r="C58" s="10" t="s">
        <v>1</v>
      </c>
      <c r="D58" s="86">
        <f t="shared" si="1"/>
        <v>62308438</v>
      </c>
      <c r="E58" s="86">
        <v>62308438</v>
      </c>
      <c r="F58" s="86">
        <v>0</v>
      </c>
      <c r="G58" s="86">
        <v>0</v>
      </c>
      <c r="H58" s="86">
        <v>0</v>
      </c>
    </row>
    <row r="59" spans="1:8" s="1" customFormat="1" x14ac:dyDescent="0.2">
      <c r="A59" s="25">
        <v>48</v>
      </c>
      <c r="B59" s="26" t="s">
        <v>115</v>
      </c>
      <c r="C59" s="10" t="s">
        <v>226</v>
      </c>
      <c r="D59" s="86">
        <f t="shared" si="1"/>
        <v>88770914</v>
      </c>
      <c r="E59" s="86">
        <v>88770914</v>
      </c>
      <c r="F59" s="86">
        <v>0</v>
      </c>
      <c r="G59" s="86">
        <v>0</v>
      </c>
      <c r="H59" s="86">
        <v>0</v>
      </c>
    </row>
    <row r="60" spans="1:8" s="1" customFormat="1" x14ac:dyDescent="0.2">
      <c r="A60" s="25">
        <v>49</v>
      </c>
      <c r="B60" s="26" t="s">
        <v>116</v>
      </c>
      <c r="C60" s="10" t="s">
        <v>26</v>
      </c>
      <c r="D60" s="86">
        <f t="shared" si="1"/>
        <v>570588479</v>
      </c>
      <c r="E60" s="86">
        <v>470140533</v>
      </c>
      <c r="F60" s="86">
        <v>218706</v>
      </c>
      <c r="G60" s="86">
        <v>100229240</v>
      </c>
      <c r="H60" s="86">
        <v>0</v>
      </c>
    </row>
    <row r="61" spans="1:8" s="1" customFormat="1" x14ac:dyDescent="0.2">
      <c r="A61" s="25">
        <v>50</v>
      </c>
      <c r="B61" s="26" t="s">
        <v>117</v>
      </c>
      <c r="C61" s="10" t="s">
        <v>227</v>
      </c>
      <c r="D61" s="86">
        <f t="shared" si="1"/>
        <v>54464586</v>
      </c>
      <c r="E61" s="86">
        <v>54464586</v>
      </c>
      <c r="F61" s="86">
        <v>0</v>
      </c>
      <c r="G61" s="86">
        <v>0</v>
      </c>
      <c r="H61" s="86">
        <v>0</v>
      </c>
    </row>
    <row r="62" spans="1:8" s="1" customFormat="1" x14ac:dyDescent="0.2">
      <c r="A62" s="25">
        <v>51</v>
      </c>
      <c r="B62" s="26" t="s">
        <v>231</v>
      </c>
      <c r="C62" s="10" t="s">
        <v>230</v>
      </c>
      <c r="D62" s="86">
        <f t="shared" si="1"/>
        <v>184594889</v>
      </c>
      <c r="E62" s="86">
        <v>59680481</v>
      </c>
      <c r="F62" s="86">
        <v>0</v>
      </c>
      <c r="G62" s="86">
        <v>0</v>
      </c>
      <c r="H62" s="86">
        <v>124914408</v>
      </c>
    </row>
    <row r="63" spans="1:8" s="1" customFormat="1" x14ac:dyDescent="0.2">
      <c r="A63" s="25">
        <v>52</v>
      </c>
      <c r="B63" s="26" t="s">
        <v>241</v>
      </c>
      <c r="C63" s="10" t="s">
        <v>242</v>
      </c>
      <c r="D63" s="86">
        <f t="shared" si="1"/>
        <v>0</v>
      </c>
      <c r="E63" s="86">
        <v>0</v>
      </c>
      <c r="F63" s="86">
        <v>0</v>
      </c>
      <c r="G63" s="86">
        <v>0</v>
      </c>
      <c r="H63" s="86">
        <v>0</v>
      </c>
    </row>
    <row r="64" spans="1:8" s="1" customFormat="1" x14ac:dyDescent="0.2">
      <c r="A64" s="25">
        <v>53</v>
      </c>
      <c r="B64" s="26" t="s">
        <v>118</v>
      </c>
      <c r="C64" s="10" t="s">
        <v>54</v>
      </c>
      <c r="D64" s="86">
        <f t="shared" si="1"/>
        <v>0</v>
      </c>
      <c r="E64" s="86">
        <v>0</v>
      </c>
      <c r="F64" s="86">
        <v>0</v>
      </c>
      <c r="G64" s="86">
        <v>0</v>
      </c>
      <c r="H64" s="86">
        <v>0</v>
      </c>
    </row>
    <row r="65" spans="1:8" s="1" customFormat="1" x14ac:dyDescent="0.2">
      <c r="A65" s="25">
        <v>54</v>
      </c>
      <c r="B65" s="14" t="s">
        <v>119</v>
      </c>
      <c r="C65" s="10" t="s">
        <v>243</v>
      </c>
      <c r="D65" s="86">
        <f t="shared" si="1"/>
        <v>0</v>
      </c>
      <c r="E65" s="86">
        <v>0</v>
      </c>
      <c r="F65" s="86">
        <v>0</v>
      </c>
      <c r="G65" s="86">
        <v>0</v>
      </c>
      <c r="H65" s="86">
        <v>0</v>
      </c>
    </row>
    <row r="66" spans="1:8" s="1" customFormat="1" ht="24" x14ac:dyDescent="0.2">
      <c r="A66" s="25">
        <v>55</v>
      </c>
      <c r="B66" s="12" t="s">
        <v>120</v>
      </c>
      <c r="C66" s="10" t="s">
        <v>121</v>
      </c>
      <c r="D66" s="86">
        <f t="shared" si="1"/>
        <v>0</v>
      </c>
      <c r="E66" s="86">
        <v>0</v>
      </c>
      <c r="F66" s="86">
        <v>0</v>
      </c>
      <c r="G66" s="86">
        <v>0</v>
      </c>
      <c r="H66" s="86">
        <v>0</v>
      </c>
    </row>
    <row r="67" spans="1:8" s="1" customFormat="1" ht="23.25" customHeight="1" x14ac:dyDescent="0.2">
      <c r="A67" s="25">
        <v>56</v>
      </c>
      <c r="B67" s="14" t="s">
        <v>122</v>
      </c>
      <c r="C67" s="10" t="s">
        <v>244</v>
      </c>
      <c r="D67" s="86">
        <f t="shared" si="1"/>
        <v>0</v>
      </c>
      <c r="E67" s="86">
        <v>0</v>
      </c>
      <c r="F67" s="86">
        <v>0</v>
      </c>
      <c r="G67" s="86">
        <v>0</v>
      </c>
      <c r="H67" s="86">
        <v>0</v>
      </c>
    </row>
    <row r="68" spans="1:8" s="1" customFormat="1" ht="27.75" customHeight="1" x14ac:dyDescent="0.2">
      <c r="A68" s="25">
        <v>57</v>
      </c>
      <c r="B68" s="26" t="s">
        <v>123</v>
      </c>
      <c r="C68" s="10" t="s">
        <v>401</v>
      </c>
      <c r="D68" s="86">
        <f t="shared" si="1"/>
        <v>0</v>
      </c>
      <c r="E68" s="86">
        <v>0</v>
      </c>
      <c r="F68" s="86">
        <v>0</v>
      </c>
      <c r="G68" s="86">
        <v>0</v>
      </c>
      <c r="H68" s="86">
        <v>0</v>
      </c>
    </row>
    <row r="69" spans="1:8" s="1" customFormat="1" ht="24" x14ac:dyDescent="0.2">
      <c r="A69" s="25">
        <v>58</v>
      </c>
      <c r="B69" s="12" t="s">
        <v>124</v>
      </c>
      <c r="C69" s="10" t="s">
        <v>245</v>
      </c>
      <c r="D69" s="86">
        <f t="shared" si="1"/>
        <v>0</v>
      </c>
      <c r="E69" s="86">
        <v>0</v>
      </c>
      <c r="F69" s="86">
        <v>0</v>
      </c>
      <c r="G69" s="86">
        <v>0</v>
      </c>
      <c r="H69" s="86">
        <v>0</v>
      </c>
    </row>
    <row r="70" spans="1:8" s="1" customFormat="1" ht="24" x14ac:dyDescent="0.2">
      <c r="A70" s="25">
        <v>59</v>
      </c>
      <c r="B70" s="12" t="s">
        <v>125</v>
      </c>
      <c r="C70" s="10" t="s">
        <v>246</v>
      </c>
      <c r="D70" s="86">
        <f t="shared" si="1"/>
        <v>0</v>
      </c>
      <c r="E70" s="86">
        <v>0</v>
      </c>
      <c r="F70" s="86">
        <v>0</v>
      </c>
      <c r="G70" s="86">
        <v>0</v>
      </c>
      <c r="H70" s="86">
        <v>0</v>
      </c>
    </row>
    <row r="71" spans="1:8" s="1" customFormat="1" x14ac:dyDescent="0.2">
      <c r="A71" s="25">
        <v>60</v>
      </c>
      <c r="B71" s="14" t="s">
        <v>126</v>
      </c>
      <c r="C71" s="10" t="s">
        <v>247</v>
      </c>
      <c r="D71" s="86">
        <f t="shared" si="1"/>
        <v>0</v>
      </c>
      <c r="E71" s="86">
        <v>0</v>
      </c>
      <c r="F71" s="86">
        <v>0</v>
      </c>
      <c r="G71" s="86">
        <v>0</v>
      </c>
      <c r="H71" s="86">
        <v>0</v>
      </c>
    </row>
    <row r="72" spans="1:8" s="1" customFormat="1" x14ac:dyDescent="0.2">
      <c r="A72" s="25">
        <v>61</v>
      </c>
      <c r="B72" s="14" t="s">
        <v>127</v>
      </c>
      <c r="C72" s="10" t="s">
        <v>53</v>
      </c>
      <c r="D72" s="86">
        <f t="shared" ref="D72:D89" si="2">E72+F72+G72+H72</f>
        <v>0</v>
      </c>
      <c r="E72" s="86">
        <v>0</v>
      </c>
      <c r="F72" s="86">
        <v>0</v>
      </c>
      <c r="G72" s="86">
        <v>0</v>
      </c>
      <c r="H72" s="86">
        <v>0</v>
      </c>
    </row>
    <row r="73" spans="1:8" s="1" customFormat="1" x14ac:dyDescent="0.2">
      <c r="A73" s="25">
        <v>62</v>
      </c>
      <c r="B73" s="14" t="s">
        <v>128</v>
      </c>
      <c r="C73" s="10" t="s">
        <v>248</v>
      </c>
      <c r="D73" s="86">
        <f t="shared" si="2"/>
        <v>0</v>
      </c>
      <c r="E73" s="86">
        <v>0</v>
      </c>
      <c r="F73" s="86">
        <v>0</v>
      </c>
      <c r="G73" s="86">
        <v>0</v>
      </c>
      <c r="H73" s="86">
        <v>0</v>
      </c>
    </row>
    <row r="74" spans="1:8" s="1" customFormat="1" ht="24" x14ac:dyDescent="0.2">
      <c r="A74" s="25">
        <v>63</v>
      </c>
      <c r="B74" s="14" t="s">
        <v>129</v>
      </c>
      <c r="C74" s="10" t="s">
        <v>249</v>
      </c>
      <c r="D74" s="86">
        <f t="shared" si="2"/>
        <v>0</v>
      </c>
      <c r="E74" s="86">
        <v>0</v>
      </c>
      <c r="F74" s="86">
        <v>0</v>
      </c>
      <c r="G74" s="86">
        <v>0</v>
      </c>
      <c r="H74" s="86">
        <v>0</v>
      </c>
    </row>
    <row r="75" spans="1:8" s="1" customFormat="1" ht="24" x14ac:dyDescent="0.2">
      <c r="A75" s="25">
        <v>64</v>
      </c>
      <c r="B75" s="12" t="s">
        <v>130</v>
      </c>
      <c r="C75" s="10" t="s">
        <v>250</v>
      </c>
      <c r="D75" s="86">
        <f t="shared" si="2"/>
        <v>0</v>
      </c>
      <c r="E75" s="86">
        <v>0</v>
      </c>
      <c r="F75" s="86">
        <v>0</v>
      </c>
      <c r="G75" s="86">
        <v>0</v>
      </c>
      <c r="H75" s="86">
        <v>0</v>
      </c>
    </row>
    <row r="76" spans="1:8" s="1" customFormat="1" ht="24" x14ac:dyDescent="0.2">
      <c r="A76" s="25">
        <v>65</v>
      </c>
      <c r="B76" s="14" t="s">
        <v>131</v>
      </c>
      <c r="C76" s="10" t="s">
        <v>251</v>
      </c>
      <c r="D76" s="86">
        <f t="shared" si="2"/>
        <v>0</v>
      </c>
      <c r="E76" s="86">
        <v>0</v>
      </c>
      <c r="F76" s="86">
        <v>0</v>
      </c>
      <c r="G76" s="86">
        <v>0</v>
      </c>
      <c r="H76" s="86">
        <v>0</v>
      </c>
    </row>
    <row r="77" spans="1:8" s="1" customFormat="1" ht="24" x14ac:dyDescent="0.2">
      <c r="A77" s="25">
        <v>66</v>
      </c>
      <c r="B77" s="14" t="s">
        <v>132</v>
      </c>
      <c r="C77" s="10" t="s">
        <v>252</v>
      </c>
      <c r="D77" s="86">
        <f t="shared" si="2"/>
        <v>0</v>
      </c>
      <c r="E77" s="86">
        <v>0</v>
      </c>
      <c r="F77" s="86">
        <v>0</v>
      </c>
      <c r="G77" s="86">
        <v>0</v>
      </c>
      <c r="H77" s="86">
        <v>0</v>
      </c>
    </row>
    <row r="78" spans="1:8" s="1" customFormat="1" ht="24" x14ac:dyDescent="0.2">
      <c r="A78" s="25">
        <v>67</v>
      </c>
      <c r="B78" s="12" t="s">
        <v>133</v>
      </c>
      <c r="C78" s="10" t="s">
        <v>253</v>
      </c>
      <c r="D78" s="86">
        <f t="shared" si="2"/>
        <v>0</v>
      </c>
      <c r="E78" s="86">
        <v>0</v>
      </c>
      <c r="F78" s="86">
        <v>0</v>
      </c>
      <c r="G78" s="86">
        <v>0</v>
      </c>
      <c r="H78" s="86">
        <v>0</v>
      </c>
    </row>
    <row r="79" spans="1:8" s="1" customFormat="1" ht="24" x14ac:dyDescent="0.2">
      <c r="A79" s="25">
        <v>68</v>
      </c>
      <c r="B79" s="12" t="s">
        <v>134</v>
      </c>
      <c r="C79" s="10" t="s">
        <v>254</v>
      </c>
      <c r="D79" s="86">
        <f t="shared" si="2"/>
        <v>0</v>
      </c>
      <c r="E79" s="86">
        <v>0</v>
      </c>
      <c r="F79" s="86">
        <v>0</v>
      </c>
      <c r="G79" s="86">
        <v>0</v>
      </c>
      <c r="H79" s="86">
        <v>0</v>
      </c>
    </row>
    <row r="80" spans="1:8" s="1" customFormat="1" ht="24" x14ac:dyDescent="0.2">
      <c r="A80" s="25">
        <v>69</v>
      </c>
      <c r="B80" s="12" t="s">
        <v>135</v>
      </c>
      <c r="C80" s="10" t="s">
        <v>255</v>
      </c>
      <c r="D80" s="86">
        <f t="shared" si="2"/>
        <v>0</v>
      </c>
      <c r="E80" s="86">
        <v>0</v>
      </c>
      <c r="F80" s="86">
        <v>0</v>
      </c>
      <c r="G80" s="86">
        <v>0</v>
      </c>
      <c r="H80" s="86">
        <v>0</v>
      </c>
    </row>
    <row r="81" spans="1:8" s="1" customFormat="1" x14ac:dyDescent="0.2">
      <c r="A81" s="25">
        <v>70</v>
      </c>
      <c r="B81" s="26" t="s">
        <v>136</v>
      </c>
      <c r="C81" s="10" t="s">
        <v>137</v>
      </c>
      <c r="D81" s="86">
        <f t="shared" si="2"/>
        <v>352353257</v>
      </c>
      <c r="E81" s="86">
        <v>289764928</v>
      </c>
      <c r="F81" s="86">
        <v>27882</v>
      </c>
      <c r="G81" s="86">
        <v>62560447</v>
      </c>
      <c r="H81" s="86">
        <v>0</v>
      </c>
    </row>
    <row r="82" spans="1:8" s="1" customFormat="1" x14ac:dyDescent="0.2">
      <c r="A82" s="25">
        <v>71</v>
      </c>
      <c r="B82" s="12" t="s">
        <v>138</v>
      </c>
      <c r="C82" s="10" t="s">
        <v>256</v>
      </c>
      <c r="D82" s="86">
        <f t="shared" si="2"/>
        <v>81733722</v>
      </c>
      <c r="E82" s="86">
        <v>81733722</v>
      </c>
      <c r="F82" s="86">
        <v>0</v>
      </c>
      <c r="G82" s="86">
        <v>0</v>
      </c>
      <c r="H82" s="86">
        <v>0</v>
      </c>
    </row>
    <row r="83" spans="1:8" s="1" customFormat="1" x14ac:dyDescent="0.2">
      <c r="A83" s="25">
        <v>72</v>
      </c>
      <c r="B83" s="26" t="s">
        <v>139</v>
      </c>
      <c r="C83" s="10" t="s">
        <v>36</v>
      </c>
      <c r="D83" s="86">
        <f t="shared" si="2"/>
        <v>782015915</v>
      </c>
      <c r="E83" s="86">
        <v>672481565</v>
      </c>
      <c r="F83" s="86">
        <v>21584</v>
      </c>
      <c r="G83" s="86">
        <v>0</v>
      </c>
      <c r="H83" s="86">
        <v>109512766</v>
      </c>
    </row>
    <row r="84" spans="1:8" s="1" customFormat="1" x14ac:dyDescent="0.2">
      <c r="A84" s="25">
        <v>73</v>
      </c>
      <c r="B84" s="12" t="s">
        <v>140</v>
      </c>
      <c r="C84" s="10" t="s">
        <v>38</v>
      </c>
      <c r="D84" s="86">
        <f t="shared" si="2"/>
        <v>33752483</v>
      </c>
      <c r="E84" s="86">
        <v>33752483</v>
      </c>
      <c r="F84" s="86">
        <v>0</v>
      </c>
      <c r="G84" s="86">
        <v>0</v>
      </c>
      <c r="H84" s="86">
        <v>0</v>
      </c>
    </row>
    <row r="85" spans="1:8" s="1" customFormat="1" ht="13.5" customHeight="1" x14ac:dyDescent="0.2">
      <c r="A85" s="25">
        <v>74</v>
      </c>
      <c r="B85" s="12" t="s">
        <v>141</v>
      </c>
      <c r="C85" s="10" t="s">
        <v>37</v>
      </c>
      <c r="D85" s="86">
        <f t="shared" si="2"/>
        <v>655732311</v>
      </c>
      <c r="E85" s="86">
        <v>481098822</v>
      </c>
      <c r="F85" s="86">
        <v>110362333</v>
      </c>
      <c r="G85" s="86">
        <v>0</v>
      </c>
      <c r="H85" s="86">
        <v>64271156</v>
      </c>
    </row>
    <row r="86" spans="1:8" s="1" customFormat="1" ht="14.25" customHeight="1" x14ac:dyDescent="0.2">
      <c r="A86" s="25">
        <v>75</v>
      </c>
      <c r="B86" s="12" t="s">
        <v>142</v>
      </c>
      <c r="C86" s="10" t="s">
        <v>52</v>
      </c>
      <c r="D86" s="86">
        <f t="shared" si="2"/>
        <v>453503167</v>
      </c>
      <c r="E86" s="86">
        <v>355698326</v>
      </c>
      <c r="F86" s="86">
        <v>0</v>
      </c>
      <c r="G86" s="86">
        <v>0</v>
      </c>
      <c r="H86" s="86">
        <v>97804841</v>
      </c>
    </row>
    <row r="87" spans="1:8" s="1" customFormat="1" x14ac:dyDescent="0.2">
      <c r="A87" s="25">
        <v>76</v>
      </c>
      <c r="B87" s="12" t="s">
        <v>143</v>
      </c>
      <c r="C87" s="10" t="s">
        <v>237</v>
      </c>
      <c r="D87" s="86">
        <f t="shared" si="2"/>
        <v>1126531059</v>
      </c>
      <c r="E87" s="86">
        <v>751838761</v>
      </c>
      <c r="F87" s="86">
        <v>155802</v>
      </c>
      <c r="G87" s="86">
        <v>23263961</v>
      </c>
      <c r="H87" s="86">
        <v>351272535</v>
      </c>
    </row>
    <row r="88" spans="1:8" s="1" customFormat="1" x14ac:dyDescent="0.2">
      <c r="A88" s="25">
        <v>77</v>
      </c>
      <c r="B88" s="12" t="s">
        <v>144</v>
      </c>
      <c r="C88" s="10" t="s">
        <v>351</v>
      </c>
      <c r="D88" s="86">
        <f t="shared" si="2"/>
        <v>349375762</v>
      </c>
      <c r="E88" s="86">
        <v>316774822</v>
      </c>
      <c r="F88" s="86">
        <v>0</v>
      </c>
      <c r="G88" s="86">
        <v>0</v>
      </c>
      <c r="H88" s="86">
        <v>32600940</v>
      </c>
    </row>
    <row r="89" spans="1:8" s="1" customFormat="1" x14ac:dyDescent="0.2">
      <c r="A89" s="25">
        <v>78</v>
      </c>
      <c r="B89" s="14" t="s">
        <v>145</v>
      </c>
      <c r="C89" s="10" t="s">
        <v>268</v>
      </c>
      <c r="D89" s="86">
        <f t="shared" si="2"/>
        <v>0</v>
      </c>
      <c r="E89" s="86">
        <v>0</v>
      </c>
      <c r="F89" s="86">
        <v>0</v>
      </c>
      <c r="G89" s="86">
        <v>0</v>
      </c>
      <c r="H89" s="86">
        <v>0</v>
      </c>
    </row>
    <row r="90" spans="1:8" s="1" customFormat="1" ht="24" x14ac:dyDescent="0.2">
      <c r="A90" s="276">
        <v>79</v>
      </c>
      <c r="B90" s="285" t="s">
        <v>146</v>
      </c>
      <c r="C90" s="17" t="s">
        <v>257</v>
      </c>
      <c r="D90" s="86">
        <f>E90+F90+G90+H90</f>
        <v>554339907</v>
      </c>
      <c r="E90" s="86">
        <v>546592407</v>
      </c>
      <c r="F90" s="86">
        <v>0</v>
      </c>
      <c r="G90" s="86">
        <v>0</v>
      </c>
      <c r="H90" s="86">
        <v>7747500</v>
      </c>
    </row>
    <row r="91" spans="1:8" s="1" customFormat="1" ht="36" x14ac:dyDescent="0.2">
      <c r="A91" s="277"/>
      <c r="B91" s="280"/>
      <c r="C91" s="10" t="s">
        <v>349</v>
      </c>
      <c r="D91" s="86">
        <f t="shared" ref="D91:D148" si="3">E91+F91+G91+H91</f>
        <v>0</v>
      </c>
      <c r="E91" s="86">
        <v>0</v>
      </c>
      <c r="F91" s="86">
        <v>0</v>
      </c>
      <c r="G91" s="86">
        <v>0</v>
      </c>
      <c r="H91" s="86">
        <v>0</v>
      </c>
    </row>
    <row r="92" spans="1:8" s="1" customFormat="1" ht="24" x14ac:dyDescent="0.2">
      <c r="A92" s="277"/>
      <c r="B92" s="280"/>
      <c r="C92" s="10" t="s">
        <v>258</v>
      </c>
      <c r="D92" s="86">
        <f t="shared" si="3"/>
        <v>0</v>
      </c>
      <c r="E92" s="86">
        <v>0</v>
      </c>
      <c r="F92" s="86">
        <v>0</v>
      </c>
      <c r="G92" s="86">
        <v>0</v>
      </c>
      <c r="H92" s="86">
        <v>0</v>
      </c>
    </row>
    <row r="93" spans="1:8" s="1" customFormat="1" ht="36" x14ac:dyDescent="0.2">
      <c r="A93" s="278"/>
      <c r="B93" s="281"/>
      <c r="C93" s="82" t="s">
        <v>350</v>
      </c>
      <c r="D93" s="86">
        <f t="shared" si="3"/>
        <v>554339907</v>
      </c>
      <c r="E93" s="86">
        <v>546592407</v>
      </c>
      <c r="F93" s="86">
        <v>0</v>
      </c>
      <c r="G93" s="86">
        <v>0</v>
      </c>
      <c r="H93" s="86">
        <v>7747500</v>
      </c>
    </row>
    <row r="94" spans="1:8" s="1" customFormat="1" ht="24" x14ac:dyDescent="0.2">
      <c r="A94" s="25">
        <v>80</v>
      </c>
      <c r="B94" s="14" t="s">
        <v>147</v>
      </c>
      <c r="C94" s="10" t="s">
        <v>51</v>
      </c>
      <c r="D94" s="86">
        <f t="shared" si="3"/>
        <v>0</v>
      </c>
      <c r="E94" s="86">
        <v>0</v>
      </c>
      <c r="F94" s="86">
        <v>0</v>
      </c>
      <c r="G94" s="86">
        <v>0</v>
      </c>
      <c r="H94" s="86">
        <v>0</v>
      </c>
    </row>
    <row r="95" spans="1:8" s="1" customFormat="1" x14ac:dyDescent="0.2">
      <c r="A95" s="25">
        <v>81</v>
      </c>
      <c r="B95" s="14" t="s">
        <v>148</v>
      </c>
      <c r="C95" s="10" t="s">
        <v>149</v>
      </c>
      <c r="D95" s="86">
        <f t="shared" si="3"/>
        <v>0</v>
      </c>
      <c r="E95" s="86">
        <v>0</v>
      </c>
      <c r="F95" s="86">
        <v>0</v>
      </c>
      <c r="G95" s="86">
        <v>0</v>
      </c>
      <c r="H95" s="86">
        <v>0</v>
      </c>
    </row>
    <row r="96" spans="1:8" s="1" customFormat="1" x14ac:dyDescent="0.2">
      <c r="A96" s="25">
        <v>82</v>
      </c>
      <c r="B96" s="26" t="s">
        <v>150</v>
      </c>
      <c r="C96" s="10" t="s">
        <v>151</v>
      </c>
      <c r="D96" s="86">
        <f t="shared" si="3"/>
        <v>211087043</v>
      </c>
      <c r="E96" s="86">
        <v>211087043</v>
      </c>
      <c r="F96" s="86">
        <v>0</v>
      </c>
      <c r="G96" s="86">
        <v>0</v>
      </c>
      <c r="H96" s="86">
        <v>0</v>
      </c>
    </row>
    <row r="97" spans="1:8" s="1" customFormat="1" x14ac:dyDescent="0.2">
      <c r="A97" s="25">
        <v>83</v>
      </c>
      <c r="B97" s="14" t="s">
        <v>152</v>
      </c>
      <c r="C97" s="10" t="s">
        <v>28</v>
      </c>
      <c r="D97" s="86">
        <f t="shared" si="3"/>
        <v>39825888</v>
      </c>
      <c r="E97" s="86">
        <v>39825888</v>
      </c>
      <c r="F97" s="86">
        <v>0</v>
      </c>
      <c r="G97" s="86">
        <v>0</v>
      </c>
      <c r="H97" s="86">
        <v>0</v>
      </c>
    </row>
    <row r="98" spans="1:8" s="1" customFormat="1" x14ac:dyDescent="0.2">
      <c r="A98" s="25">
        <v>84</v>
      </c>
      <c r="B98" s="26" t="s">
        <v>153</v>
      </c>
      <c r="C98" s="10" t="s">
        <v>12</v>
      </c>
      <c r="D98" s="86">
        <f t="shared" si="3"/>
        <v>43532422</v>
      </c>
      <c r="E98" s="86">
        <v>43532422</v>
      </c>
      <c r="F98" s="86">
        <v>0</v>
      </c>
      <c r="G98" s="86">
        <v>0</v>
      </c>
      <c r="H98" s="86">
        <v>0</v>
      </c>
    </row>
    <row r="99" spans="1:8" s="1" customFormat="1" x14ac:dyDescent="0.2">
      <c r="A99" s="25">
        <v>85</v>
      </c>
      <c r="B99" s="26" t="s">
        <v>154</v>
      </c>
      <c r="C99" s="10" t="s">
        <v>27</v>
      </c>
      <c r="D99" s="86">
        <f t="shared" si="3"/>
        <v>105660391</v>
      </c>
      <c r="E99" s="86">
        <v>105660391</v>
      </c>
      <c r="F99" s="86">
        <v>0</v>
      </c>
      <c r="G99" s="86">
        <v>0</v>
      </c>
      <c r="H99" s="86">
        <v>0</v>
      </c>
    </row>
    <row r="100" spans="1:8" s="1" customFormat="1" x14ac:dyDescent="0.2">
      <c r="A100" s="25">
        <v>86</v>
      </c>
      <c r="B100" s="14" t="s">
        <v>155</v>
      </c>
      <c r="C100" s="10" t="s">
        <v>45</v>
      </c>
      <c r="D100" s="86">
        <f t="shared" si="3"/>
        <v>53340655</v>
      </c>
      <c r="E100" s="86">
        <v>53340655</v>
      </c>
      <c r="F100" s="86">
        <v>0</v>
      </c>
      <c r="G100" s="86">
        <v>0</v>
      </c>
      <c r="H100" s="86">
        <v>0</v>
      </c>
    </row>
    <row r="101" spans="1:8" s="1" customFormat="1" x14ac:dyDescent="0.2">
      <c r="A101" s="25">
        <v>87</v>
      </c>
      <c r="B101" s="14" t="s">
        <v>156</v>
      </c>
      <c r="C101" s="10" t="s">
        <v>33</v>
      </c>
      <c r="D101" s="86">
        <f t="shared" si="3"/>
        <v>86006118</v>
      </c>
      <c r="E101" s="86">
        <v>85959838</v>
      </c>
      <c r="F101" s="86">
        <v>46280</v>
      </c>
      <c r="G101" s="86">
        <v>0</v>
      </c>
      <c r="H101" s="86">
        <v>0</v>
      </c>
    </row>
    <row r="102" spans="1:8" s="1" customFormat="1" x14ac:dyDescent="0.2">
      <c r="A102" s="25">
        <v>88</v>
      </c>
      <c r="B102" s="12" t="s">
        <v>157</v>
      </c>
      <c r="C102" s="10" t="s">
        <v>29</v>
      </c>
      <c r="D102" s="86">
        <f t="shared" si="3"/>
        <v>70379754</v>
      </c>
      <c r="E102" s="86">
        <v>70379754</v>
      </c>
      <c r="F102" s="86">
        <v>0</v>
      </c>
      <c r="G102" s="86">
        <v>0</v>
      </c>
      <c r="H102" s="86">
        <v>0</v>
      </c>
    </row>
    <row r="103" spans="1:8" s="1" customFormat="1" x14ac:dyDescent="0.2">
      <c r="A103" s="25">
        <v>89</v>
      </c>
      <c r="B103" s="12" t="s">
        <v>158</v>
      </c>
      <c r="C103" s="10" t="s">
        <v>30</v>
      </c>
      <c r="D103" s="86">
        <f t="shared" si="3"/>
        <v>109808751</v>
      </c>
      <c r="E103" s="86">
        <v>109763304</v>
      </c>
      <c r="F103" s="86">
        <v>45447</v>
      </c>
      <c r="G103" s="86">
        <v>0</v>
      </c>
      <c r="H103" s="86">
        <v>0</v>
      </c>
    </row>
    <row r="104" spans="1:8" s="1" customFormat="1" x14ac:dyDescent="0.2">
      <c r="A104" s="25">
        <v>90</v>
      </c>
      <c r="B104" s="26" t="s">
        <v>159</v>
      </c>
      <c r="C104" s="10" t="s">
        <v>14</v>
      </c>
      <c r="D104" s="86">
        <f t="shared" si="3"/>
        <v>34803249</v>
      </c>
      <c r="E104" s="86">
        <v>34803249</v>
      </c>
      <c r="F104" s="86">
        <v>0</v>
      </c>
      <c r="G104" s="86">
        <v>0</v>
      </c>
      <c r="H104" s="86">
        <v>0</v>
      </c>
    </row>
    <row r="105" spans="1:8" s="1" customFormat="1" x14ac:dyDescent="0.2">
      <c r="A105" s="25">
        <v>91</v>
      </c>
      <c r="B105" s="12" t="s">
        <v>160</v>
      </c>
      <c r="C105" s="10" t="s">
        <v>31</v>
      </c>
      <c r="D105" s="86">
        <f t="shared" si="3"/>
        <v>51985451</v>
      </c>
      <c r="E105" s="86">
        <v>51985451</v>
      </c>
      <c r="F105" s="86">
        <v>0</v>
      </c>
      <c r="G105" s="86">
        <v>0</v>
      </c>
      <c r="H105" s="86">
        <v>0</v>
      </c>
    </row>
    <row r="106" spans="1:8" s="1" customFormat="1" ht="12" customHeight="1" x14ac:dyDescent="0.2">
      <c r="A106" s="25">
        <v>92</v>
      </c>
      <c r="B106" s="12" t="s">
        <v>161</v>
      </c>
      <c r="C106" s="10" t="s">
        <v>15</v>
      </c>
      <c r="D106" s="86">
        <f t="shared" si="3"/>
        <v>101607290</v>
      </c>
      <c r="E106" s="86">
        <v>93875568</v>
      </c>
      <c r="F106" s="86">
        <v>0</v>
      </c>
      <c r="G106" s="86">
        <v>0</v>
      </c>
      <c r="H106" s="86">
        <v>7731722</v>
      </c>
    </row>
    <row r="107" spans="1:8" s="22" customFormat="1" x14ac:dyDescent="0.2">
      <c r="A107" s="25">
        <v>93</v>
      </c>
      <c r="B107" s="24" t="s">
        <v>162</v>
      </c>
      <c r="C107" s="21" t="s">
        <v>13</v>
      </c>
      <c r="D107" s="89">
        <f t="shared" si="3"/>
        <v>220002449</v>
      </c>
      <c r="E107" s="89">
        <v>160548393</v>
      </c>
      <c r="F107" s="89">
        <v>2749238</v>
      </c>
      <c r="G107" s="89">
        <v>0</v>
      </c>
      <c r="H107" s="89">
        <v>56704818</v>
      </c>
    </row>
    <row r="108" spans="1:8" s="1" customFormat="1" x14ac:dyDescent="0.2">
      <c r="A108" s="25">
        <v>94</v>
      </c>
      <c r="B108" s="26" t="s">
        <v>163</v>
      </c>
      <c r="C108" s="10" t="s">
        <v>32</v>
      </c>
      <c r="D108" s="86">
        <f t="shared" si="3"/>
        <v>44797870</v>
      </c>
      <c r="E108" s="86">
        <v>44797870</v>
      </c>
      <c r="F108" s="86">
        <v>0</v>
      </c>
      <c r="G108" s="86">
        <v>0</v>
      </c>
      <c r="H108" s="86">
        <v>0</v>
      </c>
    </row>
    <row r="109" spans="1:8" s="1" customFormat="1" x14ac:dyDescent="0.2">
      <c r="A109" s="25">
        <v>95</v>
      </c>
      <c r="B109" s="26" t="s">
        <v>164</v>
      </c>
      <c r="C109" s="10" t="s">
        <v>55</v>
      </c>
      <c r="D109" s="86">
        <f t="shared" si="3"/>
        <v>64005075</v>
      </c>
      <c r="E109" s="86">
        <v>64005075</v>
      </c>
      <c r="F109" s="86">
        <v>0</v>
      </c>
      <c r="G109" s="86">
        <v>0</v>
      </c>
      <c r="H109" s="86">
        <v>0</v>
      </c>
    </row>
    <row r="110" spans="1:8" s="1" customFormat="1" x14ac:dyDescent="0.2">
      <c r="A110" s="25">
        <v>96</v>
      </c>
      <c r="B110" s="12" t="s">
        <v>165</v>
      </c>
      <c r="C110" s="10" t="s">
        <v>34</v>
      </c>
      <c r="D110" s="86">
        <f t="shared" si="3"/>
        <v>98050178</v>
      </c>
      <c r="E110" s="86">
        <v>98050178</v>
      </c>
      <c r="F110" s="86">
        <v>0</v>
      </c>
      <c r="G110" s="86">
        <v>0</v>
      </c>
      <c r="H110" s="86">
        <v>0</v>
      </c>
    </row>
    <row r="111" spans="1:8" s="1" customFormat="1" x14ac:dyDescent="0.2">
      <c r="A111" s="25">
        <v>97</v>
      </c>
      <c r="B111" s="14" t="s">
        <v>166</v>
      </c>
      <c r="C111" s="10" t="s">
        <v>228</v>
      </c>
      <c r="D111" s="86">
        <f t="shared" si="3"/>
        <v>42891662</v>
      </c>
      <c r="E111" s="86">
        <v>42891662</v>
      </c>
      <c r="F111" s="86">
        <v>0</v>
      </c>
      <c r="G111" s="86">
        <v>0</v>
      </c>
      <c r="H111" s="86">
        <v>0</v>
      </c>
    </row>
    <row r="112" spans="1:8" s="1" customFormat="1" ht="13.5" customHeight="1" x14ac:dyDescent="0.2">
      <c r="A112" s="25">
        <v>98</v>
      </c>
      <c r="B112" s="12" t="s">
        <v>167</v>
      </c>
      <c r="C112" s="10" t="s">
        <v>168</v>
      </c>
      <c r="D112" s="86">
        <f t="shared" si="3"/>
        <v>0</v>
      </c>
      <c r="E112" s="86">
        <v>0</v>
      </c>
      <c r="F112" s="86">
        <v>0</v>
      </c>
      <c r="G112" s="86">
        <v>0</v>
      </c>
      <c r="H112" s="86">
        <v>0</v>
      </c>
    </row>
    <row r="113" spans="1:8" s="1" customFormat="1" x14ac:dyDescent="0.2">
      <c r="A113" s="25">
        <v>99</v>
      </c>
      <c r="B113" s="12" t="s">
        <v>169</v>
      </c>
      <c r="C113" s="10" t="s">
        <v>170</v>
      </c>
      <c r="D113" s="86">
        <f t="shared" si="3"/>
        <v>0</v>
      </c>
      <c r="E113" s="86">
        <v>0</v>
      </c>
      <c r="F113" s="86">
        <v>0</v>
      </c>
      <c r="G113" s="86">
        <v>0</v>
      </c>
      <c r="H113" s="86">
        <v>0</v>
      </c>
    </row>
    <row r="114" spans="1:8" s="1" customFormat="1" x14ac:dyDescent="0.2">
      <c r="A114" s="25">
        <v>100</v>
      </c>
      <c r="B114" s="26" t="s">
        <v>171</v>
      </c>
      <c r="C114" s="10" t="s">
        <v>172</v>
      </c>
      <c r="D114" s="86">
        <f t="shared" si="3"/>
        <v>0</v>
      </c>
      <c r="E114" s="86">
        <v>0</v>
      </c>
      <c r="F114" s="86">
        <v>0</v>
      </c>
      <c r="G114" s="86">
        <v>0</v>
      </c>
      <c r="H114" s="86">
        <v>0</v>
      </c>
    </row>
    <row r="115" spans="1:8" s="1" customFormat="1" ht="12.75" customHeight="1" x14ac:dyDescent="0.2">
      <c r="A115" s="25">
        <v>101</v>
      </c>
      <c r="B115" s="26" t="s">
        <v>173</v>
      </c>
      <c r="C115" s="10" t="s">
        <v>174</v>
      </c>
      <c r="D115" s="86">
        <f t="shared" si="3"/>
        <v>0</v>
      </c>
      <c r="E115" s="86">
        <v>0</v>
      </c>
      <c r="F115" s="86">
        <v>0</v>
      </c>
      <c r="G115" s="86">
        <v>0</v>
      </c>
      <c r="H115" s="86">
        <v>0</v>
      </c>
    </row>
    <row r="116" spans="1:8" s="1" customFormat="1" ht="24" x14ac:dyDescent="0.2">
      <c r="A116" s="25">
        <v>102</v>
      </c>
      <c r="B116" s="26" t="s">
        <v>175</v>
      </c>
      <c r="C116" s="10" t="s">
        <v>176</v>
      </c>
      <c r="D116" s="86">
        <f t="shared" si="3"/>
        <v>0</v>
      </c>
      <c r="E116" s="86">
        <v>0</v>
      </c>
      <c r="F116" s="86">
        <v>0</v>
      </c>
      <c r="G116" s="86">
        <v>0</v>
      </c>
      <c r="H116" s="86">
        <v>0</v>
      </c>
    </row>
    <row r="117" spans="1:8" s="1" customFormat="1" x14ac:dyDescent="0.2">
      <c r="A117" s="25">
        <v>103</v>
      </c>
      <c r="B117" s="26" t="s">
        <v>177</v>
      </c>
      <c r="C117" s="10" t="s">
        <v>178</v>
      </c>
      <c r="D117" s="86">
        <f t="shared" si="3"/>
        <v>0</v>
      </c>
      <c r="E117" s="86">
        <v>0</v>
      </c>
      <c r="F117" s="86">
        <v>0</v>
      </c>
      <c r="G117" s="86">
        <v>0</v>
      </c>
      <c r="H117" s="86">
        <v>0</v>
      </c>
    </row>
    <row r="118" spans="1:8" s="1" customFormat="1" x14ac:dyDescent="0.2">
      <c r="A118" s="25">
        <v>104</v>
      </c>
      <c r="B118" s="26" t="s">
        <v>179</v>
      </c>
      <c r="C118" s="10" t="s">
        <v>180</v>
      </c>
      <c r="D118" s="86">
        <f t="shared" si="3"/>
        <v>0</v>
      </c>
      <c r="E118" s="86">
        <v>0</v>
      </c>
      <c r="F118" s="86">
        <v>0</v>
      </c>
      <c r="G118" s="86">
        <v>0</v>
      </c>
      <c r="H118" s="86">
        <v>0</v>
      </c>
    </row>
    <row r="119" spans="1:8" s="1" customFormat="1" x14ac:dyDescent="0.2">
      <c r="A119" s="25">
        <v>105</v>
      </c>
      <c r="B119" s="18" t="s">
        <v>181</v>
      </c>
      <c r="C119" s="16" t="s">
        <v>182</v>
      </c>
      <c r="D119" s="86">
        <f t="shared" si="3"/>
        <v>0</v>
      </c>
      <c r="E119" s="86">
        <v>0</v>
      </c>
      <c r="F119" s="86">
        <v>0</v>
      </c>
      <c r="G119" s="86">
        <v>0</v>
      </c>
      <c r="H119" s="86">
        <v>0</v>
      </c>
    </row>
    <row r="120" spans="1:8" s="1" customFormat="1" x14ac:dyDescent="0.2">
      <c r="A120" s="25">
        <v>106</v>
      </c>
      <c r="B120" s="14" t="s">
        <v>183</v>
      </c>
      <c r="C120" s="10" t="s">
        <v>184</v>
      </c>
      <c r="D120" s="86">
        <f t="shared" si="3"/>
        <v>209539708</v>
      </c>
      <c r="E120" s="86">
        <v>9285875</v>
      </c>
      <c r="F120" s="86">
        <v>153497396</v>
      </c>
      <c r="G120" s="86">
        <v>0</v>
      </c>
      <c r="H120" s="86">
        <v>46756437</v>
      </c>
    </row>
    <row r="121" spans="1:8" s="1" customFormat="1" ht="11.25" customHeight="1" x14ac:dyDescent="0.2">
      <c r="A121" s="25">
        <v>107</v>
      </c>
      <c r="B121" s="26" t="s">
        <v>185</v>
      </c>
      <c r="C121" s="10" t="s">
        <v>186</v>
      </c>
      <c r="D121" s="86">
        <f t="shared" si="3"/>
        <v>0</v>
      </c>
      <c r="E121" s="86">
        <v>0</v>
      </c>
      <c r="F121" s="86">
        <v>0</v>
      </c>
      <c r="G121" s="86">
        <v>0</v>
      </c>
      <c r="H121" s="86">
        <v>0</v>
      </c>
    </row>
    <row r="122" spans="1:8" s="1" customFormat="1" x14ac:dyDescent="0.2">
      <c r="A122" s="25">
        <v>108</v>
      </c>
      <c r="B122" s="12" t="s">
        <v>187</v>
      </c>
      <c r="C122" s="19" t="s">
        <v>188</v>
      </c>
      <c r="D122" s="86">
        <f t="shared" si="3"/>
        <v>0</v>
      </c>
      <c r="E122" s="86">
        <v>0</v>
      </c>
      <c r="F122" s="86">
        <v>0</v>
      </c>
      <c r="G122" s="86">
        <v>0</v>
      </c>
      <c r="H122" s="86">
        <v>0</v>
      </c>
    </row>
    <row r="123" spans="1:8" s="1" customFormat="1" x14ac:dyDescent="0.2">
      <c r="A123" s="25">
        <v>109</v>
      </c>
      <c r="B123" s="26" t="s">
        <v>189</v>
      </c>
      <c r="C123" s="10" t="s">
        <v>271</v>
      </c>
      <c r="D123" s="86">
        <f t="shared" si="3"/>
        <v>16578925</v>
      </c>
      <c r="E123" s="86">
        <v>16578925</v>
      </c>
      <c r="F123" s="86">
        <v>0</v>
      </c>
      <c r="G123" s="86">
        <v>0</v>
      </c>
      <c r="H123" s="86">
        <v>0</v>
      </c>
    </row>
    <row r="124" spans="1:8" s="1" customFormat="1" ht="14.25" customHeight="1" x14ac:dyDescent="0.2">
      <c r="A124" s="25">
        <v>110</v>
      </c>
      <c r="B124" s="14" t="s">
        <v>190</v>
      </c>
      <c r="C124" s="10" t="s">
        <v>259</v>
      </c>
      <c r="D124" s="86">
        <f t="shared" si="3"/>
        <v>0</v>
      </c>
      <c r="E124" s="86">
        <v>0</v>
      </c>
      <c r="F124" s="86">
        <v>0</v>
      </c>
      <c r="G124" s="86">
        <v>0</v>
      </c>
      <c r="H124" s="86">
        <v>0</v>
      </c>
    </row>
    <row r="125" spans="1:8" s="1" customFormat="1" x14ac:dyDescent="0.2">
      <c r="A125" s="25">
        <v>111</v>
      </c>
      <c r="B125" s="12" t="s">
        <v>405</v>
      </c>
      <c r="C125" s="10" t="s">
        <v>381</v>
      </c>
      <c r="D125" s="86">
        <f t="shared" si="3"/>
        <v>0</v>
      </c>
      <c r="E125" s="86">
        <v>0</v>
      </c>
      <c r="F125" s="86">
        <v>0</v>
      </c>
      <c r="G125" s="86">
        <v>0</v>
      </c>
      <c r="H125" s="86">
        <v>0</v>
      </c>
    </row>
    <row r="126" spans="1:8" s="1" customFormat="1" x14ac:dyDescent="0.2">
      <c r="A126" s="25">
        <v>112</v>
      </c>
      <c r="B126" s="14" t="s">
        <v>191</v>
      </c>
      <c r="C126" s="10" t="s">
        <v>192</v>
      </c>
      <c r="D126" s="86">
        <f t="shared" si="3"/>
        <v>0</v>
      </c>
      <c r="E126" s="86">
        <v>0</v>
      </c>
      <c r="F126" s="86">
        <v>0</v>
      </c>
      <c r="G126" s="86">
        <v>0</v>
      </c>
      <c r="H126" s="86">
        <v>0</v>
      </c>
    </row>
    <row r="127" spans="1:8" s="1" customFormat="1" ht="13.5" customHeight="1" x14ac:dyDescent="0.2">
      <c r="A127" s="25">
        <v>113</v>
      </c>
      <c r="B127" s="14" t="s">
        <v>193</v>
      </c>
      <c r="C127" s="10" t="s">
        <v>390</v>
      </c>
      <c r="D127" s="86">
        <f t="shared" si="3"/>
        <v>0</v>
      </c>
      <c r="E127" s="86">
        <v>0</v>
      </c>
      <c r="F127" s="86">
        <v>0</v>
      </c>
      <c r="G127" s="86">
        <v>0</v>
      </c>
      <c r="H127" s="86">
        <v>0</v>
      </c>
    </row>
    <row r="128" spans="1:8" s="1" customFormat="1" x14ac:dyDescent="0.2">
      <c r="A128" s="25">
        <v>114</v>
      </c>
      <c r="B128" s="26" t="s">
        <v>194</v>
      </c>
      <c r="C128" s="10" t="s">
        <v>195</v>
      </c>
      <c r="D128" s="86">
        <f t="shared" si="3"/>
        <v>0</v>
      </c>
      <c r="E128" s="86">
        <v>0</v>
      </c>
      <c r="F128" s="86">
        <v>0</v>
      </c>
      <c r="G128" s="86">
        <v>0</v>
      </c>
      <c r="H128" s="86">
        <v>0</v>
      </c>
    </row>
    <row r="129" spans="1:8" s="1" customFormat="1" ht="24" x14ac:dyDescent="0.2">
      <c r="A129" s="25">
        <v>115</v>
      </c>
      <c r="B129" s="26" t="s">
        <v>196</v>
      </c>
      <c r="C129" s="52" t="s">
        <v>348</v>
      </c>
      <c r="D129" s="86">
        <f t="shared" si="3"/>
        <v>0</v>
      </c>
      <c r="E129" s="86">
        <v>0</v>
      </c>
      <c r="F129" s="86">
        <v>0</v>
      </c>
      <c r="G129" s="86">
        <v>0</v>
      </c>
      <c r="H129" s="86">
        <v>0</v>
      </c>
    </row>
    <row r="130" spans="1:8" s="1" customFormat="1" x14ac:dyDescent="0.2">
      <c r="A130" s="25">
        <v>116</v>
      </c>
      <c r="B130" s="26" t="s">
        <v>197</v>
      </c>
      <c r="C130" s="10" t="s">
        <v>234</v>
      </c>
      <c r="D130" s="86">
        <f t="shared" si="3"/>
        <v>2233718536</v>
      </c>
      <c r="E130" s="86">
        <v>1307154898</v>
      </c>
      <c r="F130" s="86">
        <v>248680751</v>
      </c>
      <c r="G130" s="86">
        <v>0</v>
      </c>
      <c r="H130" s="86">
        <v>677882887</v>
      </c>
    </row>
    <row r="131" spans="1:8" ht="10.5" customHeight="1" x14ac:dyDescent="0.2">
      <c r="A131" s="25">
        <v>117</v>
      </c>
      <c r="B131" s="26" t="s">
        <v>198</v>
      </c>
      <c r="C131" s="10" t="s">
        <v>199</v>
      </c>
      <c r="D131" s="85">
        <f t="shared" si="3"/>
        <v>3174378946</v>
      </c>
      <c r="E131" s="85">
        <v>85536101</v>
      </c>
      <c r="F131" s="85">
        <v>2610413017</v>
      </c>
      <c r="G131" s="85">
        <v>0</v>
      </c>
      <c r="H131" s="85">
        <v>478429828</v>
      </c>
    </row>
    <row r="132" spans="1:8" s="1" customFormat="1" x14ac:dyDescent="0.2">
      <c r="A132" s="25">
        <v>118</v>
      </c>
      <c r="B132" s="26" t="s">
        <v>200</v>
      </c>
      <c r="C132" s="10" t="s">
        <v>42</v>
      </c>
      <c r="D132" s="86">
        <f t="shared" si="3"/>
        <v>1444723448</v>
      </c>
      <c r="E132" s="86">
        <v>525374278</v>
      </c>
      <c r="F132" s="86">
        <v>0</v>
      </c>
      <c r="G132" s="86">
        <v>0</v>
      </c>
      <c r="H132" s="86">
        <v>919349170</v>
      </c>
    </row>
    <row r="133" spans="1:8" s="1" customFormat="1" x14ac:dyDescent="0.2">
      <c r="A133" s="25">
        <v>119</v>
      </c>
      <c r="B133" s="12" t="s">
        <v>201</v>
      </c>
      <c r="C133" s="10" t="s">
        <v>48</v>
      </c>
      <c r="D133" s="86">
        <f t="shared" si="3"/>
        <v>1215610784</v>
      </c>
      <c r="E133" s="86">
        <v>746524114</v>
      </c>
      <c r="F133" s="86">
        <v>227603413</v>
      </c>
      <c r="G133" s="86">
        <v>0</v>
      </c>
      <c r="H133" s="86">
        <v>241483257</v>
      </c>
    </row>
    <row r="134" spans="1:8" s="1" customFormat="1" x14ac:dyDescent="0.2">
      <c r="A134" s="25">
        <v>120</v>
      </c>
      <c r="B134" s="12" t="s">
        <v>202</v>
      </c>
      <c r="C134" s="10" t="s">
        <v>236</v>
      </c>
      <c r="D134" s="86">
        <f t="shared" si="3"/>
        <v>335743255</v>
      </c>
      <c r="E134" s="86">
        <v>328965887</v>
      </c>
      <c r="F134" s="86">
        <v>0</v>
      </c>
      <c r="G134" s="86">
        <v>0</v>
      </c>
      <c r="H134" s="86">
        <v>6777368</v>
      </c>
    </row>
    <row r="135" spans="1:8" s="1" customFormat="1" x14ac:dyDescent="0.2">
      <c r="A135" s="25">
        <v>121</v>
      </c>
      <c r="B135" s="12" t="s">
        <v>203</v>
      </c>
      <c r="C135" s="10" t="s">
        <v>50</v>
      </c>
      <c r="D135" s="86">
        <f>E135+F135+G135+H135</f>
        <v>1062056085</v>
      </c>
      <c r="E135" s="86">
        <v>794898465</v>
      </c>
      <c r="F135" s="86">
        <v>0</v>
      </c>
      <c r="G135" s="86">
        <v>0</v>
      </c>
      <c r="H135" s="86">
        <v>267157620</v>
      </c>
    </row>
    <row r="136" spans="1:8" s="1" customFormat="1" x14ac:dyDescent="0.2">
      <c r="A136" s="25">
        <v>122</v>
      </c>
      <c r="B136" s="26" t="s">
        <v>204</v>
      </c>
      <c r="C136" s="10" t="s">
        <v>49</v>
      </c>
      <c r="D136" s="86">
        <f t="shared" si="3"/>
        <v>0</v>
      </c>
      <c r="E136" s="86">
        <v>0</v>
      </c>
      <c r="F136" s="86">
        <v>0</v>
      </c>
      <c r="G136" s="86">
        <v>0</v>
      </c>
      <c r="H136" s="86">
        <v>0</v>
      </c>
    </row>
    <row r="137" spans="1:8" s="1" customFormat="1" x14ac:dyDescent="0.2">
      <c r="A137" s="25">
        <v>123</v>
      </c>
      <c r="B137" s="26" t="s">
        <v>205</v>
      </c>
      <c r="C137" s="10" t="s">
        <v>206</v>
      </c>
      <c r="D137" s="86">
        <f t="shared" si="3"/>
        <v>0</v>
      </c>
      <c r="E137" s="86">
        <v>0</v>
      </c>
      <c r="F137" s="86">
        <v>0</v>
      </c>
      <c r="G137" s="86">
        <v>0</v>
      </c>
      <c r="H137" s="86">
        <v>0</v>
      </c>
    </row>
    <row r="138" spans="1:8" s="1" customFormat="1" x14ac:dyDescent="0.2">
      <c r="A138" s="25">
        <v>124</v>
      </c>
      <c r="B138" s="26" t="s">
        <v>207</v>
      </c>
      <c r="C138" s="10" t="s">
        <v>43</v>
      </c>
      <c r="D138" s="86">
        <f t="shared" si="3"/>
        <v>312896747</v>
      </c>
      <c r="E138" s="86">
        <v>244370448</v>
      </c>
      <c r="F138" s="86">
        <v>0</v>
      </c>
      <c r="G138" s="86">
        <v>0</v>
      </c>
      <c r="H138" s="86">
        <v>68526299</v>
      </c>
    </row>
    <row r="139" spans="1:8" s="1" customFormat="1" x14ac:dyDescent="0.2">
      <c r="A139" s="25">
        <v>125</v>
      </c>
      <c r="B139" s="12" t="s">
        <v>208</v>
      </c>
      <c r="C139" s="10" t="s">
        <v>235</v>
      </c>
      <c r="D139" s="86">
        <f t="shared" si="3"/>
        <v>1259304857</v>
      </c>
      <c r="E139" s="86">
        <v>972944349</v>
      </c>
      <c r="F139" s="86">
        <v>1307356</v>
      </c>
      <c r="G139" s="86">
        <v>0</v>
      </c>
      <c r="H139" s="86">
        <v>285053152</v>
      </c>
    </row>
    <row r="140" spans="1:8" s="1" customFormat="1" x14ac:dyDescent="0.2">
      <c r="A140" s="25">
        <v>126</v>
      </c>
      <c r="B140" s="14" t="s">
        <v>209</v>
      </c>
      <c r="C140" s="10" t="s">
        <v>210</v>
      </c>
      <c r="D140" s="86">
        <f t="shared" si="3"/>
        <v>1050443021</v>
      </c>
      <c r="E140" s="86">
        <v>801011666</v>
      </c>
      <c r="F140" s="86">
        <v>3396089</v>
      </c>
      <c r="G140" s="86">
        <v>0</v>
      </c>
      <c r="H140" s="86">
        <v>246035266</v>
      </c>
    </row>
    <row r="141" spans="1:8" x14ac:dyDescent="0.2">
      <c r="A141" s="25">
        <v>127</v>
      </c>
      <c r="B141" s="26" t="s">
        <v>211</v>
      </c>
      <c r="C141" s="10" t="s">
        <v>212</v>
      </c>
      <c r="D141" s="85">
        <f t="shared" si="3"/>
        <v>877806184</v>
      </c>
      <c r="E141" s="85">
        <v>507259462</v>
      </c>
      <c r="F141" s="85">
        <v>0</v>
      </c>
      <c r="G141" s="85">
        <v>370546722</v>
      </c>
      <c r="H141" s="85">
        <v>0</v>
      </c>
    </row>
    <row r="142" spans="1:8" x14ac:dyDescent="0.2">
      <c r="A142" s="25">
        <v>128</v>
      </c>
      <c r="B142" s="12" t="s">
        <v>213</v>
      </c>
      <c r="C142" s="10" t="s">
        <v>214</v>
      </c>
      <c r="D142" s="85">
        <f t="shared" si="3"/>
        <v>0</v>
      </c>
      <c r="E142" s="85">
        <v>0</v>
      </c>
      <c r="F142" s="85">
        <v>0</v>
      </c>
      <c r="G142" s="85">
        <v>0</v>
      </c>
      <c r="H142" s="85">
        <v>0</v>
      </c>
    </row>
    <row r="143" spans="1:8" ht="12.75" x14ac:dyDescent="0.2">
      <c r="A143" s="25">
        <v>129</v>
      </c>
      <c r="B143" s="20" t="s">
        <v>215</v>
      </c>
      <c r="C143" s="13" t="s">
        <v>216</v>
      </c>
      <c r="D143" s="85">
        <f t="shared" si="3"/>
        <v>0</v>
      </c>
      <c r="E143" s="85">
        <v>0</v>
      </c>
      <c r="F143" s="85">
        <v>0</v>
      </c>
      <c r="G143" s="85">
        <v>0</v>
      </c>
      <c r="H143" s="85">
        <v>0</v>
      </c>
    </row>
    <row r="144" spans="1:8" ht="12.75" x14ac:dyDescent="0.2">
      <c r="A144" s="25">
        <v>130</v>
      </c>
      <c r="B144" s="36" t="s">
        <v>260</v>
      </c>
      <c r="C144" s="37" t="s">
        <v>261</v>
      </c>
      <c r="D144" s="85">
        <f t="shared" si="3"/>
        <v>0</v>
      </c>
      <c r="E144" s="85">
        <v>0</v>
      </c>
      <c r="F144" s="85">
        <v>0</v>
      </c>
      <c r="G144" s="85">
        <v>0</v>
      </c>
      <c r="H144" s="85">
        <v>0</v>
      </c>
    </row>
    <row r="145" spans="1:66" ht="12.75" x14ac:dyDescent="0.2">
      <c r="A145" s="25">
        <v>131</v>
      </c>
      <c r="B145" s="38" t="s">
        <v>262</v>
      </c>
      <c r="C145" s="39" t="s">
        <v>263</v>
      </c>
      <c r="D145" s="85">
        <f t="shared" si="3"/>
        <v>0</v>
      </c>
      <c r="E145" s="85">
        <v>0</v>
      </c>
      <c r="F145" s="85">
        <v>0</v>
      </c>
      <c r="G145" s="85">
        <v>0</v>
      </c>
      <c r="H145" s="85">
        <v>0</v>
      </c>
    </row>
    <row r="146" spans="1:66" ht="12.75" x14ac:dyDescent="0.2">
      <c r="A146" s="25">
        <v>132</v>
      </c>
      <c r="B146" s="94" t="s">
        <v>264</v>
      </c>
      <c r="C146" s="95" t="s">
        <v>265</v>
      </c>
      <c r="D146" s="85">
        <f t="shared" si="3"/>
        <v>0</v>
      </c>
      <c r="E146" s="85">
        <v>0</v>
      </c>
      <c r="F146" s="85">
        <v>0</v>
      </c>
      <c r="G146" s="85">
        <v>0</v>
      </c>
      <c r="H146" s="85">
        <v>0</v>
      </c>
    </row>
    <row r="147" spans="1:66" x14ac:dyDescent="0.2">
      <c r="A147" s="25">
        <v>133</v>
      </c>
      <c r="B147" s="25" t="s">
        <v>269</v>
      </c>
      <c r="C147" s="42" t="s">
        <v>270</v>
      </c>
      <c r="D147" s="85">
        <f t="shared" si="3"/>
        <v>0</v>
      </c>
      <c r="E147" s="85">
        <v>0</v>
      </c>
      <c r="F147" s="85">
        <v>0</v>
      </c>
      <c r="G147" s="85">
        <v>0</v>
      </c>
      <c r="H147" s="85">
        <v>0</v>
      </c>
    </row>
    <row r="148" spans="1:66" x14ac:dyDescent="0.2">
      <c r="A148" s="25">
        <v>134</v>
      </c>
      <c r="B148" s="90" t="s">
        <v>358</v>
      </c>
      <c r="C148" s="42" t="s">
        <v>357</v>
      </c>
      <c r="D148" s="85">
        <f t="shared" si="3"/>
        <v>0</v>
      </c>
      <c r="E148" s="85">
        <v>0</v>
      </c>
      <c r="F148" s="85">
        <v>0</v>
      </c>
      <c r="G148" s="85">
        <v>0</v>
      </c>
      <c r="H148" s="85">
        <v>0</v>
      </c>
    </row>
    <row r="149" spans="1:66" x14ac:dyDescent="0.2">
      <c r="A149" s="25">
        <v>135</v>
      </c>
      <c r="B149" s="88" t="s">
        <v>385</v>
      </c>
      <c r="C149" s="42" t="s">
        <v>379</v>
      </c>
      <c r="D149" s="85">
        <f t="shared" ref="D149:D150" si="4">E149+F149+G149+H149</f>
        <v>0</v>
      </c>
      <c r="E149" s="85">
        <v>0</v>
      </c>
      <c r="F149" s="85">
        <v>0</v>
      </c>
      <c r="G149" s="85">
        <v>0</v>
      </c>
      <c r="H149" s="85">
        <v>0</v>
      </c>
    </row>
    <row r="150" spans="1:66" s="4" customFormat="1" x14ac:dyDescent="0.2">
      <c r="A150" s="163">
        <v>136</v>
      </c>
      <c r="B150" s="88" t="s">
        <v>400</v>
      </c>
      <c r="C150" s="42" t="s">
        <v>399</v>
      </c>
      <c r="D150" s="85">
        <f t="shared" si="4"/>
        <v>0</v>
      </c>
      <c r="E150" s="85"/>
      <c r="F150" s="85"/>
      <c r="G150" s="85"/>
      <c r="H150" s="85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</row>
    <row r="151" spans="1:66" s="4" customFormat="1" x14ac:dyDescent="0.2">
      <c r="A151" s="6"/>
      <c r="B151" s="6"/>
      <c r="C151" s="7"/>
      <c r="D151" s="50"/>
      <c r="E151" s="50"/>
      <c r="F151" s="50"/>
      <c r="G151" s="50"/>
      <c r="H151" s="5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</row>
    <row r="152" spans="1:66" s="4" customFormat="1" x14ac:dyDescent="0.2">
      <c r="A152" s="6"/>
      <c r="B152" s="6"/>
      <c r="C152" s="7"/>
      <c r="D152" s="50"/>
      <c r="E152" s="50"/>
      <c r="F152" s="50"/>
      <c r="G152" s="50"/>
      <c r="H152" s="5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</row>
    <row r="154" spans="1:66" s="4" customFormat="1" x14ac:dyDescent="0.2">
      <c r="A154" s="6"/>
      <c r="B154" s="6"/>
      <c r="C154" s="7"/>
      <c r="D154" s="50"/>
      <c r="E154" s="50"/>
      <c r="F154" s="50"/>
      <c r="G154" s="50"/>
      <c r="H154" s="5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</row>
    <row r="155" spans="1:66" s="4" customFormat="1" x14ac:dyDescent="0.2">
      <c r="A155" s="6"/>
      <c r="B155" s="6"/>
      <c r="C155" s="7"/>
      <c r="D155" s="50"/>
      <c r="E155" s="50"/>
      <c r="F155" s="50"/>
      <c r="G155" s="50"/>
      <c r="H155" s="5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</sheetData>
  <mergeCells count="14">
    <mergeCell ref="A90:A93"/>
    <mergeCell ref="B90:B93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1:C11"/>
  </mergeCells>
  <pageMargins left="0" right="0" top="0" bottom="0" header="0" footer="0"/>
  <pageSetup paperSize="9" scale="85" orientation="portrait" r:id="rId1"/>
  <headerFooter alignWithMargins="0"/>
  <ignoredErrors>
    <ignoredError sqref="B37:B61 B94:B113 B62:B90 B114:B119 B120:B124 B127:B147 B148 B1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1"/>
  <sheetViews>
    <sheetView zoomScale="98" zoomScaleNormal="98" workbookViewId="0">
      <pane xSplit="3" ySplit="12" topLeftCell="D148" activePane="bottomRight" state="frozen"/>
      <selection pane="topRight" activeCell="D1" sqref="D1"/>
      <selection pane="bottomLeft" activeCell="A14" sqref="A14"/>
      <selection pane="bottomRight" activeCell="H158" sqref="H158"/>
    </sheetView>
  </sheetViews>
  <sheetFormatPr defaultRowHeight="12" x14ac:dyDescent="0.2"/>
  <cols>
    <col min="1" max="1" width="4.7109375" style="30" customWidth="1"/>
    <col min="2" max="2" width="9.28515625" style="30" customWidth="1"/>
    <col min="3" max="3" width="43.5703125" style="35" customWidth="1"/>
    <col min="4" max="4" width="13.140625" style="32" customWidth="1"/>
    <col min="5" max="7" width="12.42578125" style="32" customWidth="1"/>
    <col min="8" max="8" width="13" style="32" customWidth="1"/>
    <col min="9" max="9" width="15" style="32" customWidth="1"/>
    <col min="10" max="11" width="23.28515625" style="32" customWidth="1"/>
    <col min="12" max="12" width="17" style="32" customWidth="1"/>
    <col min="13" max="13" width="13.140625" style="32" customWidth="1"/>
    <col min="14" max="15" width="12.5703125" style="32" customWidth="1"/>
    <col min="16" max="17" width="12.42578125" style="32" customWidth="1"/>
    <col min="18" max="16384" width="9.140625" style="29"/>
  </cols>
  <sheetData>
    <row r="1" spans="1:17" ht="35.25" customHeight="1" x14ac:dyDescent="0.2">
      <c r="A1" s="325" t="s">
        <v>365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12.75" customHeight="1" x14ac:dyDescent="0.2">
      <c r="C2" s="31"/>
      <c r="Q2" s="32" t="s">
        <v>289</v>
      </c>
    </row>
    <row r="3" spans="1:17" s="33" customFormat="1" ht="20.25" customHeight="1" x14ac:dyDescent="0.2">
      <c r="A3" s="326" t="s">
        <v>46</v>
      </c>
      <c r="B3" s="326" t="s">
        <v>58</v>
      </c>
      <c r="C3" s="326" t="s">
        <v>47</v>
      </c>
      <c r="D3" s="318" t="s">
        <v>290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s="33" customFormat="1" ht="17.25" customHeight="1" x14ac:dyDescent="0.2">
      <c r="A4" s="326"/>
      <c r="B4" s="326"/>
      <c r="C4" s="326"/>
      <c r="D4" s="307" t="s">
        <v>272</v>
      </c>
      <c r="E4" s="318" t="s">
        <v>285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s="33" customFormat="1" ht="24.75" customHeight="1" x14ac:dyDescent="0.2">
      <c r="A5" s="326"/>
      <c r="B5" s="326"/>
      <c r="C5" s="326"/>
      <c r="D5" s="318"/>
      <c r="E5" s="327" t="s">
        <v>291</v>
      </c>
      <c r="F5" s="327"/>
      <c r="G5" s="327"/>
      <c r="H5" s="327"/>
      <c r="I5" s="307"/>
      <c r="J5" s="307"/>
      <c r="K5" s="307"/>
      <c r="L5" s="307"/>
      <c r="M5" s="318" t="s">
        <v>292</v>
      </c>
      <c r="N5" s="318"/>
      <c r="O5" s="318"/>
      <c r="P5" s="318"/>
      <c r="Q5" s="318"/>
    </row>
    <row r="6" spans="1:17" s="33" customFormat="1" ht="24.75" customHeight="1" x14ac:dyDescent="0.2">
      <c r="A6" s="326"/>
      <c r="B6" s="326"/>
      <c r="C6" s="326"/>
      <c r="D6" s="318"/>
      <c r="E6" s="305" t="s">
        <v>293</v>
      </c>
      <c r="F6" s="318" t="s">
        <v>285</v>
      </c>
      <c r="G6" s="318"/>
      <c r="H6" s="305" t="s">
        <v>294</v>
      </c>
      <c r="I6" s="308" t="s">
        <v>285</v>
      </c>
      <c r="J6" s="309"/>
      <c r="K6" s="309"/>
      <c r="L6" s="310"/>
      <c r="M6" s="306" t="s">
        <v>238</v>
      </c>
      <c r="N6" s="318" t="s">
        <v>285</v>
      </c>
      <c r="O6" s="318"/>
      <c r="P6" s="318"/>
      <c r="Q6" s="318"/>
    </row>
    <row r="7" spans="1:17" ht="49.5" customHeight="1" x14ac:dyDescent="0.2">
      <c r="A7" s="326"/>
      <c r="B7" s="326"/>
      <c r="C7" s="326"/>
      <c r="D7" s="318"/>
      <c r="E7" s="306"/>
      <c r="F7" s="305" t="s">
        <v>406</v>
      </c>
      <c r="G7" s="305" t="s">
        <v>407</v>
      </c>
      <c r="H7" s="306"/>
      <c r="I7" s="305" t="s">
        <v>395</v>
      </c>
      <c r="J7" s="156" t="s">
        <v>295</v>
      </c>
      <c r="K7" s="305" t="s">
        <v>396</v>
      </c>
      <c r="L7" s="307" t="s">
        <v>397</v>
      </c>
      <c r="M7" s="306"/>
      <c r="N7" s="319" t="s">
        <v>378</v>
      </c>
      <c r="O7" s="320"/>
      <c r="P7" s="321" t="s">
        <v>355</v>
      </c>
      <c r="Q7" s="321" t="s">
        <v>356</v>
      </c>
    </row>
    <row r="8" spans="1:17" ht="60.75" customHeight="1" x14ac:dyDescent="0.2">
      <c r="A8" s="326"/>
      <c r="B8" s="326"/>
      <c r="C8" s="326"/>
      <c r="D8" s="318"/>
      <c r="E8" s="307"/>
      <c r="F8" s="307"/>
      <c r="G8" s="307"/>
      <c r="H8" s="307"/>
      <c r="I8" s="307"/>
      <c r="J8" s="157" t="s">
        <v>296</v>
      </c>
      <c r="K8" s="307"/>
      <c r="L8" s="318"/>
      <c r="M8" s="307"/>
      <c r="N8" s="117" t="s">
        <v>376</v>
      </c>
      <c r="O8" s="117" t="s">
        <v>377</v>
      </c>
      <c r="P8" s="322"/>
      <c r="Q8" s="322"/>
    </row>
    <row r="9" spans="1:17" ht="17.25" customHeight="1" x14ac:dyDescent="0.2">
      <c r="A9" s="311" t="s">
        <v>238</v>
      </c>
      <c r="B9" s="311"/>
      <c r="C9" s="311"/>
      <c r="D9" s="119">
        <f>D10+D11+D12</f>
        <v>10292321820</v>
      </c>
      <c r="E9" s="119">
        <f t="shared" ref="E9:Q9" si="0">E10+E11+E12</f>
        <v>3011733495</v>
      </c>
      <c r="F9" s="119">
        <f t="shared" si="0"/>
        <v>422997935</v>
      </c>
      <c r="G9" s="119">
        <f t="shared" si="0"/>
        <v>2588735560</v>
      </c>
      <c r="H9" s="119">
        <f t="shared" si="0"/>
        <v>4588558025</v>
      </c>
      <c r="I9" s="119">
        <f t="shared" si="0"/>
        <v>3622877454</v>
      </c>
      <c r="J9" s="119">
        <f t="shared" si="0"/>
        <v>172918867</v>
      </c>
      <c r="K9" s="119">
        <f t="shared" si="0"/>
        <v>535003276</v>
      </c>
      <c r="L9" s="119">
        <f t="shared" si="0"/>
        <v>257758428</v>
      </c>
      <c r="M9" s="119">
        <f t="shared" si="0"/>
        <v>2692030300</v>
      </c>
      <c r="N9" s="119">
        <f t="shared" si="0"/>
        <v>327939136</v>
      </c>
      <c r="O9" s="119">
        <f t="shared" si="0"/>
        <v>1035122278</v>
      </c>
      <c r="P9" s="119">
        <f t="shared" si="0"/>
        <v>1261763384</v>
      </c>
      <c r="Q9" s="119">
        <f t="shared" si="0"/>
        <v>67205502</v>
      </c>
    </row>
    <row r="10" spans="1:17" ht="17.25" customHeight="1" x14ac:dyDescent="0.2">
      <c r="A10" s="312" t="s">
        <v>56</v>
      </c>
      <c r="B10" s="313"/>
      <c r="C10" s="314"/>
      <c r="D10" s="75">
        <v>227584554</v>
      </c>
      <c r="E10" s="75">
        <v>0</v>
      </c>
      <c r="F10" s="75">
        <v>0</v>
      </c>
      <c r="G10" s="75">
        <v>0</v>
      </c>
      <c r="H10" s="75">
        <v>104723110</v>
      </c>
      <c r="I10" s="75">
        <v>0</v>
      </c>
      <c r="J10" s="75">
        <v>0</v>
      </c>
      <c r="K10" s="75">
        <v>63568038</v>
      </c>
      <c r="L10" s="75">
        <v>41155072</v>
      </c>
      <c r="M10" s="75">
        <v>122861444</v>
      </c>
      <c r="N10" s="75">
        <v>12858673</v>
      </c>
      <c r="O10" s="75">
        <v>0</v>
      </c>
      <c r="P10" s="75">
        <v>110002771</v>
      </c>
      <c r="Q10" s="34">
        <v>0</v>
      </c>
    </row>
    <row r="11" spans="1:17" ht="16.5" customHeight="1" x14ac:dyDescent="0.2">
      <c r="A11" s="312" t="s">
        <v>297</v>
      </c>
      <c r="B11" s="313"/>
      <c r="C11" s="313"/>
      <c r="D11" s="75">
        <f t="shared" ref="D11" si="1">E11+H11+M11</f>
        <v>10351223</v>
      </c>
      <c r="E11" s="75"/>
      <c r="F11" s="75"/>
      <c r="G11" s="75"/>
      <c r="H11" s="75">
        <f t="shared" ref="H11" si="2">I11+J11+K11+L11</f>
        <v>0</v>
      </c>
      <c r="I11" s="75"/>
      <c r="J11" s="75"/>
      <c r="K11" s="75"/>
      <c r="L11" s="75"/>
      <c r="M11" s="75">
        <f t="shared" ref="M11" si="3">SUM(N11:Q11)</f>
        <v>10351223</v>
      </c>
      <c r="N11" s="75"/>
      <c r="O11" s="75">
        <v>10351223</v>
      </c>
      <c r="P11" s="75"/>
      <c r="Q11" s="34"/>
    </row>
    <row r="12" spans="1:17" ht="15.75" customHeight="1" x14ac:dyDescent="0.2">
      <c r="A12" s="315" t="s">
        <v>232</v>
      </c>
      <c r="B12" s="316"/>
      <c r="C12" s="317"/>
      <c r="D12" s="119">
        <f>SUM(D13:D150)-D91</f>
        <v>10054386043</v>
      </c>
      <c r="E12" s="119">
        <f>SUM(E13:E150)-E91</f>
        <v>3011733495</v>
      </c>
      <c r="F12" s="119">
        <f t="shared" ref="F12:G12" si="4">SUM(F13:F150)-F91</f>
        <v>422997935</v>
      </c>
      <c r="G12" s="119">
        <f t="shared" si="4"/>
        <v>2588735560</v>
      </c>
      <c r="H12" s="119">
        <f t="shared" ref="H12:Q12" si="5">SUM(H13:H150)-H91</f>
        <v>4483834915</v>
      </c>
      <c r="I12" s="119">
        <f t="shared" si="5"/>
        <v>3622877454</v>
      </c>
      <c r="J12" s="119">
        <f t="shared" si="5"/>
        <v>172918867</v>
      </c>
      <c r="K12" s="119">
        <f t="shared" si="5"/>
        <v>471435238</v>
      </c>
      <c r="L12" s="119">
        <f t="shared" si="5"/>
        <v>216603356</v>
      </c>
      <c r="M12" s="119">
        <f t="shared" si="5"/>
        <v>2558817633</v>
      </c>
      <c r="N12" s="119">
        <f t="shared" si="5"/>
        <v>315080463</v>
      </c>
      <c r="O12" s="119">
        <f t="shared" si="5"/>
        <v>1024771055</v>
      </c>
      <c r="P12" s="119">
        <f t="shared" si="5"/>
        <v>1151760613</v>
      </c>
      <c r="Q12" s="119">
        <f t="shared" si="5"/>
        <v>67205502</v>
      </c>
    </row>
    <row r="13" spans="1:17" ht="12" customHeight="1" x14ac:dyDescent="0.2">
      <c r="A13" s="25">
        <v>1</v>
      </c>
      <c r="B13" s="120" t="s">
        <v>59</v>
      </c>
      <c r="C13" s="121" t="s">
        <v>44</v>
      </c>
      <c r="D13" s="75">
        <f>E13+H13+M13</f>
        <v>42562616</v>
      </c>
      <c r="E13" s="75">
        <f>F13+G13</f>
        <v>13625719</v>
      </c>
      <c r="F13" s="75">
        <v>1870333</v>
      </c>
      <c r="G13" s="75">
        <v>11755386</v>
      </c>
      <c r="H13" s="75">
        <f>I13+J13+K13+L13</f>
        <v>21171335</v>
      </c>
      <c r="I13" s="75">
        <v>16504495</v>
      </c>
      <c r="J13" s="75">
        <v>1714883</v>
      </c>
      <c r="K13" s="75">
        <v>1956439</v>
      </c>
      <c r="L13" s="75">
        <v>995518</v>
      </c>
      <c r="M13" s="75">
        <f t="shared" ref="M13:M74" si="6">SUM(N13:Q13)</f>
        <v>7765562</v>
      </c>
      <c r="N13" s="75">
        <v>1515696</v>
      </c>
      <c r="O13" s="75">
        <v>4914008</v>
      </c>
      <c r="P13" s="75">
        <v>1322262</v>
      </c>
      <c r="Q13" s="75">
        <v>13596</v>
      </c>
    </row>
    <row r="14" spans="1:17" ht="12" customHeight="1" x14ac:dyDescent="0.2">
      <c r="A14" s="25">
        <v>2</v>
      </c>
      <c r="B14" s="122" t="s">
        <v>60</v>
      </c>
      <c r="C14" s="121" t="s">
        <v>217</v>
      </c>
      <c r="D14" s="75">
        <f t="shared" ref="D14:D75" si="7">E14+H14+M14</f>
        <v>41291904</v>
      </c>
      <c r="E14" s="75">
        <f t="shared" ref="E14:E77" si="8">F14+G14</f>
        <v>11923355</v>
      </c>
      <c r="F14" s="75">
        <v>1929244</v>
      </c>
      <c r="G14" s="75">
        <v>9994111</v>
      </c>
      <c r="H14" s="75">
        <f t="shared" ref="H14:H77" si="9">I14+J14+K14+L14</f>
        <v>20423437</v>
      </c>
      <c r="I14" s="75">
        <v>17449704</v>
      </c>
      <c r="J14" s="75">
        <v>0</v>
      </c>
      <c r="K14" s="75">
        <v>1882098</v>
      </c>
      <c r="L14" s="75">
        <v>1091635</v>
      </c>
      <c r="M14" s="75">
        <f t="shared" si="6"/>
        <v>8945112</v>
      </c>
      <c r="N14" s="75">
        <v>1538052</v>
      </c>
      <c r="O14" s="75">
        <v>5064718</v>
      </c>
      <c r="P14" s="118">
        <v>1436084</v>
      </c>
      <c r="Q14" s="118">
        <v>906258</v>
      </c>
    </row>
    <row r="15" spans="1:17" ht="12" customHeight="1" x14ac:dyDescent="0.2">
      <c r="A15" s="25">
        <v>3</v>
      </c>
      <c r="B15" s="123" t="s">
        <v>61</v>
      </c>
      <c r="C15" s="124" t="s">
        <v>5</v>
      </c>
      <c r="D15" s="75">
        <f t="shared" si="7"/>
        <v>143070248</v>
      </c>
      <c r="E15" s="75">
        <f t="shared" si="8"/>
        <v>46159926</v>
      </c>
      <c r="F15" s="75">
        <v>5927693</v>
      </c>
      <c r="G15" s="75">
        <v>40232233</v>
      </c>
      <c r="H15" s="75">
        <f t="shared" si="9"/>
        <v>62607950</v>
      </c>
      <c r="I15" s="75">
        <v>52882473</v>
      </c>
      <c r="J15" s="75">
        <v>0</v>
      </c>
      <c r="K15" s="75">
        <v>6469826</v>
      </c>
      <c r="L15" s="75">
        <v>3255651</v>
      </c>
      <c r="M15" s="75">
        <f t="shared" si="6"/>
        <v>34302372</v>
      </c>
      <c r="N15" s="75">
        <v>4608845</v>
      </c>
      <c r="O15" s="75">
        <v>14515556</v>
      </c>
      <c r="P15" s="118">
        <v>13618105</v>
      </c>
      <c r="Q15" s="118">
        <v>1559866</v>
      </c>
    </row>
    <row r="16" spans="1:17" ht="12" customHeight="1" x14ac:dyDescent="0.2">
      <c r="A16" s="25">
        <v>4</v>
      </c>
      <c r="B16" s="120" t="s">
        <v>62</v>
      </c>
      <c r="C16" s="121" t="s">
        <v>218</v>
      </c>
      <c r="D16" s="75">
        <f t="shared" si="7"/>
        <v>43433724</v>
      </c>
      <c r="E16" s="75">
        <f t="shared" si="8"/>
        <v>12758822</v>
      </c>
      <c r="F16" s="75">
        <v>2172589</v>
      </c>
      <c r="G16" s="75">
        <v>10586233</v>
      </c>
      <c r="H16" s="75">
        <f t="shared" si="9"/>
        <v>22212356</v>
      </c>
      <c r="I16" s="75">
        <v>19050475</v>
      </c>
      <c r="J16" s="75">
        <v>0</v>
      </c>
      <c r="K16" s="75">
        <v>2009839</v>
      </c>
      <c r="L16" s="75">
        <v>1152042</v>
      </c>
      <c r="M16" s="75">
        <f t="shared" si="6"/>
        <v>8462546</v>
      </c>
      <c r="N16" s="75">
        <v>1651519</v>
      </c>
      <c r="O16" s="75">
        <v>5518136</v>
      </c>
      <c r="P16" s="118">
        <v>1292891</v>
      </c>
      <c r="Q16" s="118">
        <v>0</v>
      </c>
    </row>
    <row r="17" spans="1:17" ht="12" customHeight="1" x14ac:dyDescent="0.2">
      <c r="A17" s="25">
        <v>5</v>
      </c>
      <c r="B17" s="120" t="s">
        <v>63</v>
      </c>
      <c r="C17" s="121" t="s">
        <v>8</v>
      </c>
      <c r="D17" s="75">
        <f t="shared" si="7"/>
        <v>52621908</v>
      </c>
      <c r="E17" s="75">
        <f t="shared" si="8"/>
        <v>19198629</v>
      </c>
      <c r="F17" s="75">
        <v>2290591</v>
      </c>
      <c r="G17" s="75">
        <v>16908038</v>
      </c>
      <c r="H17" s="75">
        <f t="shared" si="9"/>
        <v>23609114</v>
      </c>
      <c r="I17" s="75">
        <v>20081383</v>
      </c>
      <c r="J17" s="75">
        <v>0</v>
      </c>
      <c r="K17" s="75">
        <v>2398265</v>
      </c>
      <c r="L17" s="75">
        <v>1129466</v>
      </c>
      <c r="M17" s="75">
        <f t="shared" si="6"/>
        <v>9814165</v>
      </c>
      <c r="N17" s="75">
        <v>1821329</v>
      </c>
      <c r="O17" s="75">
        <v>5930172</v>
      </c>
      <c r="P17" s="118">
        <v>2049068</v>
      </c>
      <c r="Q17" s="118">
        <v>13596</v>
      </c>
    </row>
    <row r="18" spans="1:17" ht="12" customHeight="1" x14ac:dyDescent="0.2">
      <c r="A18" s="25">
        <v>6</v>
      </c>
      <c r="B18" s="123" t="s">
        <v>64</v>
      </c>
      <c r="C18" s="124" t="s">
        <v>65</v>
      </c>
      <c r="D18" s="75">
        <f t="shared" si="7"/>
        <v>371118827</v>
      </c>
      <c r="E18" s="75">
        <f t="shared" si="8"/>
        <v>119139014</v>
      </c>
      <c r="F18" s="75">
        <v>16594398</v>
      </c>
      <c r="G18" s="75">
        <v>102544616</v>
      </c>
      <c r="H18" s="75">
        <f t="shared" si="9"/>
        <v>165178872</v>
      </c>
      <c r="I18" s="75">
        <v>138989115</v>
      </c>
      <c r="J18" s="75">
        <v>0</v>
      </c>
      <c r="K18" s="75">
        <v>18317505</v>
      </c>
      <c r="L18" s="75">
        <v>7872252</v>
      </c>
      <c r="M18" s="75">
        <f t="shared" si="6"/>
        <v>86800941</v>
      </c>
      <c r="N18" s="75">
        <v>11953793</v>
      </c>
      <c r="O18" s="75">
        <v>39132066</v>
      </c>
      <c r="P18" s="118">
        <v>31514104</v>
      </c>
      <c r="Q18" s="118">
        <v>4200978</v>
      </c>
    </row>
    <row r="19" spans="1:17" ht="12" customHeight="1" x14ac:dyDescent="0.2">
      <c r="A19" s="25">
        <v>7</v>
      </c>
      <c r="B19" s="125" t="s">
        <v>66</v>
      </c>
      <c r="C19" s="126" t="s">
        <v>219</v>
      </c>
      <c r="D19" s="75">
        <f t="shared" si="7"/>
        <v>136459369</v>
      </c>
      <c r="E19" s="75">
        <f t="shared" si="8"/>
        <v>40484663</v>
      </c>
      <c r="F19" s="75">
        <v>5967339</v>
      </c>
      <c r="G19" s="75">
        <v>34517324</v>
      </c>
      <c r="H19" s="75">
        <f t="shared" si="9"/>
        <v>60459454</v>
      </c>
      <c r="I19" s="75">
        <v>51611672</v>
      </c>
      <c r="J19" s="75">
        <v>0</v>
      </c>
      <c r="K19" s="75">
        <v>6050705</v>
      </c>
      <c r="L19" s="75">
        <v>2797077</v>
      </c>
      <c r="M19" s="75">
        <f t="shared" si="6"/>
        <v>35515252</v>
      </c>
      <c r="N19" s="75">
        <v>4770751</v>
      </c>
      <c r="O19" s="75">
        <v>14856837</v>
      </c>
      <c r="P19" s="118">
        <v>14401130</v>
      </c>
      <c r="Q19" s="118">
        <v>1486534</v>
      </c>
    </row>
    <row r="20" spans="1:17" ht="12" customHeight="1" x14ac:dyDescent="0.2">
      <c r="A20" s="25">
        <v>8</v>
      </c>
      <c r="B20" s="123" t="s">
        <v>67</v>
      </c>
      <c r="C20" s="124" t="s">
        <v>17</v>
      </c>
      <c r="D20" s="75">
        <f t="shared" si="7"/>
        <v>51754235</v>
      </c>
      <c r="E20" s="75">
        <f t="shared" si="8"/>
        <v>15719013</v>
      </c>
      <c r="F20" s="75">
        <v>2391673</v>
      </c>
      <c r="G20" s="75">
        <v>13327340</v>
      </c>
      <c r="H20" s="75">
        <f t="shared" si="9"/>
        <v>25610604</v>
      </c>
      <c r="I20" s="75">
        <v>21905113</v>
      </c>
      <c r="J20" s="75">
        <v>0</v>
      </c>
      <c r="K20" s="75">
        <v>2572058</v>
      </c>
      <c r="L20" s="75">
        <v>1133433</v>
      </c>
      <c r="M20" s="75">
        <f t="shared" si="6"/>
        <v>10424618</v>
      </c>
      <c r="N20" s="75">
        <v>1923157</v>
      </c>
      <c r="O20" s="75">
        <v>6275438</v>
      </c>
      <c r="P20" s="118">
        <v>2216959</v>
      </c>
      <c r="Q20" s="118">
        <v>9064</v>
      </c>
    </row>
    <row r="21" spans="1:17" ht="12" customHeight="1" x14ac:dyDescent="0.2">
      <c r="A21" s="25">
        <v>9</v>
      </c>
      <c r="B21" s="123" t="s">
        <v>68</v>
      </c>
      <c r="C21" s="124" t="s">
        <v>6</v>
      </c>
      <c r="D21" s="75">
        <f t="shared" si="7"/>
        <v>45573381</v>
      </c>
      <c r="E21" s="75">
        <f t="shared" si="8"/>
        <v>14312547</v>
      </c>
      <c r="F21" s="75">
        <v>2162269</v>
      </c>
      <c r="G21" s="75">
        <v>12150278</v>
      </c>
      <c r="H21" s="75">
        <f t="shared" si="9"/>
        <v>22421070</v>
      </c>
      <c r="I21" s="75">
        <v>18984498</v>
      </c>
      <c r="J21" s="75">
        <v>0</v>
      </c>
      <c r="K21" s="75">
        <v>2205033</v>
      </c>
      <c r="L21" s="75">
        <v>1231539</v>
      </c>
      <c r="M21" s="75">
        <f t="shared" si="6"/>
        <v>8839764</v>
      </c>
      <c r="N21" s="75">
        <v>1561379</v>
      </c>
      <c r="O21" s="75">
        <v>5591838</v>
      </c>
      <c r="P21" s="118">
        <v>1666154</v>
      </c>
      <c r="Q21" s="118">
        <v>20393</v>
      </c>
    </row>
    <row r="22" spans="1:17" ht="12" customHeight="1" x14ac:dyDescent="0.2">
      <c r="A22" s="25">
        <v>10</v>
      </c>
      <c r="B22" s="123" t="s">
        <v>69</v>
      </c>
      <c r="C22" s="124" t="s">
        <v>18</v>
      </c>
      <c r="D22" s="75">
        <f t="shared" si="7"/>
        <v>56998172</v>
      </c>
      <c r="E22" s="75">
        <f t="shared" si="8"/>
        <v>16827933</v>
      </c>
      <c r="F22" s="75">
        <v>2984883</v>
      </c>
      <c r="G22" s="75">
        <v>13843050</v>
      </c>
      <c r="H22" s="75">
        <f t="shared" si="9"/>
        <v>30048562</v>
      </c>
      <c r="I22" s="75">
        <v>25494023</v>
      </c>
      <c r="J22" s="75">
        <v>0</v>
      </c>
      <c r="K22" s="75">
        <v>3159690</v>
      </c>
      <c r="L22" s="75">
        <v>1394849</v>
      </c>
      <c r="M22" s="75">
        <f t="shared" si="6"/>
        <v>10121677</v>
      </c>
      <c r="N22" s="75">
        <v>1922049</v>
      </c>
      <c r="O22" s="75">
        <v>6889667</v>
      </c>
      <c r="P22" s="118">
        <v>1287302</v>
      </c>
      <c r="Q22" s="118">
        <v>22659</v>
      </c>
    </row>
    <row r="23" spans="1:17" ht="12" customHeight="1" x14ac:dyDescent="0.2">
      <c r="A23" s="25">
        <v>11</v>
      </c>
      <c r="B23" s="123" t="s">
        <v>70</v>
      </c>
      <c r="C23" s="124" t="s">
        <v>7</v>
      </c>
      <c r="D23" s="75">
        <f t="shared" si="7"/>
        <v>46407702</v>
      </c>
      <c r="E23" s="75">
        <f t="shared" si="8"/>
        <v>15159089</v>
      </c>
      <c r="F23" s="75">
        <v>2152432</v>
      </c>
      <c r="G23" s="75">
        <v>13006657</v>
      </c>
      <c r="H23" s="75">
        <f t="shared" si="9"/>
        <v>22466248</v>
      </c>
      <c r="I23" s="75">
        <v>19038870</v>
      </c>
      <c r="J23" s="75">
        <v>0</v>
      </c>
      <c r="K23" s="75">
        <v>2292268</v>
      </c>
      <c r="L23" s="75">
        <v>1135110</v>
      </c>
      <c r="M23" s="75">
        <f t="shared" si="6"/>
        <v>8782365</v>
      </c>
      <c r="N23" s="75">
        <v>1703663</v>
      </c>
      <c r="O23" s="75">
        <v>5686010</v>
      </c>
      <c r="P23" s="118">
        <v>1383628</v>
      </c>
      <c r="Q23" s="118">
        <v>9064</v>
      </c>
    </row>
    <row r="24" spans="1:17" ht="12" customHeight="1" x14ac:dyDescent="0.2">
      <c r="A24" s="25">
        <v>12</v>
      </c>
      <c r="B24" s="123" t="s">
        <v>71</v>
      </c>
      <c r="C24" s="124" t="s">
        <v>19</v>
      </c>
      <c r="D24" s="75">
        <f t="shared" si="7"/>
        <v>94724713</v>
      </c>
      <c r="E24" s="75">
        <f t="shared" si="8"/>
        <v>29906341</v>
      </c>
      <c r="F24" s="75">
        <v>4452072</v>
      </c>
      <c r="G24" s="75">
        <v>25454269</v>
      </c>
      <c r="H24" s="75">
        <f t="shared" si="9"/>
        <v>46124730</v>
      </c>
      <c r="I24" s="75">
        <v>39073371</v>
      </c>
      <c r="J24" s="75">
        <v>0</v>
      </c>
      <c r="K24" s="75">
        <v>4666473</v>
      </c>
      <c r="L24" s="75">
        <v>2384886</v>
      </c>
      <c r="M24" s="75">
        <f t="shared" si="6"/>
        <v>18693642</v>
      </c>
      <c r="N24" s="75">
        <v>3486080</v>
      </c>
      <c r="O24" s="75">
        <v>11060317</v>
      </c>
      <c r="P24" s="118">
        <v>2620464</v>
      </c>
      <c r="Q24" s="118">
        <v>1526781</v>
      </c>
    </row>
    <row r="25" spans="1:17" ht="12" customHeight="1" x14ac:dyDescent="0.2">
      <c r="A25" s="25">
        <v>13</v>
      </c>
      <c r="B25" s="123" t="s">
        <v>239</v>
      </c>
      <c r="C25" s="121" t="s">
        <v>240</v>
      </c>
      <c r="D25" s="75">
        <f t="shared" si="7"/>
        <v>0</v>
      </c>
      <c r="E25" s="75">
        <f t="shared" si="8"/>
        <v>0</v>
      </c>
      <c r="F25" s="75">
        <v>0</v>
      </c>
      <c r="G25" s="75">
        <v>0</v>
      </c>
      <c r="H25" s="75">
        <f t="shared" si="9"/>
        <v>0</v>
      </c>
      <c r="I25" s="75">
        <v>0</v>
      </c>
      <c r="J25" s="75">
        <v>0</v>
      </c>
      <c r="K25" s="75">
        <v>0</v>
      </c>
      <c r="L25" s="75">
        <v>0</v>
      </c>
      <c r="M25" s="75">
        <f t="shared" si="6"/>
        <v>0</v>
      </c>
      <c r="N25" s="75">
        <v>0</v>
      </c>
      <c r="O25" s="75">
        <v>0</v>
      </c>
      <c r="P25" s="118">
        <v>0</v>
      </c>
      <c r="Q25" s="118">
        <v>0</v>
      </c>
    </row>
    <row r="26" spans="1:17" ht="12" customHeight="1" x14ac:dyDescent="0.2">
      <c r="A26" s="25">
        <v>14</v>
      </c>
      <c r="B26" s="123" t="s">
        <v>72</v>
      </c>
      <c r="C26" s="124" t="s">
        <v>22</v>
      </c>
      <c r="D26" s="75">
        <f t="shared" si="7"/>
        <v>64212150</v>
      </c>
      <c r="E26" s="75">
        <f t="shared" si="8"/>
        <v>22691436</v>
      </c>
      <c r="F26" s="75">
        <v>2802847</v>
      </c>
      <c r="G26" s="75">
        <v>19888589</v>
      </c>
      <c r="H26" s="75">
        <f t="shared" si="9"/>
        <v>29620499</v>
      </c>
      <c r="I26" s="75">
        <v>24820339</v>
      </c>
      <c r="J26" s="75">
        <v>0</v>
      </c>
      <c r="K26" s="75">
        <v>3152076</v>
      </c>
      <c r="L26" s="75">
        <v>1648084</v>
      </c>
      <c r="M26" s="75">
        <f t="shared" si="6"/>
        <v>11900215</v>
      </c>
      <c r="N26" s="75">
        <v>2318009</v>
      </c>
      <c r="O26" s="75">
        <v>7474614</v>
      </c>
      <c r="P26" s="118">
        <v>1594622</v>
      </c>
      <c r="Q26" s="118">
        <v>512970</v>
      </c>
    </row>
    <row r="27" spans="1:17" ht="12" customHeight="1" x14ac:dyDescent="0.2">
      <c r="A27" s="25">
        <v>15</v>
      </c>
      <c r="B27" s="123" t="s">
        <v>73</v>
      </c>
      <c r="C27" s="124" t="s">
        <v>10</v>
      </c>
      <c r="D27" s="75">
        <f t="shared" si="7"/>
        <v>91738208</v>
      </c>
      <c r="E27" s="75">
        <f t="shared" si="8"/>
        <v>34203048</v>
      </c>
      <c r="F27" s="75">
        <v>3825761</v>
      </c>
      <c r="G27" s="75">
        <v>30377287</v>
      </c>
      <c r="H27" s="75">
        <f t="shared" si="9"/>
        <v>40100159</v>
      </c>
      <c r="I27" s="75">
        <v>33856387</v>
      </c>
      <c r="J27" s="75">
        <v>0</v>
      </c>
      <c r="K27" s="75">
        <v>4362784</v>
      </c>
      <c r="L27" s="75">
        <v>1880988</v>
      </c>
      <c r="M27" s="75">
        <f t="shared" si="6"/>
        <v>17435001</v>
      </c>
      <c r="N27" s="75">
        <v>3259069</v>
      </c>
      <c r="O27" s="75">
        <v>10773311</v>
      </c>
      <c r="P27" s="118">
        <v>3359569</v>
      </c>
      <c r="Q27" s="118">
        <v>43052</v>
      </c>
    </row>
    <row r="28" spans="1:17" ht="12" customHeight="1" x14ac:dyDescent="0.2">
      <c r="A28" s="25">
        <v>16</v>
      </c>
      <c r="B28" s="123" t="s">
        <v>74</v>
      </c>
      <c r="C28" s="124" t="s">
        <v>220</v>
      </c>
      <c r="D28" s="75">
        <f t="shared" si="7"/>
        <v>119610241</v>
      </c>
      <c r="E28" s="75">
        <f t="shared" si="8"/>
        <v>43737448</v>
      </c>
      <c r="F28" s="75">
        <v>5211111</v>
      </c>
      <c r="G28" s="75">
        <v>38526337</v>
      </c>
      <c r="H28" s="75">
        <f t="shared" si="9"/>
        <v>54489582</v>
      </c>
      <c r="I28" s="75">
        <v>45659868</v>
      </c>
      <c r="J28" s="75">
        <v>0</v>
      </c>
      <c r="K28" s="75">
        <v>5848197</v>
      </c>
      <c r="L28" s="75">
        <v>2981517</v>
      </c>
      <c r="M28" s="75">
        <f t="shared" si="6"/>
        <v>21383211</v>
      </c>
      <c r="N28" s="75">
        <v>4234916</v>
      </c>
      <c r="O28" s="75">
        <v>13815028</v>
      </c>
      <c r="P28" s="118">
        <v>3285683</v>
      </c>
      <c r="Q28" s="118">
        <v>47584</v>
      </c>
    </row>
    <row r="29" spans="1:17" ht="12" customHeight="1" x14ac:dyDescent="0.2">
      <c r="A29" s="25">
        <v>17</v>
      </c>
      <c r="B29" s="123" t="s">
        <v>75</v>
      </c>
      <c r="C29" s="124" t="s">
        <v>9</v>
      </c>
      <c r="D29" s="75">
        <f t="shared" si="7"/>
        <v>255567516</v>
      </c>
      <c r="E29" s="75">
        <f t="shared" si="8"/>
        <v>75175723</v>
      </c>
      <c r="F29" s="75">
        <v>10358645</v>
      </c>
      <c r="G29" s="75">
        <v>64817078</v>
      </c>
      <c r="H29" s="75">
        <f t="shared" si="9"/>
        <v>120321576</v>
      </c>
      <c r="I29" s="75">
        <v>91737149</v>
      </c>
      <c r="J29" s="75">
        <v>12371014</v>
      </c>
      <c r="K29" s="75">
        <v>11328873</v>
      </c>
      <c r="L29" s="75">
        <v>4884540</v>
      </c>
      <c r="M29" s="75">
        <f t="shared" si="6"/>
        <v>60070217</v>
      </c>
      <c r="N29" s="75">
        <v>7801417</v>
      </c>
      <c r="O29" s="75">
        <v>25234729</v>
      </c>
      <c r="P29" s="118">
        <v>25562454</v>
      </c>
      <c r="Q29" s="118">
        <v>1471617</v>
      </c>
    </row>
    <row r="30" spans="1:17" ht="12" customHeight="1" x14ac:dyDescent="0.2">
      <c r="A30" s="25">
        <v>18</v>
      </c>
      <c r="B30" s="120" t="s">
        <v>76</v>
      </c>
      <c r="C30" s="121" t="s">
        <v>11</v>
      </c>
      <c r="D30" s="75">
        <f t="shared" si="7"/>
        <v>40457522</v>
      </c>
      <c r="E30" s="75">
        <f t="shared" si="8"/>
        <v>16449373</v>
      </c>
      <c r="F30" s="75">
        <v>1593317</v>
      </c>
      <c r="G30" s="75">
        <v>14856056</v>
      </c>
      <c r="H30" s="75">
        <f t="shared" si="9"/>
        <v>16647105</v>
      </c>
      <c r="I30" s="75">
        <v>13877844</v>
      </c>
      <c r="J30" s="75">
        <v>0</v>
      </c>
      <c r="K30" s="75">
        <v>1847783</v>
      </c>
      <c r="L30" s="75">
        <v>921478</v>
      </c>
      <c r="M30" s="75">
        <f t="shared" si="6"/>
        <v>7361044</v>
      </c>
      <c r="N30" s="75">
        <v>1363623</v>
      </c>
      <c r="O30" s="75">
        <v>4506338</v>
      </c>
      <c r="P30" s="118">
        <v>1491083</v>
      </c>
      <c r="Q30" s="118">
        <v>0</v>
      </c>
    </row>
    <row r="31" spans="1:17" ht="12" customHeight="1" x14ac:dyDescent="0.2">
      <c r="A31" s="25">
        <v>19</v>
      </c>
      <c r="B31" s="120" t="s">
        <v>77</v>
      </c>
      <c r="C31" s="121" t="s">
        <v>221</v>
      </c>
      <c r="D31" s="75">
        <f t="shared" si="7"/>
        <v>30541615</v>
      </c>
      <c r="E31" s="75">
        <f t="shared" si="8"/>
        <v>9022403</v>
      </c>
      <c r="F31" s="75">
        <v>1340981</v>
      </c>
      <c r="G31" s="75">
        <v>7681422</v>
      </c>
      <c r="H31" s="75">
        <f t="shared" si="9"/>
        <v>14976956</v>
      </c>
      <c r="I31" s="75">
        <v>12872711</v>
      </c>
      <c r="J31" s="75">
        <v>0</v>
      </c>
      <c r="K31" s="75">
        <v>1373781</v>
      </c>
      <c r="L31" s="75">
        <v>730464</v>
      </c>
      <c r="M31" s="75">
        <f t="shared" si="6"/>
        <v>6542256</v>
      </c>
      <c r="N31" s="75">
        <v>1075409</v>
      </c>
      <c r="O31" s="75">
        <v>3514159</v>
      </c>
      <c r="P31" s="118">
        <v>1945890</v>
      </c>
      <c r="Q31" s="118">
        <v>6798</v>
      </c>
    </row>
    <row r="32" spans="1:17" ht="12" customHeight="1" x14ac:dyDescent="0.2">
      <c r="A32" s="25">
        <v>20</v>
      </c>
      <c r="B32" s="120" t="s">
        <v>78</v>
      </c>
      <c r="C32" s="121" t="s">
        <v>79</v>
      </c>
      <c r="D32" s="75">
        <f t="shared" si="7"/>
        <v>155411623</v>
      </c>
      <c r="E32" s="75">
        <f t="shared" si="8"/>
        <v>52347286</v>
      </c>
      <c r="F32" s="75">
        <v>7082616</v>
      </c>
      <c r="G32" s="75">
        <v>45264670</v>
      </c>
      <c r="H32" s="75">
        <f t="shared" si="9"/>
        <v>71964255</v>
      </c>
      <c r="I32" s="75">
        <v>61054934</v>
      </c>
      <c r="J32" s="75">
        <v>0</v>
      </c>
      <c r="K32" s="75">
        <v>7512380</v>
      </c>
      <c r="L32" s="75">
        <v>3396941</v>
      </c>
      <c r="M32" s="75">
        <f t="shared" si="6"/>
        <v>31100082</v>
      </c>
      <c r="N32" s="75">
        <v>5449670</v>
      </c>
      <c r="O32" s="75">
        <v>17920813</v>
      </c>
      <c r="P32" s="118">
        <v>6349309</v>
      </c>
      <c r="Q32" s="118">
        <v>1380290</v>
      </c>
    </row>
    <row r="33" spans="1:17" ht="12" customHeight="1" x14ac:dyDescent="0.2">
      <c r="A33" s="25">
        <v>21</v>
      </c>
      <c r="B33" s="120" t="s">
        <v>80</v>
      </c>
      <c r="C33" s="121" t="s">
        <v>40</v>
      </c>
      <c r="D33" s="75">
        <f t="shared" si="7"/>
        <v>147097846</v>
      </c>
      <c r="E33" s="75">
        <f t="shared" si="8"/>
        <v>48084285</v>
      </c>
      <c r="F33" s="75">
        <v>6098364</v>
      </c>
      <c r="G33" s="75">
        <v>41985921</v>
      </c>
      <c r="H33" s="75">
        <f t="shared" si="9"/>
        <v>62704205</v>
      </c>
      <c r="I33" s="75">
        <v>52212483</v>
      </c>
      <c r="J33" s="75">
        <v>0</v>
      </c>
      <c r="K33" s="75">
        <v>6991433</v>
      </c>
      <c r="L33" s="75">
        <v>3500289</v>
      </c>
      <c r="M33" s="75">
        <f t="shared" si="6"/>
        <v>36309356</v>
      </c>
      <c r="N33" s="75">
        <v>4801749</v>
      </c>
      <c r="O33" s="75">
        <v>14739115</v>
      </c>
      <c r="P33" s="118">
        <v>15198810</v>
      </c>
      <c r="Q33" s="118">
        <v>1569682</v>
      </c>
    </row>
    <row r="34" spans="1:17" ht="12" customHeight="1" x14ac:dyDescent="0.2">
      <c r="A34" s="25">
        <v>22</v>
      </c>
      <c r="B34" s="123" t="s">
        <v>81</v>
      </c>
      <c r="C34" s="124" t="s">
        <v>82</v>
      </c>
      <c r="D34" s="75">
        <f t="shared" si="7"/>
        <v>57094136</v>
      </c>
      <c r="E34" s="75">
        <f t="shared" si="8"/>
        <v>17905333</v>
      </c>
      <c r="F34" s="75">
        <v>2717601</v>
      </c>
      <c r="G34" s="75">
        <v>15187732</v>
      </c>
      <c r="H34" s="75">
        <f t="shared" si="9"/>
        <v>27540865</v>
      </c>
      <c r="I34" s="75">
        <v>23378393</v>
      </c>
      <c r="J34" s="75">
        <v>0</v>
      </c>
      <c r="K34" s="75">
        <v>2859581</v>
      </c>
      <c r="L34" s="75">
        <v>1302891</v>
      </c>
      <c r="M34" s="75">
        <f t="shared" si="6"/>
        <v>11647938</v>
      </c>
      <c r="N34" s="75">
        <v>2024731</v>
      </c>
      <c r="O34" s="75">
        <v>6718445</v>
      </c>
      <c r="P34" s="118">
        <v>2879970</v>
      </c>
      <c r="Q34" s="118">
        <v>24792</v>
      </c>
    </row>
    <row r="35" spans="1:17" ht="12" customHeight="1" x14ac:dyDescent="0.2">
      <c r="A35" s="25">
        <v>23</v>
      </c>
      <c r="B35" s="123" t="s">
        <v>83</v>
      </c>
      <c r="C35" s="124" t="s">
        <v>84</v>
      </c>
      <c r="D35" s="75">
        <f t="shared" si="7"/>
        <v>0</v>
      </c>
      <c r="E35" s="75">
        <f t="shared" si="8"/>
        <v>0</v>
      </c>
      <c r="F35" s="75">
        <v>0</v>
      </c>
      <c r="G35" s="75">
        <v>0</v>
      </c>
      <c r="H35" s="75">
        <f t="shared" si="9"/>
        <v>0</v>
      </c>
      <c r="I35" s="75">
        <v>0</v>
      </c>
      <c r="J35" s="75">
        <v>0</v>
      </c>
      <c r="K35" s="75">
        <v>0</v>
      </c>
      <c r="L35" s="75">
        <v>0</v>
      </c>
      <c r="M35" s="75">
        <f t="shared" si="6"/>
        <v>0</v>
      </c>
      <c r="N35" s="75">
        <v>0</v>
      </c>
      <c r="O35" s="75">
        <v>0</v>
      </c>
      <c r="P35" s="118">
        <v>0</v>
      </c>
      <c r="Q35" s="118">
        <v>0</v>
      </c>
    </row>
    <row r="36" spans="1:17" ht="12" customHeight="1" x14ac:dyDescent="0.2">
      <c r="A36" s="25">
        <v>24</v>
      </c>
      <c r="B36" s="123" t="s">
        <v>85</v>
      </c>
      <c r="C36" s="124" t="s">
        <v>86</v>
      </c>
      <c r="D36" s="75">
        <f t="shared" si="7"/>
        <v>0</v>
      </c>
      <c r="E36" s="75">
        <f t="shared" si="8"/>
        <v>0</v>
      </c>
      <c r="F36" s="75">
        <v>0</v>
      </c>
      <c r="G36" s="75">
        <v>0</v>
      </c>
      <c r="H36" s="75">
        <f t="shared" si="9"/>
        <v>0</v>
      </c>
      <c r="I36" s="75">
        <v>0</v>
      </c>
      <c r="J36" s="75">
        <v>0</v>
      </c>
      <c r="K36" s="75">
        <v>0</v>
      </c>
      <c r="L36" s="75">
        <v>0</v>
      </c>
      <c r="M36" s="75">
        <f t="shared" si="6"/>
        <v>0</v>
      </c>
      <c r="N36" s="75">
        <v>0</v>
      </c>
      <c r="O36" s="75">
        <v>0</v>
      </c>
      <c r="P36" s="118">
        <v>0</v>
      </c>
      <c r="Q36" s="118">
        <v>0</v>
      </c>
    </row>
    <row r="37" spans="1:17" ht="12" customHeight="1" x14ac:dyDescent="0.2">
      <c r="A37" s="25">
        <v>25</v>
      </c>
      <c r="B37" s="120" t="s">
        <v>87</v>
      </c>
      <c r="C37" s="126" t="s">
        <v>88</v>
      </c>
      <c r="D37" s="75">
        <f t="shared" si="7"/>
        <v>579006661</v>
      </c>
      <c r="E37" s="75">
        <f t="shared" si="8"/>
        <v>103375824</v>
      </c>
      <c r="F37" s="75">
        <v>31501378</v>
      </c>
      <c r="G37" s="75">
        <v>71874446</v>
      </c>
      <c r="H37" s="75">
        <f t="shared" si="9"/>
        <v>353940101</v>
      </c>
      <c r="I37" s="75">
        <v>262999732</v>
      </c>
      <c r="J37" s="75">
        <v>38999495</v>
      </c>
      <c r="K37" s="75">
        <v>35475170</v>
      </c>
      <c r="L37" s="75">
        <v>16465704</v>
      </c>
      <c r="M37" s="75">
        <f t="shared" si="6"/>
        <v>121690736</v>
      </c>
      <c r="N37" s="75">
        <v>2976915</v>
      </c>
      <c r="O37" s="75">
        <v>63744143</v>
      </c>
      <c r="P37" s="118">
        <v>49634128</v>
      </c>
      <c r="Q37" s="118">
        <v>5335550</v>
      </c>
    </row>
    <row r="38" spans="1:17" ht="12" customHeight="1" x14ac:dyDescent="0.2">
      <c r="A38" s="25">
        <v>26</v>
      </c>
      <c r="B38" s="123" t="s">
        <v>89</v>
      </c>
      <c r="C38" s="124" t="s">
        <v>90</v>
      </c>
      <c r="D38" s="75">
        <f t="shared" si="7"/>
        <v>163125261</v>
      </c>
      <c r="E38" s="75">
        <f t="shared" si="8"/>
        <v>140552297</v>
      </c>
      <c r="F38" s="75">
        <v>0</v>
      </c>
      <c r="G38" s="75">
        <v>140552297</v>
      </c>
      <c r="H38" s="75">
        <f t="shared" si="9"/>
        <v>2016371</v>
      </c>
      <c r="I38" s="75">
        <v>2016371</v>
      </c>
      <c r="J38" s="75">
        <v>0</v>
      </c>
      <c r="K38" s="75">
        <v>0</v>
      </c>
      <c r="L38" s="75">
        <v>0</v>
      </c>
      <c r="M38" s="75">
        <f t="shared" si="6"/>
        <v>20556593</v>
      </c>
      <c r="N38" s="75">
        <v>0</v>
      </c>
      <c r="O38" s="75">
        <v>11307715</v>
      </c>
      <c r="P38" s="118">
        <v>9058541</v>
      </c>
      <c r="Q38" s="118">
        <v>190337</v>
      </c>
    </row>
    <row r="39" spans="1:17" ht="12" customHeight="1" x14ac:dyDescent="0.2">
      <c r="A39" s="25">
        <v>27</v>
      </c>
      <c r="B39" s="122" t="s">
        <v>91</v>
      </c>
      <c r="C39" s="126" t="s">
        <v>92</v>
      </c>
      <c r="D39" s="75">
        <f t="shared" si="7"/>
        <v>22607645</v>
      </c>
      <c r="E39" s="75">
        <f t="shared" si="8"/>
        <v>0</v>
      </c>
      <c r="F39" s="75">
        <v>0</v>
      </c>
      <c r="G39" s="75">
        <v>0</v>
      </c>
      <c r="H39" s="75">
        <f t="shared" si="9"/>
        <v>0</v>
      </c>
      <c r="I39" s="75">
        <v>0</v>
      </c>
      <c r="J39" s="75">
        <v>0</v>
      </c>
      <c r="K39" s="75">
        <v>0</v>
      </c>
      <c r="L39" s="75">
        <v>0</v>
      </c>
      <c r="M39" s="75">
        <f t="shared" si="6"/>
        <v>22607645</v>
      </c>
      <c r="N39" s="75">
        <v>21148890</v>
      </c>
      <c r="O39" s="75">
        <v>0</v>
      </c>
      <c r="P39" s="118">
        <v>1458755</v>
      </c>
      <c r="Q39" s="118">
        <v>0</v>
      </c>
    </row>
    <row r="40" spans="1:17" ht="12" customHeight="1" x14ac:dyDescent="0.2">
      <c r="A40" s="25">
        <v>28</v>
      </c>
      <c r="B40" s="120" t="s">
        <v>93</v>
      </c>
      <c r="C40" s="121" t="s">
        <v>23</v>
      </c>
      <c r="D40" s="75">
        <f t="shared" si="7"/>
        <v>0</v>
      </c>
      <c r="E40" s="75">
        <f t="shared" si="8"/>
        <v>0</v>
      </c>
      <c r="F40" s="75">
        <v>0</v>
      </c>
      <c r="G40" s="75">
        <v>0</v>
      </c>
      <c r="H40" s="75">
        <f t="shared" si="9"/>
        <v>0</v>
      </c>
      <c r="I40" s="75">
        <v>0</v>
      </c>
      <c r="J40" s="75">
        <v>0</v>
      </c>
      <c r="K40" s="75">
        <v>0</v>
      </c>
      <c r="L40" s="75">
        <v>0</v>
      </c>
      <c r="M40" s="75">
        <f t="shared" si="6"/>
        <v>0</v>
      </c>
      <c r="N40" s="75">
        <v>0</v>
      </c>
      <c r="O40" s="75">
        <v>0</v>
      </c>
      <c r="P40" s="118">
        <v>0</v>
      </c>
      <c r="Q40" s="118">
        <v>0</v>
      </c>
    </row>
    <row r="41" spans="1:17" ht="12" customHeight="1" x14ac:dyDescent="0.2">
      <c r="A41" s="25">
        <v>29</v>
      </c>
      <c r="B41" s="122" t="s">
        <v>94</v>
      </c>
      <c r="C41" s="121" t="s">
        <v>41</v>
      </c>
      <c r="D41" s="75">
        <f t="shared" si="7"/>
        <v>194065371</v>
      </c>
      <c r="E41" s="75">
        <f t="shared" si="8"/>
        <v>60149484</v>
      </c>
      <c r="F41" s="75">
        <v>8669729</v>
      </c>
      <c r="G41" s="75">
        <v>51479755</v>
      </c>
      <c r="H41" s="75">
        <f t="shared" si="9"/>
        <v>89554810</v>
      </c>
      <c r="I41" s="75">
        <v>75634427</v>
      </c>
      <c r="J41" s="75">
        <v>0</v>
      </c>
      <c r="K41" s="75">
        <v>9154356</v>
      </c>
      <c r="L41" s="75">
        <v>4766027</v>
      </c>
      <c r="M41" s="75">
        <f t="shared" si="6"/>
        <v>44361077</v>
      </c>
      <c r="N41" s="75">
        <v>6303157</v>
      </c>
      <c r="O41" s="75">
        <v>20785578</v>
      </c>
      <c r="P41" s="118">
        <v>16149244</v>
      </c>
      <c r="Q41" s="118">
        <v>1123098</v>
      </c>
    </row>
    <row r="42" spans="1:17" ht="12" customHeight="1" x14ac:dyDescent="0.2">
      <c r="A42" s="25">
        <v>30</v>
      </c>
      <c r="B42" s="125" t="s">
        <v>95</v>
      </c>
      <c r="C42" s="126" t="s">
        <v>39</v>
      </c>
      <c r="D42" s="75">
        <f t="shared" si="7"/>
        <v>298992218</v>
      </c>
      <c r="E42" s="75">
        <f t="shared" si="8"/>
        <v>95488520</v>
      </c>
      <c r="F42" s="75">
        <v>13159502</v>
      </c>
      <c r="G42" s="75">
        <v>82329018</v>
      </c>
      <c r="H42" s="75">
        <f t="shared" si="9"/>
        <v>132790670</v>
      </c>
      <c r="I42" s="75">
        <v>111640464</v>
      </c>
      <c r="J42" s="75">
        <v>0</v>
      </c>
      <c r="K42" s="75">
        <v>14696225</v>
      </c>
      <c r="L42" s="75">
        <v>6453981</v>
      </c>
      <c r="M42" s="75">
        <f t="shared" si="6"/>
        <v>70713028</v>
      </c>
      <c r="N42" s="75">
        <v>10547851</v>
      </c>
      <c r="O42" s="75">
        <v>30432218</v>
      </c>
      <c r="P42" s="118">
        <v>27390694</v>
      </c>
      <c r="Q42" s="118">
        <v>2342265</v>
      </c>
    </row>
    <row r="43" spans="1:17" ht="12" customHeight="1" x14ac:dyDescent="0.2">
      <c r="A43" s="25">
        <v>31</v>
      </c>
      <c r="B43" s="122" t="s">
        <v>96</v>
      </c>
      <c r="C43" s="121" t="s">
        <v>16</v>
      </c>
      <c r="D43" s="75">
        <f t="shared" si="7"/>
        <v>53607551</v>
      </c>
      <c r="E43" s="75">
        <f t="shared" si="8"/>
        <v>19225806</v>
      </c>
      <c r="F43" s="75">
        <v>2375227</v>
      </c>
      <c r="G43" s="75">
        <v>16850579</v>
      </c>
      <c r="H43" s="75">
        <f t="shared" si="9"/>
        <v>24449874</v>
      </c>
      <c r="I43" s="75">
        <v>20734868</v>
      </c>
      <c r="J43" s="75">
        <v>0</v>
      </c>
      <c r="K43" s="75">
        <v>2520012</v>
      </c>
      <c r="L43" s="75">
        <v>1194994</v>
      </c>
      <c r="M43" s="75">
        <f t="shared" si="6"/>
        <v>9931871</v>
      </c>
      <c r="N43" s="75">
        <v>1982061</v>
      </c>
      <c r="O43" s="75">
        <v>6385569</v>
      </c>
      <c r="P43" s="118">
        <v>1550645</v>
      </c>
      <c r="Q43" s="118">
        <v>13596</v>
      </c>
    </row>
    <row r="44" spans="1:17" ht="12" customHeight="1" x14ac:dyDescent="0.2">
      <c r="A44" s="25">
        <v>32</v>
      </c>
      <c r="B44" s="123" t="s">
        <v>97</v>
      </c>
      <c r="C44" s="124" t="s">
        <v>21</v>
      </c>
      <c r="D44" s="75">
        <f t="shared" si="7"/>
        <v>188244738</v>
      </c>
      <c r="E44" s="75">
        <f t="shared" si="8"/>
        <v>59180786</v>
      </c>
      <c r="F44" s="75">
        <v>8762439</v>
      </c>
      <c r="G44" s="75">
        <v>50418347</v>
      </c>
      <c r="H44" s="75">
        <f t="shared" si="9"/>
        <v>89351521</v>
      </c>
      <c r="I44" s="75">
        <v>75877272</v>
      </c>
      <c r="J44" s="75">
        <v>0</v>
      </c>
      <c r="K44" s="75">
        <v>9425515</v>
      </c>
      <c r="L44" s="75">
        <v>4048734</v>
      </c>
      <c r="M44" s="75">
        <f t="shared" si="6"/>
        <v>39712431</v>
      </c>
      <c r="N44" s="75">
        <v>6600337</v>
      </c>
      <c r="O44" s="75">
        <v>21014483</v>
      </c>
      <c r="P44" s="118">
        <v>10655281</v>
      </c>
      <c r="Q44" s="118">
        <v>1442330</v>
      </c>
    </row>
    <row r="45" spans="1:17" ht="12" customHeight="1" x14ac:dyDescent="0.2">
      <c r="A45" s="25">
        <v>33</v>
      </c>
      <c r="B45" s="122" t="s">
        <v>98</v>
      </c>
      <c r="C45" s="121" t="s">
        <v>25</v>
      </c>
      <c r="D45" s="75">
        <f t="shared" si="7"/>
        <v>70387777</v>
      </c>
      <c r="E45" s="75">
        <f t="shared" si="8"/>
        <v>23443181</v>
      </c>
      <c r="F45" s="75">
        <v>3112318</v>
      </c>
      <c r="G45" s="75">
        <v>20330863</v>
      </c>
      <c r="H45" s="75">
        <f t="shared" si="9"/>
        <v>32824078</v>
      </c>
      <c r="I45" s="75">
        <v>27632416</v>
      </c>
      <c r="J45" s="75">
        <v>0</v>
      </c>
      <c r="K45" s="75">
        <v>3334036</v>
      </c>
      <c r="L45" s="75">
        <v>1857626</v>
      </c>
      <c r="M45" s="75">
        <f t="shared" si="6"/>
        <v>14120518</v>
      </c>
      <c r="N45" s="75">
        <v>2584170</v>
      </c>
      <c r="O45" s="75">
        <v>8431295</v>
      </c>
      <c r="P45" s="118">
        <v>2412722</v>
      </c>
      <c r="Q45" s="118">
        <v>692331</v>
      </c>
    </row>
    <row r="46" spans="1:17" ht="12" customHeight="1" x14ac:dyDescent="0.2">
      <c r="A46" s="25">
        <v>34</v>
      </c>
      <c r="B46" s="120" t="s">
        <v>99</v>
      </c>
      <c r="C46" s="121" t="s">
        <v>222</v>
      </c>
      <c r="D46" s="75">
        <f t="shared" si="7"/>
        <v>177312520</v>
      </c>
      <c r="E46" s="75">
        <f t="shared" si="8"/>
        <v>57447309</v>
      </c>
      <c r="F46" s="75">
        <v>8475008</v>
      </c>
      <c r="G46" s="75">
        <v>48972301</v>
      </c>
      <c r="H46" s="75">
        <f t="shared" si="9"/>
        <v>86887398</v>
      </c>
      <c r="I46" s="75">
        <v>73076357</v>
      </c>
      <c r="J46" s="75">
        <v>0</v>
      </c>
      <c r="K46" s="75">
        <v>9213588</v>
      </c>
      <c r="L46" s="75">
        <v>4597453</v>
      </c>
      <c r="M46" s="75">
        <f t="shared" si="6"/>
        <v>32977813</v>
      </c>
      <c r="N46" s="75">
        <v>6270510</v>
      </c>
      <c r="O46" s="75">
        <v>20174025</v>
      </c>
      <c r="P46" s="118">
        <v>4710726</v>
      </c>
      <c r="Q46" s="118">
        <v>1822552</v>
      </c>
    </row>
    <row r="47" spans="1:17" ht="12" customHeight="1" x14ac:dyDescent="0.2">
      <c r="A47" s="25">
        <v>35</v>
      </c>
      <c r="B47" s="127" t="s">
        <v>100</v>
      </c>
      <c r="C47" s="128" t="s">
        <v>223</v>
      </c>
      <c r="D47" s="75">
        <f t="shared" si="7"/>
        <v>61909407</v>
      </c>
      <c r="E47" s="75">
        <f t="shared" si="8"/>
        <v>21247619</v>
      </c>
      <c r="F47" s="75">
        <v>2853608</v>
      </c>
      <c r="G47" s="75">
        <v>18394011</v>
      </c>
      <c r="H47" s="75">
        <f t="shared" si="9"/>
        <v>29210912</v>
      </c>
      <c r="I47" s="75">
        <v>24789741</v>
      </c>
      <c r="J47" s="75">
        <v>0</v>
      </c>
      <c r="K47" s="75">
        <v>2982547</v>
      </c>
      <c r="L47" s="75">
        <v>1438624</v>
      </c>
      <c r="M47" s="75">
        <f t="shared" si="6"/>
        <v>11450876</v>
      </c>
      <c r="N47" s="75">
        <v>2215417</v>
      </c>
      <c r="O47" s="75">
        <v>7543846</v>
      </c>
      <c r="P47" s="118">
        <v>1297668</v>
      </c>
      <c r="Q47" s="118">
        <v>393945</v>
      </c>
    </row>
    <row r="48" spans="1:17" ht="12" customHeight="1" x14ac:dyDescent="0.2">
      <c r="A48" s="25">
        <v>36</v>
      </c>
      <c r="B48" s="120" t="s">
        <v>101</v>
      </c>
      <c r="C48" s="121" t="s">
        <v>224</v>
      </c>
      <c r="D48" s="75">
        <f t="shared" si="7"/>
        <v>39065044</v>
      </c>
      <c r="E48" s="75">
        <f t="shared" si="8"/>
        <v>11936929</v>
      </c>
      <c r="F48" s="75">
        <v>1876855</v>
      </c>
      <c r="G48" s="75">
        <v>10060074</v>
      </c>
      <c r="H48" s="75">
        <f t="shared" si="9"/>
        <v>20098470</v>
      </c>
      <c r="I48" s="75">
        <v>17226486</v>
      </c>
      <c r="J48" s="75">
        <v>0</v>
      </c>
      <c r="K48" s="75">
        <v>1790566</v>
      </c>
      <c r="L48" s="75">
        <v>1081418</v>
      </c>
      <c r="M48" s="75">
        <f t="shared" si="6"/>
        <v>7029645</v>
      </c>
      <c r="N48" s="75">
        <v>1450073</v>
      </c>
      <c r="O48" s="75">
        <v>4881338</v>
      </c>
      <c r="P48" s="118">
        <v>695968</v>
      </c>
      <c r="Q48" s="118">
        <v>2266</v>
      </c>
    </row>
    <row r="49" spans="1:17" ht="12" customHeight="1" x14ac:dyDescent="0.2">
      <c r="A49" s="25">
        <v>37</v>
      </c>
      <c r="B49" s="125" t="s">
        <v>102</v>
      </c>
      <c r="C49" s="126" t="s">
        <v>24</v>
      </c>
      <c r="D49" s="75">
        <f t="shared" si="7"/>
        <v>70548386</v>
      </c>
      <c r="E49" s="75">
        <f t="shared" si="8"/>
        <v>24342491</v>
      </c>
      <c r="F49" s="75">
        <v>3213855</v>
      </c>
      <c r="G49" s="75">
        <v>21128636</v>
      </c>
      <c r="H49" s="75">
        <f t="shared" si="9"/>
        <v>33297123</v>
      </c>
      <c r="I49" s="75">
        <v>28270935</v>
      </c>
      <c r="J49" s="75">
        <v>0</v>
      </c>
      <c r="K49" s="75">
        <v>3181575</v>
      </c>
      <c r="L49" s="75">
        <v>1844613</v>
      </c>
      <c r="M49" s="75">
        <f t="shared" si="6"/>
        <v>12908772</v>
      </c>
      <c r="N49" s="75">
        <v>2433339</v>
      </c>
      <c r="O49" s="75">
        <v>8414032</v>
      </c>
      <c r="P49" s="118">
        <v>2043274</v>
      </c>
      <c r="Q49" s="118">
        <v>18127</v>
      </c>
    </row>
    <row r="50" spans="1:17" ht="12" customHeight="1" x14ac:dyDescent="0.2">
      <c r="A50" s="25">
        <v>38</v>
      </c>
      <c r="B50" s="123" t="s">
        <v>103</v>
      </c>
      <c r="C50" s="124" t="s">
        <v>20</v>
      </c>
      <c r="D50" s="75">
        <f t="shared" si="7"/>
        <v>29171400</v>
      </c>
      <c r="E50" s="75">
        <f t="shared" si="8"/>
        <v>7287509</v>
      </c>
      <c r="F50" s="75">
        <v>1520489</v>
      </c>
      <c r="G50" s="75">
        <v>5767020</v>
      </c>
      <c r="H50" s="75">
        <f t="shared" si="9"/>
        <v>15840466</v>
      </c>
      <c r="I50" s="75">
        <v>13637750</v>
      </c>
      <c r="J50" s="75">
        <v>0</v>
      </c>
      <c r="K50" s="75">
        <v>1452721</v>
      </c>
      <c r="L50" s="75">
        <v>749995</v>
      </c>
      <c r="M50" s="75">
        <f t="shared" si="6"/>
        <v>6043425</v>
      </c>
      <c r="N50" s="75">
        <v>1153478</v>
      </c>
      <c r="O50" s="75">
        <v>3863592</v>
      </c>
      <c r="P50" s="118">
        <v>1021823</v>
      </c>
      <c r="Q50" s="118">
        <v>4532</v>
      </c>
    </row>
    <row r="51" spans="1:17" ht="12" customHeight="1" x14ac:dyDescent="0.2">
      <c r="A51" s="25">
        <v>39</v>
      </c>
      <c r="B51" s="122" t="s">
        <v>104</v>
      </c>
      <c r="C51" s="121" t="s">
        <v>105</v>
      </c>
      <c r="D51" s="75">
        <f t="shared" si="7"/>
        <v>29525575</v>
      </c>
      <c r="E51" s="75">
        <f t="shared" si="8"/>
        <v>2212893</v>
      </c>
      <c r="F51" s="75">
        <v>2212893</v>
      </c>
      <c r="G51" s="75">
        <v>0</v>
      </c>
      <c r="H51" s="75">
        <f t="shared" si="9"/>
        <v>22493284</v>
      </c>
      <c r="I51" s="75">
        <v>19102899</v>
      </c>
      <c r="J51" s="75">
        <v>0</v>
      </c>
      <c r="K51" s="75">
        <v>2254296</v>
      </c>
      <c r="L51" s="75">
        <v>1136089</v>
      </c>
      <c r="M51" s="75">
        <f t="shared" si="6"/>
        <v>4819398</v>
      </c>
      <c r="N51" s="75">
        <v>51693</v>
      </c>
      <c r="O51" s="75">
        <v>4326547</v>
      </c>
      <c r="P51" s="118">
        <v>441158</v>
      </c>
      <c r="Q51" s="118">
        <v>0</v>
      </c>
    </row>
    <row r="52" spans="1:17" ht="12" customHeight="1" x14ac:dyDescent="0.2">
      <c r="A52" s="25">
        <v>40</v>
      </c>
      <c r="B52" s="123" t="s">
        <v>106</v>
      </c>
      <c r="C52" s="124" t="s">
        <v>107</v>
      </c>
      <c r="D52" s="75">
        <f t="shared" si="7"/>
        <v>287202420</v>
      </c>
      <c r="E52" s="75">
        <f t="shared" si="8"/>
        <v>83559899</v>
      </c>
      <c r="F52" s="75">
        <v>11310882</v>
      </c>
      <c r="G52" s="75">
        <v>72249017</v>
      </c>
      <c r="H52" s="75">
        <f t="shared" si="9"/>
        <v>133103779</v>
      </c>
      <c r="I52" s="75">
        <v>97051244</v>
      </c>
      <c r="J52" s="75">
        <v>17518931</v>
      </c>
      <c r="K52" s="75">
        <v>12446584</v>
      </c>
      <c r="L52" s="75">
        <v>6087020</v>
      </c>
      <c r="M52" s="75">
        <f t="shared" si="6"/>
        <v>70538742</v>
      </c>
      <c r="N52" s="75">
        <v>8428467</v>
      </c>
      <c r="O52" s="75">
        <v>26871351</v>
      </c>
      <c r="P52" s="118">
        <v>33301823</v>
      </c>
      <c r="Q52" s="118">
        <v>1937101</v>
      </c>
    </row>
    <row r="53" spans="1:17" ht="12" customHeight="1" x14ac:dyDescent="0.2">
      <c r="A53" s="25">
        <v>41</v>
      </c>
      <c r="B53" s="120" t="s">
        <v>108</v>
      </c>
      <c r="C53" s="121" t="s">
        <v>229</v>
      </c>
      <c r="D53" s="75">
        <f t="shared" si="7"/>
        <v>52917538</v>
      </c>
      <c r="E53" s="75">
        <f t="shared" si="8"/>
        <v>15364238</v>
      </c>
      <c r="F53" s="75">
        <v>2640680</v>
      </c>
      <c r="G53" s="75">
        <v>12723558</v>
      </c>
      <c r="H53" s="75">
        <f t="shared" si="9"/>
        <v>27571098</v>
      </c>
      <c r="I53" s="75">
        <v>23658189</v>
      </c>
      <c r="J53" s="75">
        <v>0</v>
      </c>
      <c r="K53" s="75">
        <v>2608584</v>
      </c>
      <c r="L53" s="75">
        <v>1304325</v>
      </c>
      <c r="M53" s="75">
        <f t="shared" si="6"/>
        <v>9982202</v>
      </c>
      <c r="N53" s="75">
        <v>2005717</v>
      </c>
      <c r="O53" s="75">
        <v>6514301</v>
      </c>
      <c r="P53" s="118">
        <v>1441791</v>
      </c>
      <c r="Q53" s="118">
        <v>20393</v>
      </c>
    </row>
    <row r="54" spans="1:17" ht="12" customHeight="1" x14ac:dyDescent="0.2">
      <c r="A54" s="25">
        <v>42</v>
      </c>
      <c r="B54" s="120" t="s">
        <v>109</v>
      </c>
      <c r="C54" s="121" t="s">
        <v>2</v>
      </c>
      <c r="D54" s="75">
        <f t="shared" si="7"/>
        <v>185704373</v>
      </c>
      <c r="E54" s="75">
        <f t="shared" si="8"/>
        <v>57772581</v>
      </c>
      <c r="F54" s="75">
        <v>9149870</v>
      </c>
      <c r="G54" s="75">
        <v>48622711</v>
      </c>
      <c r="H54" s="75">
        <f t="shared" si="9"/>
        <v>92141994</v>
      </c>
      <c r="I54" s="75">
        <v>77601365</v>
      </c>
      <c r="J54" s="75">
        <v>0</v>
      </c>
      <c r="K54" s="75">
        <v>9538145</v>
      </c>
      <c r="L54" s="75">
        <v>5002484</v>
      </c>
      <c r="M54" s="75">
        <f t="shared" si="6"/>
        <v>35789798</v>
      </c>
      <c r="N54" s="75">
        <v>6794605</v>
      </c>
      <c r="O54" s="75">
        <v>21809457</v>
      </c>
      <c r="P54" s="118">
        <v>5661662</v>
      </c>
      <c r="Q54" s="118">
        <v>1524074</v>
      </c>
    </row>
    <row r="55" spans="1:17" ht="12" customHeight="1" x14ac:dyDescent="0.2">
      <c r="A55" s="25">
        <v>43</v>
      </c>
      <c r="B55" s="123" t="s">
        <v>110</v>
      </c>
      <c r="C55" s="124" t="s">
        <v>3</v>
      </c>
      <c r="D55" s="75">
        <f t="shared" si="7"/>
        <v>41116742</v>
      </c>
      <c r="E55" s="75">
        <f t="shared" si="8"/>
        <v>11848249</v>
      </c>
      <c r="F55" s="75">
        <v>2010285</v>
      </c>
      <c r="G55" s="75">
        <v>9837964</v>
      </c>
      <c r="H55" s="75">
        <f t="shared" si="9"/>
        <v>21191681</v>
      </c>
      <c r="I55" s="75">
        <v>18230679</v>
      </c>
      <c r="J55" s="75">
        <v>0</v>
      </c>
      <c r="K55" s="75">
        <v>1866671</v>
      </c>
      <c r="L55" s="75">
        <v>1094331</v>
      </c>
      <c r="M55" s="75">
        <f t="shared" si="6"/>
        <v>8076812</v>
      </c>
      <c r="N55" s="75">
        <v>1569563</v>
      </c>
      <c r="O55" s="75">
        <v>5221113</v>
      </c>
      <c r="P55" s="118">
        <v>1274806</v>
      </c>
      <c r="Q55" s="118">
        <v>11330</v>
      </c>
    </row>
    <row r="56" spans="1:17" ht="12" customHeight="1" x14ac:dyDescent="0.2">
      <c r="A56" s="25">
        <v>44</v>
      </c>
      <c r="B56" s="123" t="s">
        <v>111</v>
      </c>
      <c r="C56" s="124" t="s">
        <v>225</v>
      </c>
      <c r="D56" s="75">
        <f t="shared" si="7"/>
        <v>64793901</v>
      </c>
      <c r="E56" s="75">
        <f t="shared" si="8"/>
        <v>19743659</v>
      </c>
      <c r="F56" s="75">
        <v>3176184</v>
      </c>
      <c r="G56" s="75">
        <v>16567475</v>
      </c>
      <c r="H56" s="75">
        <f t="shared" si="9"/>
        <v>32640469</v>
      </c>
      <c r="I56" s="75">
        <v>27985182</v>
      </c>
      <c r="J56" s="75">
        <v>0</v>
      </c>
      <c r="K56" s="75">
        <v>3181575</v>
      </c>
      <c r="L56" s="75">
        <v>1473712</v>
      </c>
      <c r="M56" s="75">
        <f t="shared" si="6"/>
        <v>12409773</v>
      </c>
      <c r="N56" s="75">
        <v>2346936</v>
      </c>
      <c r="O56" s="75">
        <v>7906594</v>
      </c>
      <c r="P56" s="118">
        <v>2131318</v>
      </c>
      <c r="Q56" s="118">
        <v>24925</v>
      </c>
    </row>
    <row r="57" spans="1:17" ht="12" customHeight="1" x14ac:dyDescent="0.2">
      <c r="A57" s="25">
        <v>45</v>
      </c>
      <c r="B57" s="122" t="s">
        <v>112</v>
      </c>
      <c r="C57" s="121" t="s">
        <v>0</v>
      </c>
      <c r="D57" s="75">
        <f t="shared" si="7"/>
        <v>79757898</v>
      </c>
      <c r="E57" s="75">
        <f t="shared" si="8"/>
        <v>25640733</v>
      </c>
      <c r="F57" s="75">
        <v>3775926</v>
      </c>
      <c r="G57" s="75">
        <v>21864807</v>
      </c>
      <c r="H57" s="75">
        <f t="shared" si="9"/>
        <v>38801464</v>
      </c>
      <c r="I57" s="75">
        <v>32779541</v>
      </c>
      <c r="J57" s="75">
        <v>0</v>
      </c>
      <c r="K57" s="75">
        <v>3900248</v>
      </c>
      <c r="L57" s="75">
        <v>2121675</v>
      </c>
      <c r="M57" s="75">
        <f t="shared" si="6"/>
        <v>15315701</v>
      </c>
      <c r="N57" s="75">
        <v>2894779</v>
      </c>
      <c r="O57" s="75">
        <v>9298195</v>
      </c>
      <c r="P57" s="118">
        <v>3081940</v>
      </c>
      <c r="Q57" s="118">
        <v>40787</v>
      </c>
    </row>
    <row r="58" spans="1:17" ht="12" customHeight="1" x14ac:dyDescent="0.2">
      <c r="A58" s="25">
        <v>46</v>
      </c>
      <c r="B58" s="123" t="s">
        <v>113</v>
      </c>
      <c r="C58" s="124" t="s">
        <v>4</v>
      </c>
      <c r="D58" s="75">
        <f t="shared" si="7"/>
        <v>24911964</v>
      </c>
      <c r="E58" s="75">
        <f t="shared" si="8"/>
        <v>6590543</v>
      </c>
      <c r="F58" s="75">
        <v>1272050</v>
      </c>
      <c r="G58" s="75">
        <v>5318493</v>
      </c>
      <c r="H58" s="75">
        <f t="shared" si="9"/>
        <v>13606159</v>
      </c>
      <c r="I58" s="75">
        <v>11675048</v>
      </c>
      <c r="J58" s="75">
        <v>0</v>
      </c>
      <c r="K58" s="75">
        <v>1177747</v>
      </c>
      <c r="L58" s="75">
        <v>753364</v>
      </c>
      <c r="M58" s="75">
        <f t="shared" si="6"/>
        <v>4715262</v>
      </c>
      <c r="N58" s="75">
        <v>912610</v>
      </c>
      <c r="O58" s="75">
        <v>3311658</v>
      </c>
      <c r="P58" s="118">
        <v>484196</v>
      </c>
      <c r="Q58" s="118">
        <v>6798</v>
      </c>
    </row>
    <row r="59" spans="1:17" ht="12" customHeight="1" x14ac:dyDescent="0.2">
      <c r="A59" s="25">
        <v>47</v>
      </c>
      <c r="B59" s="122" t="s">
        <v>114</v>
      </c>
      <c r="C59" s="121" t="s">
        <v>1</v>
      </c>
      <c r="D59" s="75">
        <f t="shared" si="7"/>
        <v>55240143</v>
      </c>
      <c r="E59" s="75">
        <f t="shared" si="8"/>
        <v>17338710</v>
      </c>
      <c r="F59" s="75">
        <v>2525185</v>
      </c>
      <c r="G59" s="75">
        <v>14813525</v>
      </c>
      <c r="H59" s="75">
        <f t="shared" si="9"/>
        <v>25506201</v>
      </c>
      <c r="I59" s="75">
        <v>21680041</v>
      </c>
      <c r="J59" s="75">
        <v>0</v>
      </c>
      <c r="K59" s="75">
        <v>2366769</v>
      </c>
      <c r="L59" s="75">
        <v>1459391</v>
      </c>
      <c r="M59" s="75">
        <f t="shared" si="6"/>
        <v>12395232</v>
      </c>
      <c r="N59" s="75">
        <v>2032742</v>
      </c>
      <c r="O59" s="75">
        <v>6625978</v>
      </c>
      <c r="P59" s="118">
        <v>2254496</v>
      </c>
      <c r="Q59" s="118">
        <v>1482016</v>
      </c>
    </row>
    <row r="60" spans="1:17" ht="12" customHeight="1" x14ac:dyDescent="0.2">
      <c r="A60" s="25">
        <v>48</v>
      </c>
      <c r="B60" s="123" t="s">
        <v>115</v>
      </c>
      <c r="C60" s="124" t="s">
        <v>226</v>
      </c>
      <c r="D60" s="75">
        <f t="shared" si="7"/>
        <v>82612692</v>
      </c>
      <c r="E60" s="75">
        <f t="shared" si="8"/>
        <v>26932715</v>
      </c>
      <c r="F60" s="75">
        <v>3957799</v>
      </c>
      <c r="G60" s="75">
        <v>22974916</v>
      </c>
      <c r="H60" s="75">
        <f t="shared" si="9"/>
        <v>40517166</v>
      </c>
      <c r="I60" s="75">
        <v>34185081</v>
      </c>
      <c r="J60" s="75">
        <v>0</v>
      </c>
      <c r="K60" s="75">
        <v>4024154</v>
      </c>
      <c r="L60" s="75">
        <v>2307931</v>
      </c>
      <c r="M60" s="75">
        <f t="shared" si="6"/>
        <v>15162811</v>
      </c>
      <c r="N60" s="75">
        <v>2876951</v>
      </c>
      <c r="O60" s="75">
        <v>9600369</v>
      </c>
      <c r="P60" s="118">
        <v>2665098</v>
      </c>
      <c r="Q60" s="118">
        <v>20393</v>
      </c>
    </row>
    <row r="61" spans="1:17" ht="12" customHeight="1" x14ac:dyDescent="0.2">
      <c r="A61" s="25">
        <v>49</v>
      </c>
      <c r="B61" s="123" t="s">
        <v>116</v>
      </c>
      <c r="C61" s="124" t="s">
        <v>26</v>
      </c>
      <c r="D61" s="75">
        <f t="shared" si="7"/>
        <v>291960649</v>
      </c>
      <c r="E61" s="75">
        <f t="shared" si="8"/>
        <v>92840228</v>
      </c>
      <c r="F61" s="75">
        <v>13360860</v>
      </c>
      <c r="G61" s="75">
        <v>79479368</v>
      </c>
      <c r="H61" s="75">
        <f t="shared" si="9"/>
        <v>136892379</v>
      </c>
      <c r="I61" s="75">
        <v>115256677</v>
      </c>
      <c r="J61" s="75">
        <v>0</v>
      </c>
      <c r="K61" s="75">
        <v>14570340</v>
      </c>
      <c r="L61" s="75">
        <v>7065362</v>
      </c>
      <c r="M61" s="75">
        <f t="shared" si="6"/>
        <v>62228042</v>
      </c>
      <c r="N61" s="75">
        <v>10275892</v>
      </c>
      <c r="O61" s="75">
        <v>32883620</v>
      </c>
      <c r="P61" s="118">
        <v>16659447</v>
      </c>
      <c r="Q61" s="118">
        <v>2409083</v>
      </c>
    </row>
    <row r="62" spans="1:17" ht="12" customHeight="1" x14ac:dyDescent="0.2">
      <c r="A62" s="25">
        <v>50</v>
      </c>
      <c r="B62" s="123" t="s">
        <v>117</v>
      </c>
      <c r="C62" s="124" t="s">
        <v>227</v>
      </c>
      <c r="D62" s="75">
        <f t="shared" si="7"/>
        <v>43738022</v>
      </c>
      <c r="E62" s="75">
        <f t="shared" si="8"/>
        <v>13084927</v>
      </c>
      <c r="F62" s="75">
        <v>2045417</v>
      </c>
      <c r="G62" s="75">
        <v>11039510</v>
      </c>
      <c r="H62" s="75">
        <f t="shared" si="9"/>
        <v>21841088</v>
      </c>
      <c r="I62" s="75">
        <v>18504158</v>
      </c>
      <c r="J62" s="75">
        <v>0</v>
      </c>
      <c r="K62" s="75">
        <v>2169542</v>
      </c>
      <c r="L62" s="75">
        <v>1167388</v>
      </c>
      <c r="M62" s="75">
        <f t="shared" si="6"/>
        <v>8812007</v>
      </c>
      <c r="N62" s="75">
        <v>1611821</v>
      </c>
      <c r="O62" s="75">
        <v>5377416</v>
      </c>
      <c r="P62" s="118">
        <v>1809174</v>
      </c>
      <c r="Q62" s="118">
        <v>13596</v>
      </c>
    </row>
    <row r="63" spans="1:17" ht="12" customHeight="1" x14ac:dyDescent="0.2">
      <c r="A63" s="25">
        <v>51</v>
      </c>
      <c r="B63" s="123" t="s">
        <v>231</v>
      </c>
      <c r="C63" s="124" t="s">
        <v>230</v>
      </c>
      <c r="D63" s="75">
        <f t="shared" si="7"/>
        <v>0</v>
      </c>
      <c r="E63" s="75">
        <f t="shared" si="8"/>
        <v>0</v>
      </c>
      <c r="F63" s="75">
        <v>0</v>
      </c>
      <c r="G63" s="75">
        <v>0</v>
      </c>
      <c r="H63" s="75">
        <f t="shared" si="9"/>
        <v>0</v>
      </c>
      <c r="I63" s="75">
        <v>0</v>
      </c>
      <c r="J63" s="75">
        <v>0</v>
      </c>
      <c r="K63" s="75">
        <v>0</v>
      </c>
      <c r="L63" s="75">
        <v>0</v>
      </c>
      <c r="M63" s="75">
        <f t="shared" si="6"/>
        <v>0</v>
      </c>
      <c r="N63" s="75">
        <v>0</v>
      </c>
      <c r="O63" s="75">
        <v>0</v>
      </c>
      <c r="P63" s="118">
        <v>0</v>
      </c>
      <c r="Q63" s="118">
        <v>0</v>
      </c>
    </row>
    <row r="64" spans="1:17" ht="12" customHeight="1" x14ac:dyDescent="0.2">
      <c r="A64" s="25">
        <v>52</v>
      </c>
      <c r="B64" s="129" t="s">
        <v>241</v>
      </c>
      <c r="C64" s="126" t="s">
        <v>242</v>
      </c>
      <c r="D64" s="75">
        <f t="shared" si="7"/>
        <v>0</v>
      </c>
      <c r="E64" s="75">
        <f t="shared" si="8"/>
        <v>0</v>
      </c>
      <c r="F64" s="75">
        <v>0</v>
      </c>
      <c r="G64" s="75">
        <v>0</v>
      </c>
      <c r="H64" s="75">
        <f t="shared" si="9"/>
        <v>0</v>
      </c>
      <c r="I64" s="75">
        <v>0</v>
      </c>
      <c r="J64" s="75">
        <v>0</v>
      </c>
      <c r="K64" s="75">
        <v>0</v>
      </c>
      <c r="L64" s="75">
        <v>0</v>
      </c>
      <c r="M64" s="75">
        <f t="shared" si="6"/>
        <v>0</v>
      </c>
      <c r="N64" s="75">
        <v>0</v>
      </c>
      <c r="O64" s="75">
        <v>0</v>
      </c>
      <c r="P64" s="118">
        <v>0</v>
      </c>
      <c r="Q64" s="118">
        <v>0</v>
      </c>
    </row>
    <row r="65" spans="1:17" ht="12" customHeight="1" x14ac:dyDescent="0.2">
      <c r="A65" s="25">
        <v>53</v>
      </c>
      <c r="B65" s="123" t="s">
        <v>118</v>
      </c>
      <c r="C65" s="124" t="s">
        <v>54</v>
      </c>
      <c r="D65" s="75">
        <f t="shared" si="7"/>
        <v>150450585</v>
      </c>
      <c r="E65" s="75">
        <f t="shared" si="8"/>
        <v>134998464</v>
      </c>
      <c r="F65" s="75">
        <v>0</v>
      </c>
      <c r="G65" s="75">
        <v>134998464</v>
      </c>
      <c r="H65" s="75">
        <f t="shared" si="9"/>
        <v>2511687</v>
      </c>
      <c r="I65" s="75">
        <v>2511687</v>
      </c>
      <c r="J65" s="75">
        <v>0</v>
      </c>
      <c r="K65" s="75">
        <v>0</v>
      </c>
      <c r="L65" s="75">
        <v>0</v>
      </c>
      <c r="M65" s="75">
        <f t="shared" si="6"/>
        <v>12940434</v>
      </c>
      <c r="N65" s="75">
        <v>0</v>
      </c>
      <c r="O65" s="75">
        <v>10330188</v>
      </c>
      <c r="P65" s="118">
        <v>2404047</v>
      </c>
      <c r="Q65" s="118">
        <v>206199</v>
      </c>
    </row>
    <row r="66" spans="1:17" ht="12" customHeight="1" x14ac:dyDescent="0.2">
      <c r="A66" s="25">
        <v>54</v>
      </c>
      <c r="B66" s="122" t="s">
        <v>119</v>
      </c>
      <c r="C66" s="124" t="s">
        <v>298</v>
      </c>
      <c r="D66" s="75">
        <f t="shared" si="7"/>
        <v>105157821</v>
      </c>
      <c r="E66" s="75">
        <f t="shared" si="8"/>
        <v>92499339</v>
      </c>
      <c r="F66" s="75">
        <v>0</v>
      </c>
      <c r="G66" s="75">
        <v>92499339</v>
      </c>
      <c r="H66" s="75">
        <f t="shared" si="9"/>
        <v>2963193</v>
      </c>
      <c r="I66" s="75">
        <v>2963193</v>
      </c>
      <c r="J66" s="75">
        <v>0</v>
      </c>
      <c r="K66" s="75">
        <v>0</v>
      </c>
      <c r="L66" s="75">
        <v>0</v>
      </c>
      <c r="M66" s="75">
        <f t="shared" si="6"/>
        <v>9695289</v>
      </c>
      <c r="N66" s="75">
        <v>0</v>
      </c>
      <c r="O66" s="75">
        <v>8037192</v>
      </c>
      <c r="P66" s="118">
        <v>1447366</v>
      </c>
      <c r="Q66" s="118">
        <v>210731</v>
      </c>
    </row>
    <row r="67" spans="1:17" ht="12" customHeight="1" x14ac:dyDescent="0.2">
      <c r="A67" s="25">
        <v>55</v>
      </c>
      <c r="B67" s="125" t="s">
        <v>120</v>
      </c>
      <c r="C67" s="126" t="s">
        <v>121</v>
      </c>
      <c r="D67" s="75">
        <f t="shared" si="7"/>
        <v>150839540</v>
      </c>
      <c r="E67" s="75">
        <f t="shared" si="8"/>
        <v>131552220</v>
      </c>
      <c r="F67" s="75">
        <v>0</v>
      </c>
      <c r="G67" s="75">
        <v>131552220</v>
      </c>
      <c r="H67" s="75">
        <f t="shared" si="9"/>
        <v>1137474</v>
      </c>
      <c r="I67" s="75">
        <v>1137474</v>
      </c>
      <c r="J67" s="75">
        <v>0</v>
      </c>
      <c r="K67" s="75">
        <v>0</v>
      </c>
      <c r="L67" s="75">
        <v>0</v>
      </c>
      <c r="M67" s="75">
        <f t="shared" si="6"/>
        <v>18149846</v>
      </c>
      <c r="N67" s="75">
        <v>4588417</v>
      </c>
      <c r="O67" s="75">
        <v>11418040</v>
      </c>
      <c r="P67" s="118">
        <v>1937190</v>
      </c>
      <c r="Q67" s="118">
        <v>206199</v>
      </c>
    </row>
    <row r="68" spans="1:17" ht="12" customHeight="1" x14ac:dyDescent="0.2">
      <c r="A68" s="25">
        <v>56</v>
      </c>
      <c r="B68" s="122" t="s">
        <v>122</v>
      </c>
      <c r="C68" s="124" t="s">
        <v>299</v>
      </c>
      <c r="D68" s="75">
        <f t="shared" si="7"/>
        <v>197720477</v>
      </c>
      <c r="E68" s="75">
        <f t="shared" si="8"/>
        <v>167191004</v>
      </c>
      <c r="F68" s="75">
        <v>0</v>
      </c>
      <c r="G68" s="75">
        <v>167191004</v>
      </c>
      <c r="H68" s="75">
        <f t="shared" si="9"/>
        <v>1997162</v>
      </c>
      <c r="I68" s="75">
        <v>1997162</v>
      </c>
      <c r="J68" s="75">
        <v>0</v>
      </c>
      <c r="K68" s="75">
        <v>0</v>
      </c>
      <c r="L68" s="75">
        <v>0</v>
      </c>
      <c r="M68" s="75">
        <f t="shared" si="6"/>
        <v>28532311</v>
      </c>
      <c r="N68" s="75">
        <v>0</v>
      </c>
      <c r="O68" s="75">
        <v>14791691</v>
      </c>
      <c r="P68" s="118">
        <v>13407520</v>
      </c>
      <c r="Q68" s="118">
        <v>333100</v>
      </c>
    </row>
    <row r="69" spans="1:17" ht="12" customHeight="1" x14ac:dyDescent="0.2">
      <c r="A69" s="25">
        <v>57</v>
      </c>
      <c r="B69" s="123" t="s">
        <v>123</v>
      </c>
      <c r="C69" s="21" t="s">
        <v>401</v>
      </c>
      <c r="D69" s="75">
        <f t="shared" si="7"/>
        <v>123172950</v>
      </c>
      <c r="E69" s="75">
        <f t="shared" si="8"/>
        <v>104731028</v>
      </c>
      <c r="F69" s="75">
        <v>0</v>
      </c>
      <c r="G69" s="75">
        <v>104731028</v>
      </c>
      <c r="H69" s="75">
        <f t="shared" si="9"/>
        <v>1265577</v>
      </c>
      <c r="I69" s="75">
        <v>1265577</v>
      </c>
      <c r="J69" s="75">
        <v>0</v>
      </c>
      <c r="K69" s="75">
        <v>0</v>
      </c>
      <c r="L69" s="75">
        <v>0</v>
      </c>
      <c r="M69" s="75">
        <f t="shared" si="6"/>
        <v>17176345</v>
      </c>
      <c r="N69" s="75">
        <v>2190045</v>
      </c>
      <c r="O69" s="75">
        <v>8827969</v>
      </c>
      <c r="P69" s="118">
        <v>6067694</v>
      </c>
      <c r="Q69" s="118">
        <v>90637</v>
      </c>
    </row>
    <row r="70" spans="1:17" ht="12" customHeight="1" x14ac:dyDescent="0.2">
      <c r="A70" s="25">
        <v>58</v>
      </c>
      <c r="B70" s="120" t="s">
        <v>124</v>
      </c>
      <c r="C70" s="124" t="s">
        <v>300</v>
      </c>
      <c r="D70" s="75">
        <f t="shared" si="7"/>
        <v>14721388</v>
      </c>
      <c r="E70" s="75">
        <f t="shared" si="8"/>
        <v>0</v>
      </c>
      <c r="F70" s="75">
        <v>0</v>
      </c>
      <c r="G70" s="75">
        <v>0</v>
      </c>
      <c r="H70" s="75">
        <f t="shared" si="9"/>
        <v>0</v>
      </c>
      <c r="I70" s="75">
        <v>0</v>
      </c>
      <c r="J70" s="75">
        <v>0</v>
      </c>
      <c r="K70" s="75">
        <v>0</v>
      </c>
      <c r="L70" s="75">
        <v>0</v>
      </c>
      <c r="M70" s="75">
        <f t="shared" si="6"/>
        <v>14721388</v>
      </c>
      <c r="N70" s="75">
        <v>8161422</v>
      </c>
      <c r="O70" s="75">
        <v>0</v>
      </c>
      <c r="P70" s="118">
        <v>6559966</v>
      </c>
      <c r="Q70" s="118">
        <v>0</v>
      </c>
    </row>
    <row r="71" spans="1:17" ht="12" customHeight="1" x14ac:dyDescent="0.2">
      <c r="A71" s="25">
        <v>59</v>
      </c>
      <c r="B71" s="120" t="s">
        <v>125</v>
      </c>
      <c r="C71" s="124" t="s">
        <v>301</v>
      </c>
      <c r="D71" s="75">
        <f t="shared" si="7"/>
        <v>9993950</v>
      </c>
      <c r="E71" s="75">
        <f t="shared" si="8"/>
        <v>0</v>
      </c>
      <c r="F71" s="75">
        <v>0</v>
      </c>
      <c r="G71" s="75">
        <v>0</v>
      </c>
      <c r="H71" s="75">
        <f t="shared" si="9"/>
        <v>0</v>
      </c>
      <c r="I71" s="75">
        <v>0</v>
      </c>
      <c r="J71" s="75">
        <v>0</v>
      </c>
      <c r="K71" s="75">
        <v>0</v>
      </c>
      <c r="L71" s="75">
        <v>0</v>
      </c>
      <c r="M71" s="75">
        <f t="shared" si="6"/>
        <v>9993950</v>
      </c>
      <c r="N71" s="75">
        <v>6788644</v>
      </c>
      <c r="O71" s="75">
        <v>0</v>
      </c>
      <c r="P71" s="118">
        <v>3205306</v>
      </c>
      <c r="Q71" s="118">
        <v>0</v>
      </c>
    </row>
    <row r="72" spans="1:17" ht="12" customHeight="1" x14ac:dyDescent="0.2">
      <c r="A72" s="25">
        <v>60</v>
      </c>
      <c r="B72" s="122" t="s">
        <v>126</v>
      </c>
      <c r="C72" s="124" t="s">
        <v>302</v>
      </c>
      <c r="D72" s="75">
        <f t="shared" si="7"/>
        <v>156545544</v>
      </c>
      <c r="E72" s="75">
        <f t="shared" si="8"/>
        <v>11671534</v>
      </c>
      <c r="F72" s="75">
        <v>11671534</v>
      </c>
      <c r="G72" s="75">
        <v>0</v>
      </c>
      <c r="H72" s="75">
        <f t="shared" si="9"/>
        <v>114651433</v>
      </c>
      <c r="I72" s="75">
        <v>96029786</v>
      </c>
      <c r="J72" s="75">
        <v>0</v>
      </c>
      <c r="K72" s="75">
        <v>13447028</v>
      </c>
      <c r="L72" s="75">
        <v>5174619</v>
      </c>
      <c r="M72" s="75">
        <f t="shared" si="6"/>
        <v>30222577</v>
      </c>
      <c r="N72" s="75">
        <v>0</v>
      </c>
      <c r="O72" s="75">
        <v>20700764</v>
      </c>
      <c r="P72" s="118">
        <v>7463615</v>
      </c>
      <c r="Q72" s="118">
        <v>2058198</v>
      </c>
    </row>
    <row r="73" spans="1:17" ht="12" customHeight="1" x14ac:dyDescent="0.2">
      <c r="A73" s="25">
        <v>61</v>
      </c>
      <c r="B73" s="122" t="s">
        <v>127</v>
      </c>
      <c r="C73" s="121" t="s">
        <v>53</v>
      </c>
      <c r="D73" s="75">
        <f t="shared" si="7"/>
        <v>106527599</v>
      </c>
      <c r="E73" s="75">
        <f t="shared" si="8"/>
        <v>7078604</v>
      </c>
      <c r="F73" s="75">
        <v>7078604</v>
      </c>
      <c r="G73" s="75">
        <v>0</v>
      </c>
      <c r="H73" s="75">
        <f t="shared" si="9"/>
        <v>70087687</v>
      </c>
      <c r="I73" s="75">
        <v>58524988</v>
      </c>
      <c r="J73" s="75">
        <v>0</v>
      </c>
      <c r="K73" s="75">
        <v>8336499</v>
      </c>
      <c r="L73" s="75">
        <v>3226200</v>
      </c>
      <c r="M73" s="75">
        <f t="shared" si="6"/>
        <v>29361308</v>
      </c>
      <c r="N73" s="75">
        <v>0</v>
      </c>
      <c r="O73" s="75">
        <v>12636016</v>
      </c>
      <c r="P73" s="118">
        <v>15569198</v>
      </c>
      <c r="Q73" s="118">
        <v>1156094</v>
      </c>
    </row>
    <row r="74" spans="1:17" ht="12" customHeight="1" x14ac:dyDescent="0.2">
      <c r="A74" s="25">
        <v>62</v>
      </c>
      <c r="B74" s="122" t="s">
        <v>128</v>
      </c>
      <c r="C74" s="124" t="s">
        <v>303</v>
      </c>
      <c r="D74" s="75">
        <f t="shared" si="7"/>
        <v>211511791</v>
      </c>
      <c r="E74" s="75">
        <f t="shared" si="8"/>
        <v>15391071</v>
      </c>
      <c r="F74" s="75">
        <v>15391071</v>
      </c>
      <c r="G74" s="75">
        <v>0</v>
      </c>
      <c r="H74" s="75">
        <f t="shared" si="9"/>
        <v>153716149</v>
      </c>
      <c r="I74" s="75">
        <v>127767372</v>
      </c>
      <c r="J74" s="75">
        <v>0</v>
      </c>
      <c r="K74" s="75">
        <v>17565354</v>
      </c>
      <c r="L74" s="75">
        <v>8383423</v>
      </c>
      <c r="M74" s="75">
        <f t="shared" si="6"/>
        <v>42404571</v>
      </c>
      <c r="N74" s="75">
        <v>0</v>
      </c>
      <c r="O74" s="75">
        <v>27990844</v>
      </c>
      <c r="P74" s="118">
        <v>12244923</v>
      </c>
      <c r="Q74" s="118">
        <v>2168804</v>
      </c>
    </row>
    <row r="75" spans="1:17" ht="12" customHeight="1" x14ac:dyDescent="0.2">
      <c r="A75" s="25">
        <v>63</v>
      </c>
      <c r="B75" s="122" t="s">
        <v>129</v>
      </c>
      <c r="C75" s="124" t="s">
        <v>304</v>
      </c>
      <c r="D75" s="75">
        <f t="shared" si="7"/>
        <v>6269851</v>
      </c>
      <c r="E75" s="75">
        <f t="shared" si="8"/>
        <v>0</v>
      </c>
      <c r="F75" s="75">
        <v>0</v>
      </c>
      <c r="G75" s="75">
        <v>0</v>
      </c>
      <c r="H75" s="75">
        <f t="shared" si="9"/>
        <v>0</v>
      </c>
      <c r="I75" s="75">
        <v>0</v>
      </c>
      <c r="J75" s="75">
        <v>0</v>
      </c>
      <c r="K75" s="75">
        <v>0</v>
      </c>
      <c r="L75" s="75">
        <v>0</v>
      </c>
      <c r="M75" s="75">
        <f t="shared" ref="M75:M135" si="10">SUM(N75:Q75)</f>
        <v>6269851</v>
      </c>
      <c r="N75" s="75">
        <v>6269851</v>
      </c>
      <c r="O75" s="75">
        <v>0</v>
      </c>
      <c r="P75" s="118">
        <v>0</v>
      </c>
      <c r="Q75" s="118">
        <v>0</v>
      </c>
    </row>
    <row r="76" spans="1:17" ht="12" customHeight="1" x14ac:dyDescent="0.2">
      <c r="A76" s="25">
        <v>64</v>
      </c>
      <c r="B76" s="120" t="s">
        <v>130</v>
      </c>
      <c r="C76" s="124" t="s">
        <v>305</v>
      </c>
      <c r="D76" s="75">
        <f t="shared" ref="D76:D136" si="11">E76+H76+M76</f>
        <v>6104390</v>
      </c>
      <c r="E76" s="75">
        <f t="shared" si="8"/>
        <v>0</v>
      </c>
      <c r="F76" s="75">
        <v>0</v>
      </c>
      <c r="G76" s="75">
        <v>0</v>
      </c>
      <c r="H76" s="75">
        <f t="shared" si="9"/>
        <v>0</v>
      </c>
      <c r="I76" s="75">
        <v>0</v>
      </c>
      <c r="J76" s="75">
        <v>0</v>
      </c>
      <c r="K76" s="75">
        <v>0</v>
      </c>
      <c r="L76" s="75">
        <v>0</v>
      </c>
      <c r="M76" s="75">
        <f t="shared" si="10"/>
        <v>6104390</v>
      </c>
      <c r="N76" s="75">
        <v>6104390</v>
      </c>
      <c r="O76" s="75">
        <v>0</v>
      </c>
      <c r="P76" s="118">
        <v>0</v>
      </c>
      <c r="Q76" s="118">
        <v>0</v>
      </c>
    </row>
    <row r="77" spans="1:17" ht="12" customHeight="1" x14ac:dyDescent="0.2">
      <c r="A77" s="25">
        <v>65</v>
      </c>
      <c r="B77" s="122" t="s">
        <v>131</v>
      </c>
      <c r="C77" s="124" t="s">
        <v>306</v>
      </c>
      <c r="D77" s="75">
        <f t="shared" si="11"/>
        <v>7602882</v>
      </c>
      <c r="E77" s="75">
        <f t="shared" si="8"/>
        <v>0</v>
      </c>
      <c r="F77" s="75">
        <v>0</v>
      </c>
      <c r="G77" s="75">
        <v>0</v>
      </c>
      <c r="H77" s="75">
        <f t="shared" si="9"/>
        <v>0</v>
      </c>
      <c r="I77" s="75">
        <v>0</v>
      </c>
      <c r="J77" s="75">
        <v>0</v>
      </c>
      <c r="K77" s="75">
        <v>0</v>
      </c>
      <c r="L77" s="75">
        <v>0</v>
      </c>
      <c r="M77" s="75">
        <f t="shared" si="10"/>
        <v>7602882</v>
      </c>
      <c r="N77" s="75">
        <v>7602882</v>
      </c>
      <c r="O77" s="75">
        <v>0</v>
      </c>
      <c r="P77" s="118">
        <v>0</v>
      </c>
      <c r="Q77" s="118">
        <v>0</v>
      </c>
    </row>
    <row r="78" spans="1:17" ht="12" customHeight="1" x14ac:dyDescent="0.2">
      <c r="A78" s="25">
        <v>66</v>
      </c>
      <c r="B78" s="122" t="s">
        <v>132</v>
      </c>
      <c r="C78" s="124" t="s">
        <v>307</v>
      </c>
      <c r="D78" s="75">
        <f t="shared" si="11"/>
        <v>8334138</v>
      </c>
      <c r="E78" s="75">
        <f t="shared" ref="E78:E141" si="12">F78+G78</f>
        <v>0</v>
      </c>
      <c r="F78" s="75">
        <v>0</v>
      </c>
      <c r="G78" s="75">
        <v>0</v>
      </c>
      <c r="H78" s="75">
        <f t="shared" ref="H78:H141" si="13">I78+J78+K78+L78</f>
        <v>0</v>
      </c>
      <c r="I78" s="75">
        <v>0</v>
      </c>
      <c r="J78" s="75">
        <v>0</v>
      </c>
      <c r="K78" s="75">
        <v>0</v>
      </c>
      <c r="L78" s="75">
        <v>0</v>
      </c>
      <c r="M78" s="75">
        <f t="shared" si="10"/>
        <v>8334138</v>
      </c>
      <c r="N78" s="75">
        <v>8334138</v>
      </c>
      <c r="O78" s="75">
        <v>0</v>
      </c>
      <c r="P78" s="118">
        <v>0</v>
      </c>
      <c r="Q78" s="118">
        <v>0</v>
      </c>
    </row>
    <row r="79" spans="1:17" ht="12" customHeight="1" x14ac:dyDescent="0.2">
      <c r="A79" s="25">
        <v>67</v>
      </c>
      <c r="B79" s="120" t="s">
        <v>133</v>
      </c>
      <c r="C79" s="124" t="s">
        <v>308</v>
      </c>
      <c r="D79" s="75">
        <f t="shared" si="11"/>
        <v>11580926</v>
      </c>
      <c r="E79" s="75">
        <f t="shared" si="12"/>
        <v>0</v>
      </c>
      <c r="F79" s="75">
        <v>0</v>
      </c>
      <c r="G79" s="75">
        <v>0</v>
      </c>
      <c r="H79" s="75">
        <f t="shared" si="13"/>
        <v>0</v>
      </c>
      <c r="I79" s="75">
        <v>0</v>
      </c>
      <c r="J79" s="75">
        <v>0</v>
      </c>
      <c r="K79" s="75">
        <v>0</v>
      </c>
      <c r="L79" s="75">
        <v>0</v>
      </c>
      <c r="M79" s="75">
        <f t="shared" si="10"/>
        <v>11580926</v>
      </c>
      <c r="N79" s="75">
        <v>10167863</v>
      </c>
      <c r="O79" s="75">
        <v>0</v>
      </c>
      <c r="P79" s="118">
        <v>1413063</v>
      </c>
      <c r="Q79" s="118">
        <v>0</v>
      </c>
    </row>
    <row r="80" spans="1:17" ht="12" customHeight="1" x14ac:dyDescent="0.2">
      <c r="A80" s="25">
        <v>68</v>
      </c>
      <c r="B80" s="120" t="s">
        <v>134</v>
      </c>
      <c r="C80" s="124" t="s">
        <v>309</v>
      </c>
      <c r="D80" s="75">
        <f t="shared" si="11"/>
        <v>7795325</v>
      </c>
      <c r="E80" s="75">
        <f t="shared" si="12"/>
        <v>0</v>
      </c>
      <c r="F80" s="75">
        <v>0</v>
      </c>
      <c r="G80" s="75">
        <v>0</v>
      </c>
      <c r="H80" s="75">
        <f t="shared" si="13"/>
        <v>0</v>
      </c>
      <c r="I80" s="75">
        <v>0</v>
      </c>
      <c r="J80" s="75">
        <v>0</v>
      </c>
      <c r="K80" s="75">
        <v>0</v>
      </c>
      <c r="L80" s="75">
        <v>0</v>
      </c>
      <c r="M80" s="75">
        <f t="shared" si="10"/>
        <v>7795325</v>
      </c>
      <c r="N80" s="75">
        <v>7795325</v>
      </c>
      <c r="O80" s="75">
        <v>0</v>
      </c>
      <c r="P80" s="118">
        <v>0</v>
      </c>
      <c r="Q80" s="118">
        <v>0</v>
      </c>
    </row>
    <row r="81" spans="1:17" ht="12" customHeight="1" x14ac:dyDescent="0.2">
      <c r="A81" s="25">
        <v>69</v>
      </c>
      <c r="B81" s="120" t="s">
        <v>135</v>
      </c>
      <c r="C81" s="124" t="s">
        <v>310</v>
      </c>
      <c r="D81" s="75">
        <f t="shared" si="11"/>
        <v>6192734</v>
      </c>
      <c r="E81" s="75">
        <f t="shared" si="12"/>
        <v>0</v>
      </c>
      <c r="F81" s="75">
        <v>0</v>
      </c>
      <c r="G81" s="75">
        <v>0</v>
      </c>
      <c r="H81" s="75">
        <f t="shared" si="13"/>
        <v>0</v>
      </c>
      <c r="I81" s="75">
        <v>0</v>
      </c>
      <c r="J81" s="75">
        <v>0</v>
      </c>
      <c r="K81" s="75">
        <v>0</v>
      </c>
      <c r="L81" s="75">
        <v>0</v>
      </c>
      <c r="M81" s="75">
        <f t="shared" si="10"/>
        <v>6192734</v>
      </c>
      <c r="N81" s="75">
        <v>6192734</v>
      </c>
      <c r="O81" s="75">
        <v>0</v>
      </c>
      <c r="P81" s="118">
        <v>0</v>
      </c>
      <c r="Q81" s="118">
        <v>0</v>
      </c>
    </row>
    <row r="82" spans="1:17" ht="12" customHeight="1" x14ac:dyDescent="0.2">
      <c r="A82" s="25">
        <v>70</v>
      </c>
      <c r="B82" s="123" t="s">
        <v>136</v>
      </c>
      <c r="C82" s="124" t="s">
        <v>137</v>
      </c>
      <c r="D82" s="75">
        <f t="shared" si="11"/>
        <v>227495438</v>
      </c>
      <c r="E82" s="75">
        <f t="shared" si="12"/>
        <v>89343376</v>
      </c>
      <c r="F82" s="75">
        <v>8727345</v>
      </c>
      <c r="G82" s="75">
        <v>80616031</v>
      </c>
      <c r="H82" s="75">
        <f t="shared" si="13"/>
        <v>87693805</v>
      </c>
      <c r="I82" s="75">
        <v>72689788</v>
      </c>
      <c r="J82" s="75">
        <v>0</v>
      </c>
      <c r="K82" s="75">
        <v>10698450</v>
      </c>
      <c r="L82" s="75">
        <v>4305567</v>
      </c>
      <c r="M82" s="75">
        <f t="shared" si="10"/>
        <v>50458257</v>
      </c>
      <c r="N82" s="75">
        <v>6762889</v>
      </c>
      <c r="O82" s="75">
        <v>22157162</v>
      </c>
      <c r="P82" s="118">
        <v>19813633</v>
      </c>
      <c r="Q82" s="118">
        <v>1724573</v>
      </c>
    </row>
    <row r="83" spans="1:17" ht="12" customHeight="1" x14ac:dyDescent="0.2">
      <c r="A83" s="25">
        <v>71</v>
      </c>
      <c r="B83" s="120" t="s">
        <v>138</v>
      </c>
      <c r="C83" s="124" t="s">
        <v>311</v>
      </c>
      <c r="D83" s="75">
        <f t="shared" si="11"/>
        <v>310800668</v>
      </c>
      <c r="E83" s="75">
        <f t="shared" si="12"/>
        <v>41401724</v>
      </c>
      <c r="F83" s="75">
        <v>20376975</v>
      </c>
      <c r="G83" s="75">
        <v>21024749</v>
      </c>
      <c r="H83" s="75">
        <f t="shared" si="13"/>
        <v>205527425</v>
      </c>
      <c r="I83" s="75">
        <v>170409501</v>
      </c>
      <c r="J83" s="75">
        <v>0</v>
      </c>
      <c r="K83" s="75">
        <v>25571464</v>
      </c>
      <c r="L83" s="75">
        <v>9546460</v>
      </c>
      <c r="M83" s="75">
        <f t="shared" si="10"/>
        <v>63871519</v>
      </c>
      <c r="N83" s="75">
        <v>0</v>
      </c>
      <c r="O83" s="75">
        <v>38362180</v>
      </c>
      <c r="P83" s="118">
        <v>23148667</v>
      </c>
      <c r="Q83" s="118">
        <v>2360672</v>
      </c>
    </row>
    <row r="84" spans="1:17" ht="12" customHeight="1" x14ac:dyDescent="0.2">
      <c r="A84" s="25">
        <v>72</v>
      </c>
      <c r="B84" s="123" t="s">
        <v>139</v>
      </c>
      <c r="C84" s="124" t="s">
        <v>36</v>
      </c>
      <c r="D84" s="75">
        <f t="shared" si="11"/>
        <v>179606516</v>
      </c>
      <c r="E84" s="75">
        <f t="shared" si="12"/>
        <v>12077198</v>
      </c>
      <c r="F84" s="75">
        <v>12077198</v>
      </c>
      <c r="G84" s="75">
        <v>0</v>
      </c>
      <c r="H84" s="75">
        <f t="shared" si="13"/>
        <v>122546226</v>
      </c>
      <c r="I84" s="75">
        <v>101968427</v>
      </c>
      <c r="J84" s="75">
        <v>0</v>
      </c>
      <c r="K84" s="75">
        <v>14401009</v>
      </c>
      <c r="L84" s="75">
        <v>6176790</v>
      </c>
      <c r="M84" s="75">
        <f t="shared" si="10"/>
        <v>44983092</v>
      </c>
      <c r="N84" s="75">
        <v>4679751</v>
      </c>
      <c r="O84" s="75">
        <v>21446897</v>
      </c>
      <c r="P84" s="118">
        <v>16697754</v>
      </c>
      <c r="Q84" s="118">
        <v>2158690</v>
      </c>
    </row>
    <row r="85" spans="1:17" ht="12" customHeight="1" x14ac:dyDescent="0.2">
      <c r="A85" s="25">
        <v>73</v>
      </c>
      <c r="B85" s="125" t="s">
        <v>140</v>
      </c>
      <c r="C85" s="126" t="s">
        <v>38</v>
      </c>
      <c r="D85" s="75">
        <f t="shared" si="11"/>
        <v>106210648</v>
      </c>
      <c r="E85" s="75">
        <f t="shared" si="12"/>
        <v>7636379</v>
      </c>
      <c r="F85" s="75">
        <v>7636379</v>
      </c>
      <c r="G85" s="75">
        <v>0</v>
      </c>
      <c r="H85" s="75">
        <f t="shared" si="13"/>
        <v>76104931</v>
      </c>
      <c r="I85" s="75">
        <v>62926443</v>
      </c>
      <c r="J85" s="75">
        <v>0</v>
      </c>
      <c r="K85" s="75">
        <v>9141889</v>
      </c>
      <c r="L85" s="75">
        <v>4036599</v>
      </c>
      <c r="M85" s="75">
        <f t="shared" si="10"/>
        <v>22469338</v>
      </c>
      <c r="N85" s="75">
        <v>3769502</v>
      </c>
      <c r="O85" s="75">
        <v>14304049</v>
      </c>
      <c r="P85" s="118">
        <v>4395787</v>
      </c>
      <c r="Q85" s="118">
        <v>0</v>
      </c>
    </row>
    <row r="86" spans="1:17" ht="12" customHeight="1" x14ac:dyDescent="0.2">
      <c r="A86" s="25">
        <v>74</v>
      </c>
      <c r="B86" s="120" t="s">
        <v>141</v>
      </c>
      <c r="C86" s="124" t="s">
        <v>37</v>
      </c>
      <c r="D86" s="75">
        <f t="shared" si="11"/>
        <v>390238468</v>
      </c>
      <c r="E86" s="75">
        <f t="shared" si="12"/>
        <v>20036779</v>
      </c>
      <c r="F86" s="75">
        <v>20036779</v>
      </c>
      <c r="G86" s="75">
        <v>0</v>
      </c>
      <c r="H86" s="75">
        <f t="shared" si="13"/>
        <v>303052725</v>
      </c>
      <c r="I86" s="75">
        <v>166920469</v>
      </c>
      <c r="J86" s="75">
        <v>102314544</v>
      </c>
      <c r="K86" s="75">
        <v>23302936</v>
      </c>
      <c r="L86" s="75">
        <v>10514776</v>
      </c>
      <c r="M86" s="75">
        <f t="shared" si="10"/>
        <v>67148964</v>
      </c>
      <c r="N86" s="75">
        <v>5488981</v>
      </c>
      <c r="O86" s="75">
        <v>35920794</v>
      </c>
      <c r="P86" s="118">
        <v>23175284</v>
      </c>
      <c r="Q86" s="118">
        <v>2563905</v>
      </c>
    </row>
    <row r="87" spans="1:17" ht="12" customHeight="1" x14ac:dyDescent="0.2">
      <c r="A87" s="25">
        <v>75</v>
      </c>
      <c r="B87" s="125" t="s">
        <v>142</v>
      </c>
      <c r="C87" s="126" t="s">
        <v>52</v>
      </c>
      <c r="D87" s="75">
        <f t="shared" si="11"/>
        <v>113993300</v>
      </c>
      <c r="E87" s="75">
        <f t="shared" si="12"/>
        <v>93617595</v>
      </c>
      <c r="F87" s="75">
        <v>0</v>
      </c>
      <c r="G87" s="75">
        <v>93617595</v>
      </c>
      <c r="H87" s="75">
        <f t="shared" si="13"/>
        <v>2274379</v>
      </c>
      <c r="I87" s="75">
        <v>2274379</v>
      </c>
      <c r="J87" s="75">
        <v>0</v>
      </c>
      <c r="K87" s="75">
        <v>0</v>
      </c>
      <c r="L87" s="75">
        <v>0</v>
      </c>
      <c r="M87" s="75">
        <f t="shared" si="10"/>
        <v>18101326</v>
      </c>
      <c r="N87" s="75">
        <v>0</v>
      </c>
      <c r="O87" s="75">
        <v>8388893</v>
      </c>
      <c r="P87" s="118">
        <v>9599137</v>
      </c>
      <c r="Q87" s="118">
        <v>113296</v>
      </c>
    </row>
    <row r="88" spans="1:17" ht="12" customHeight="1" x14ac:dyDescent="0.2">
      <c r="A88" s="25">
        <v>76</v>
      </c>
      <c r="B88" s="120" t="s">
        <v>143</v>
      </c>
      <c r="C88" s="124" t="s">
        <v>312</v>
      </c>
      <c r="D88" s="75">
        <f t="shared" si="11"/>
        <v>265861686</v>
      </c>
      <c r="E88" s="75">
        <f t="shared" si="12"/>
        <v>15959070</v>
      </c>
      <c r="F88" s="75">
        <v>15959070</v>
      </c>
      <c r="G88" s="75">
        <v>0</v>
      </c>
      <c r="H88" s="75">
        <f t="shared" si="13"/>
        <v>160365844</v>
      </c>
      <c r="I88" s="75">
        <v>133444032</v>
      </c>
      <c r="J88" s="75">
        <v>0</v>
      </c>
      <c r="K88" s="75">
        <v>19485426</v>
      </c>
      <c r="L88" s="75">
        <v>7436386</v>
      </c>
      <c r="M88" s="75">
        <f t="shared" si="10"/>
        <v>89536772</v>
      </c>
      <c r="N88" s="75">
        <v>1147752</v>
      </c>
      <c r="O88" s="75">
        <v>28333407</v>
      </c>
      <c r="P88" s="118">
        <v>57397240</v>
      </c>
      <c r="Q88" s="118">
        <v>2658373</v>
      </c>
    </row>
    <row r="89" spans="1:17" ht="12" customHeight="1" x14ac:dyDescent="0.2">
      <c r="A89" s="25">
        <v>77</v>
      </c>
      <c r="B89" s="125" t="s">
        <v>144</v>
      </c>
      <c r="C89" s="10" t="s">
        <v>351</v>
      </c>
      <c r="D89" s="75">
        <f t="shared" si="11"/>
        <v>12957138</v>
      </c>
      <c r="E89" s="75">
        <f t="shared" si="12"/>
        <v>0</v>
      </c>
      <c r="F89" s="75">
        <v>0</v>
      </c>
      <c r="G89" s="75">
        <v>0</v>
      </c>
      <c r="H89" s="75">
        <f t="shared" si="13"/>
        <v>0</v>
      </c>
      <c r="I89" s="75">
        <v>0</v>
      </c>
      <c r="J89" s="75">
        <v>0</v>
      </c>
      <c r="K89" s="75">
        <v>0</v>
      </c>
      <c r="L89" s="75">
        <v>0</v>
      </c>
      <c r="M89" s="75">
        <f t="shared" si="10"/>
        <v>12957138</v>
      </c>
      <c r="N89" s="75">
        <v>0</v>
      </c>
      <c r="O89" s="75">
        <v>0</v>
      </c>
      <c r="P89" s="118">
        <v>12957138</v>
      </c>
      <c r="Q89" s="118">
        <v>0</v>
      </c>
    </row>
    <row r="90" spans="1:17" ht="12" customHeight="1" x14ac:dyDescent="0.2">
      <c r="A90" s="25">
        <v>78</v>
      </c>
      <c r="B90" s="122" t="s">
        <v>145</v>
      </c>
      <c r="C90" s="130" t="s">
        <v>268</v>
      </c>
      <c r="D90" s="75">
        <f t="shared" si="11"/>
        <v>0</v>
      </c>
      <c r="E90" s="75">
        <f t="shared" si="12"/>
        <v>0</v>
      </c>
      <c r="F90" s="75">
        <v>0</v>
      </c>
      <c r="G90" s="75">
        <v>0</v>
      </c>
      <c r="H90" s="75">
        <f t="shared" si="13"/>
        <v>0</v>
      </c>
      <c r="I90" s="75">
        <v>0</v>
      </c>
      <c r="J90" s="75">
        <v>0</v>
      </c>
      <c r="K90" s="75">
        <v>0</v>
      </c>
      <c r="L90" s="75">
        <v>0</v>
      </c>
      <c r="M90" s="75">
        <f t="shared" si="10"/>
        <v>0</v>
      </c>
      <c r="N90" s="75">
        <v>0</v>
      </c>
      <c r="O90" s="75">
        <v>0</v>
      </c>
      <c r="P90" s="118">
        <v>0</v>
      </c>
      <c r="Q90" s="118">
        <v>0</v>
      </c>
    </row>
    <row r="91" spans="1:17" ht="22.5" customHeight="1" x14ac:dyDescent="0.2">
      <c r="A91" s="276">
        <v>79</v>
      </c>
      <c r="B91" s="302" t="s">
        <v>146</v>
      </c>
      <c r="C91" s="124" t="s">
        <v>257</v>
      </c>
      <c r="D91" s="75">
        <f t="shared" si="11"/>
        <v>16802243</v>
      </c>
      <c r="E91" s="75">
        <f t="shared" si="12"/>
        <v>908331</v>
      </c>
      <c r="F91" s="75">
        <v>908331</v>
      </c>
      <c r="G91" s="75">
        <v>0</v>
      </c>
      <c r="H91" s="75">
        <f t="shared" si="13"/>
        <v>7565006</v>
      </c>
      <c r="I91" s="75">
        <v>5606682</v>
      </c>
      <c r="J91" s="75">
        <v>0</v>
      </c>
      <c r="K91" s="75">
        <v>1522209</v>
      </c>
      <c r="L91" s="75">
        <v>436115</v>
      </c>
      <c r="M91" s="75">
        <f t="shared" si="10"/>
        <v>8328906</v>
      </c>
      <c r="N91" s="75">
        <v>0</v>
      </c>
      <c r="O91" s="75">
        <v>1581227</v>
      </c>
      <c r="P91" s="75">
        <v>6747679</v>
      </c>
      <c r="Q91" s="75">
        <v>0</v>
      </c>
    </row>
    <row r="92" spans="1:17" ht="36" customHeight="1" x14ac:dyDescent="0.2">
      <c r="A92" s="277"/>
      <c r="B92" s="303"/>
      <c r="C92" s="10" t="s">
        <v>349</v>
      </c>
      <c r="D92" s="75">
        <f t="shared" si="11"/>
        <v>12538875</v>
      </c>
      <c r="E92" s="75">
        <f t="shared" si="12"/>
        <v>908331</v>
      </c>
      <c r="F92" s="75">
        <v>908331</v>
      </c>
      <c r="G92" s="75">
        <v>0</v>
      </c>
      <c r="H92" s="75">
        <f t="shared" si="13"/>
        <v>7565006</v>
      </c>
      <c r="I92" s="75">
        <v>5606682</v>
      </c>
      <c r="J92" s="75">
        <v>0</v>
      </c>
      <c r="K92" s="75">
        <v>1522209</v>
      </c>
      <c r="L92" s="75">
        <v>436115</v>
      </c>
      <c r="M92" s="75">
        <f t="shared" si="10"/>
        <v>4065538</v>
      </c>
      <c r="N92" s="75">
        <v>0</v>
      </c>
      <c r="O92" s="75">
        <v>1581227</v>
      </c>
      <c r="P92" s="118">
        <v>2484311</v>
      </c>
      <c r="Q92" s="118">
        <v>0</v>
      </c>
    </row>
    <row r="93" spans="1:17" ht="25.5" customHeight="1" x14ac:dyDescent="0.2">
      <c r="A93" s="277"/>
      <c r="B93" s="303"/>
      <c r="C93" s="10" t="s">
        <v>258</v>
      </c>
      <c r="D93" s="75">
        <f t="shared" si="11"/>
        <v>2455128</v>
      </c>
      <c r="E93" s="75">
        <f t="shared" si="12"/>
        <v>0</v>
      </c>
      <c r="F93" s="75">
        <v>0</v>
      </c>
      <c r="G93" s="75">
        <v>0</v>
      </c>
      <c r="H93" s="75">
        <f t="shared" si="13"/>
        <v>0</v>
      </c>
      <c r="I93" s="75">
        <v>0</v>
      </c>
      <c r="J93" s="75">
        <v>0</v>
      </c>
      <c r="K93" s="75">
        <v>0</v>
      </c>
      <c r="L93" s="75">
        <v>0</v>
      </c>
      <c r="M93" s="75">
        <f t="shared" si="10"/>
        <v>2455128</v>
      </c>
      <c r="N93" s="75">
        <v>0</v>
      </c>
      <c r="O93" s="75">
        <v>0</v>
      </c>
      <c r="P93" s="118">
        <v>2455128</v>
      </c>
      <c r="Q93" s="118">
        <v>0</v>
      </c>
    </row>
    <row r="94" spans="1:17" ht="38.25" customHeight="1" x14ac:dyDescent="0.2">
      <c r="A94" s="278"/>
      <c r="B94" s="304"/>
      <c r="C94" s="82" t="s">
        <v>350</v>
      </c>
      <c r="D94" s="75">
        <f t="shared" si="11"/>
        <v>1808240</v>
      </c>
      <c r="E94" s="75">
        <f t="shared" si="12"/>
        <v>0</v>
      </c>
      <c r="F94" s="75">
        <v>0</v>
      </c>
      <c r="G94" s="75">
        <v>0</v>
      </c>
      <c r="H94" s="75">
        <f t="shared" si="13"/>
        <v>0</v>
      </c>
      <c r="I94" s="75">
        <v>0</v>
      </c>
      <c r="J94" s="75">
        <v>0</v>
      </c>
      <c r="K94" s="75">
        <v>0</v>
      </c>
      <c r="L94" s="75">
        <v>0</v>
      </c>
      <c r="M94" s="75">
        <f t="shared" si="10"/>
        <v>1808240</v>
      </c>
      <c r="N94" s="75">
        <v>0</v>
      </c>
      <c r="O94" s="75">
        <v>0</v>
      </c>
      <c r="P94" s="118">
        <v>1808240</v>
      </c>
      <c r="Q94" s="118">
        <v>0</v>
      </c>
    </row>
    <row r="95" spans="1:17" ht="12" customHeight="1" x14ac:dyDescent="0.2">
      <c r="A95" s="25">
        <v>80</v>
      </c>
      <c r="B95" s="122" t="s">
        <v>147</v>
      </c>
      <c r="C95" s="121" t="s">
        <v>51</v>
      </c>
      <c r="D95" s="75">
        <f t="shared" si="11"/>
        <v>1734651</v>
      </c>
      <c r="E95" s="75">
        <f t="shared" si="12"/>
        <v>0</v>
      </c>
      <c r="F95" s="75">
        <v>0</v>
      </c>
      <c r="G95" s="75">
        <v>0</v>
      </c>
      <c r="H95" s="75">
        <f t="shared" si="13"/>
        <v>0</v>
      </c>
      <c r="I95" s="75">
        <v>0</v>
      </c>
      <c r="J95" s="75">
        <v>0</v>
      </c>
      <c r="K95" s="75">
        <v>0</v>
      </c>
      <c r="L95" s="75">
        <v>0</v>
      </c>
      <c r="M95" s="75">
        <f t="shared" si="10"/>
        <v>1734651</v>
      </c>
      <c r="N95" s="75">
        <v>0</v>
      </c>
      <c r="O95" s="75">
        <v>0</v>
      </c>
      <c r="P95" s="118">
        <v>1734651</v>
      </c>
      <c r="Q95" s="118">
        <v>0</v>
      </c>
    </row>
    <row r="96" spans="1:17" ht="12" customHeight="1" x14ac:dyDescent="0.2">
      <c r="A96" s="25">
        <v>81</v>
      </c>
      <c r="B96" s="122" t="s">
        <v>148</v>
      </c>
      <c r="C96" s="126" t="s">
        <v>149</v>
      </c>
      <c r="D96" s="75">
        <f t="shared" si="11"/>
        <v>9916929</v>
      </c>
      <c r="E96" s="75">
        <f t="shared" si="12"/>
        <v>756089</v>
      </c>
      <c r="F96" s="75">
        <v>756089</v>
      </c>
      <c r="G96" s="75">
        <v>0</v>
      </c>
      <c r="H96" s="75">
        <f t="shared" si="13"/>
        <v>7228747</v>
      </c>
      <c r="I96" s="75">
        <v>6198890</v>
      </c>
      <c r="J96" s="75">
        <v>0</v>
      </c>
      <c r="K96" s="75">
        <v>698912</v>
      </c>
      <c r="L96" s="75">
        <v>330945</v>
      </c>
      <c r="M96" s="75">
        <f t="shared" si="10"/>
        <v>1932093</v>
      </c>
      <c r="N96" s="75">
        <v>156108</v>
      </c>
      <c r="O96" s="75">
        <v>1387713</v>
      </c>
      <c r="P96" s="118">
        <v>388272</v>
      </c>
      <c r="Q96" s="118">
        <v>0</v>
      </c>
    </row>
    <row r="97" spans="1:17" ht="12" customHeight="1" x14ac:dyDescent="0.2">
      <c r="A97" s="25">
        <v>82</v>
      </c>
      <c r="B97" s="123" t="s">
        <v>150</v>
      </c>
      <c r="C97" s="124" t="s">
        <v>151</v>
      </c>
      <c r="D97" s="75">
        <f t="shared" si="11"/>
        <v>58331653</v>
      </c>
      <c r="E97" s="75">
        <f t="shared" si="12"/>
        <v>4165589</v>
      </c>
      <c r="F97" s="75">
        <v>4165589</v>
      </c>
      <c r="G97" s="75">
        <v>0</v>
      </c>
      <c r="H97" s="75">
        <f t="shared" si="13"/>
        <v>41932374</v>
      </c>
      <c r="I97" s="75">
        <v>35056932</v>
      </c>
      <c r="J97" s="75">
        <v>0</v>
      </c>
      <c r="K97" s="75">
        <v>4909484</v>
      </c>
      <c r="L97" s="75">
        <v>1965958</v>
      </c>
      <c r="M97" s="75">
        <f t="shared" si="10"/>
        <v>12233690</v>
      </c>
      <c r="N97" s="75">
        <v>2102027</v>
      </c>
      <c r="O97" s="75">
        <v>7463238</v>
      </c>
      <c r="P97" s="118">
        <v>2668425</v>
      </c>
      <c r="Q97" s="118">
        <v>0</v>
      </c>
    </row>
    <row r="98" spans="1:17" ht="12" customHeight="1" x14ac:dyDescent="0.2">
      <c r="A98" s="25">
        <v>83</v>
      </c>
      <c r="B98" s="122" t="s">
        <v>152</v>
      </c>
      <c r="C98" s="121" t="s">
        <v>28</v>
      </c>
      <c r="D98" s="75">
        <f t="shared" si="11"/>
        <v>36874878</v>
      </c>
      <c r="E98" s="75">
        <f t="shared" si="12"/>
        <v>11815087</v>
      </c>
      <c r="F98" s="75">
        <v>1748589</v>
      </c>
      <c r="G98" s="75">
        <v>10066498</v>
      </c>
      <c r="H98" s="75">
        <f t="shared" si="13"/>
        <v>17919711</v>
      </c>
      <c r="I98" s="75">
        <v>15171201</v>
      </c>
      <c r="J98" s="75">
        <v>0</v>
      </c>
      <c r="K98" s="75">
        <v>1772658</v>
      </c>
      <c r="L98" s="75">
        <v>975852</v>
      </c>
      <c r="M98" s="75">
        <f t="shared" si="10"/>
        <v>7140080</v>
      </c>
      <c r="N98" s="75">
        <v>1214008</v>
      </c>
      <c r="O98" s="75">
        <v>4546964</v>
      </c>
      <c r="P98" s="118">
        <v>1360981</v>
      </c>
      <c r="Q98" s="118">
        <v>18127</v>
      </c>
    </row>
    <row r="99" spans="1:17" ht="12" customHeight="1" x14ac:dyDescent="0.2">
      <c r="A99" s="25">
        <v>84</v>
      </c>
      <c r="B99" s="123" t="s">
        <v>153</v>
      </c>
      <c r="C99" s="124" t="s">
        <v>12</v>
      </c>
      <c r="D99" s="75">
        <f t="shared" si="11"/>
        <v>39087340</v>
      </c>
      <c r="E99" s="75">
        <f t="shared" si="12"/>
        <v>13857512</v>
      </c>
      <c r="F99" s="75">
        <v>1741593</v>
      </c>
      <c r="G99" s="75">
        <v>12115919</v>
      </c>
      <c r="H99" s="75">
        <f t="shared" si="13"/>
        <v>17955597</v>
      </c>
      <c r="I99" s="75">
        <v>15159017</v>
      </c>
      <c r="J99" s="75">
        <v>0</v>
      </c>
      <c r="K99" s="75">
        <v>1841165</v>
      </c>
      <c r="L99" s="75">
        <v>955415</v>
      </c>
      <c r="M99" s="75">
        <f t="shared" si="10"/>
        <v>7274231</v>
      </c>
      <c r="N99" s="75">
        <v>1435971</v>
      </c>
      <c r="O99" s="75">
        <v>4688386</v>
      </c>
      <c r="P99" s="118">
        <v>1140810</v>
      </c>
      <c r="Q99" s="118">
        <v>9064</v>
      </c>
    </row>
    <row r="100" spans="1:17" ht="12" customHeight="1" x14ac:dyDescent="0.2">
      <c r="A100" s="25">
        <v>85</v>
      </c>
      <c r="B100" s="123" t="s">
        <v>154</v>
      </c>
      <c r="C100" s="124" t="s">
        <v>27</v>
      </c>
      <c r="D100" s="75">
        <f t="shared" si="11"/>
        <v>110989016</v>
      </c>
      <c r="E100" s="75">
        <f t="shared" si="12"/>
        <v>37534663</v>
      </c>
      <c r="F100" s="75">
        <v>5011686</v>
      </c>
      <c r="G100" s="75">
        <v>32522977</v>
      </c>
      <c r="H100" s="75">
        <f t="shared" si="13"/>
        <v>51675244</v>
      </c>
      <c r="I100" s="75">
        <v>43199877</v>
      </c>
      <c r="J100" s="75">
        <v>0</v>
      </c>
      <c r="K100" s="75">
        <v>5848197</v>
      </c>
      <c r="L100" s="75">
        <v>2627170</v>
      </c>
      <c r="M100" s="75">
        <f t="shared" si="10"/>
        <v>21779109</v>
      </c>
      <c r="N100" s="75">
        <v>3855863</v>
      </c>
      <c r="O100" s="75">
        <v>12358967</v>
      </c>
      <c r="P100" s="118">
        <v>4414636</v>
      </c>
      <c r="Q100" s="118">
        <v>1149643</v>
      </c>
    </row>
    <row r="101" spans="1:17" ht="12" customHeight="1" x14ac:dyDescent="0.2">
      <c r="A101" s="25">
        <v>86</v>
      </c>
      <c r="B101" s="122" t="s">
        <v>155</v>
      </c>
      <c r="C101" s="126" t="s">
        <v>45</v>
      </c>
      <c r="D101" s="75">
        <f t="shared" si="11"/>
        <v>47799647</v>
      </c>
      <c r="E101" s="75">
        <f t="shared" si="12"/>
        <v>16755786</v>
      </c>
      <c r="F101" s="75">
        <v>2116733</v>
      </c>
      <c r="G101" s="75">
        <v>14639053</v>
      </c>
      <c r="H101" s="75">
        <f t="shared" si="13"/>
        <v>21831272</v>
      </c>
      <c r="I101" s="75">
        <v>18423183</v>
      </c>
      <c r="J101" s="75">
        <v>0</v>
      </c>
      <c r="K101" s="75">
        <v>2171716</v>
      </c>
      <c r="L101" s="75">
        <v>1236373</v>
      </c>
      <c r="M101" s="75">
        <f t="shared" si="10"/>
        <v>9212589</v>
      </c>
      <c r="N101" s="75">
        <v>1704438</v>
      </c>
      <c r="O101" s="75">
        <v>5650610</v>
      </c>
      <c r="P101" s="118">
        <v>1850743</v>
      </c>
      <c r="Q101" s="118">
        <v>6798</v>
      </c>
    </row>
    <row r="102" spans="1:17" ht="12" customHeight="1" x14ac:dyDescent="0.2">
      <c r="A102" s="25">
        <v>87</v>
      </c>
      <c r="B102" s="122" t="s">
        <v>156</v>
      </c>
      <c r="C102" s="121" t="s">
        <v>33</v>
      </c>
      <c r="D102" s="75">
        <f t="shared" si="11"/>
        <v>56984774</v>
      </c>
      <c r="E102" s="75">
        <f t="shared" si="12"/>
        <v>15564776</v>
      </c>
      <c r="F102" s="75">
        <v>2688675</v>
      </c>
      <c r="G102" s="75">
        <v>12876101</v>
      </c>
      <c r="H102" s="75">
        <f t="shared" si="13"/>
        <v>27494741</v>
      </c>
      <c r="I102" s="75">
        <v>23594629</v>
      </c>
      <c r="J102" s="75">
        <v>0</v>
      </c>
      <c r="K102" s="75">
        <v>2618001</v>
      </c>
      <c r="L102" s="75">
        <v>1282111</v>
      </c>
      <c r="M102" s="75">
        <f t="shared" si="10"/>
        <v>13925257</v>
      </c>
      <c r="N102" s="75">
        <v>2028899</v>
      </c>
      <c r="O102" s="75">
        <v>6525983</v>
      </c>
      <c r="P102" s="118">
        <v>4157410</v>
      </c>
      <c r="Q102" s="118">
        <v>1212965</v>
      </c>
    </row>
    <row r="103" spans="1:17" ht="12" customHeight="1" x14ac:dyDescent="0.2">
      <c r="A103" s="25">
        <v>88</v>
      </c>
      <c r="B103" s="120" t="s">
        <v>157</v>
      </c>
      <c r="C103" s="121" t="s">
        <v>29</v>
      </c>
      <c r="D103" s="75">
        <f t="shared" si="11"/>
        <v>132271026</v>
      </c>
      <c r="E103" s="75">
        <f t="shared" si="12"/>
        <v>48272675</v>
      </c>
      <c r="F103" s="75">
        <v>5826872</v>
      </c>
      <c r="G103" s="75">
        <v>42445803</v>
      </c>
      <c r="H103" s="75">
        <f t="shared" si="13"/>
        <v>60381211</v>
      </c>
      <c r="I103" s="75">
        <v>50342298</v>
      </c>
      <c r="J103" s="75">
        <v>0</v>
      </c>
      <c r="K103" s="75">
        <v>6814288</v>
      </c>
      <c r="L103" s="75">
        <v>3224625</v>
      </c>
      <c r="M103" s="75">
        <f t="shared" si="10"/>
        <v>23617140</v>
      </c>
      <c r="N103" s="75">
        <v>4772925</v>
      </c>
      <c r="O103" s="75">
        <v>15455925</v>
      </c>
      <c r="P103" s="118">
        <v>2089073</v>
      </c>
      <c r="Q103" s="118">
        <v>1299217</v>
      </c>
    </row>
    <row r="104" spans="1:17" ht="12" customHeight="1" x14ac:dyDescent="0.2">
      <c r="A104" s="25">
        <v>89</v>
      </c>
      <c r="B104" s="120" t="s">
        <v>158</v>
      </c>
      <c r="C104" s="121" t="s">
        <v>30</v>
      </c>
      <c r="D104" s="75">
        <f t="shared" si="11"/>
        <v>105325066</v>
      </c>
      <c r="E104" s="75">
        <f t="shared" si="12"/>
        <v>36474199</v>
      </c>
      <c r="F104" s="75">
        <v>4636204</v>
      </c>
      <c r="G104" s="75">
        <v>31837995</v>
      </c>
      <c r="H104" s="75">
        <f t="shared" si="13"/>
        <v>46915180</v>
      </c>
      <c r="I104" s="75">
        <v>39713724</v>
      </c>
      <c r="J104" s="75">
        <v>0</v>
      </c>
      <c r="K104" s="75">
        <v>4982950</v>
      </c>
      <c r="L104" s="75">
        <v>2218506</v>
      </c>
      <c r="M104" s="75">
        <f t="shared" si="10"/>
        <v>21935687</v>
      </c>
      <c r="N104" s="75">
        <v>3608968</v>
      </c>
      <c r="O104" s="75">
        <v>12234904</v>
      </c>
      <c r="P104" s="118">
        <v>4827544</v>
      </c>
      <c r="Q104" s="118">
        <v>1264271</v>
      </c>
    </row>
    <row r="105" spans="1:17" ht="12" customHeight="1" x14ac:dyDescent="0.2">
      <c r="A105" s="25">
        <v>90</v>
      </c>
      <c r="B105" s="123" t="s">
        <v>159</v>
      </c>
      <c r="C105" s="124" t="s">
        <v>14</v>
      </c>
      <c r="D105" s="75">
        <f t="shared" si="11"/>
        <v>35664341</v>
      </c>
      <c r="E105" s="75">
        <f t="shared" si="12"/>
        <v>10963348</v>
      </c>
      <c r="F105" s="75">
        <v>1572763</v>
      </c>
      <c r="G105" s="75">
        <v>9390585</v>
      </c>
      <c r="H105" s="75">
        <f t="shared" si="13"/>
        <v>16864294</v>
      </c>
      <c r="I105" s="75">
        <v>14368381</v>
      </c>
      <c r="J105" s="75">
        <v>0</v>
      </c>
      <c r="K105" s="75">
        <v>1634682</v>
      </c>
      <c r="L105" s="75">
        <v>861231</v>
      </c>
      <c r="M105" s="75">
        <f t="shared" si="10"/>
        <v>7836699</v>
      </c>
      <c r="N105" s="75">
        <v>1317055</v>
      </c>
      <c r="O105" s="75">
        <v>4266374</v>
      </c>
      <c r="P105" s="118">
        <v>1307798</v>
      </c>
      <c r="Q105" s="118">
        <v>945472</v>
      </c>
    </row>
    <row r="106" spans="1:17" ht="12" customHeight="1" x14ac:dyDescent="0.2">
      <c r="A106" s="25">
        <v>91</v>
      </c>
      <c r="B106" s="125" t="s">
        <v>160</v>
      </c>
      <c r="C106" s="126" t="s">
        <v>31</v>
      </c>
      <c r="D106" s="75">
        <f t="shared" si="11"/>
        <v>55244218</v>
      </c>
      <c r="E106" s="75">
        <f t="shared" si="12"/>
        <v>18705237</v>
      </c>
      <c r="F106" s="75">
        <v>2554789</v>
      </c>
      <c r="G106" s="75">
        <v>16150448</v>
      </c>
      <c r="H106" s="75">
        <f t="shared" si="13"/>
        <v>25798305</v>
      </c>
      <c r="I106" s="75">
        <v>21816801</v>
      </c>
      <c r="J106" s="75">
        <v>0</v>
      </c>
      <c r="K106" s="75">
        <v>2518816</v>
      </c>
      <c r="L106" s="75">
        <v>1462688</v>
      </c>
      <c r="M106" s="75">
        <f t="shared" si="10"/>
        <v>10740676</v>
      </c>
      <c r="N106" s="75">
        <v>2030919</v>
      </c>
      <c r="O106" s="75">
        <v>6694436</v>
      </c>
      <c r="P106" s="118">
        <v>1997194</v>
      </c>
      <c r="Q106" s="118">
        <v>18127</v>
      </c>
    </row>
    <row r="107" spans="1:17" ht="12" customHeight="1" x14ac:dyDescent="0.2">
      <c r="A107" s="25">
        <v>92</v>
      </c>
      <c r="B107" s="120" t="s">
        <v>161</v>
      </c>
      <c r="C107" s="121" t="s">
        <v>15</v>
      </c>
      <c r="D107" s="75">
        <f t="shared" si="11"/>
        <v>51977334</v>
      </c>
      <c r="E107" s="75">
        <f t="shared" si="12"/>
        <v>17429699</v>
      </c>
      <c r="F107" s="75">
        <v>2365706</v>
      </c>
      <c r="G107" s="75">
        <v>15063993</v>
      </c>
      <c r="H107" s="75">
        <f t="shared" si="13"/>
        <v>24327545</v>
      </c>
      <c r="I107" s="75">
        <v>20599095</v>
      </c>
      <c r="J107" s="75">
        <v>0</v>
      </c>
      <c r="K107" s="75">
        <v>2539917</v>
      </c>
      <c r="L107" s="75">
        <v>1188533</v>
      </c>
      <c r="M107" s="75">
        <f t="shared" si="10"/>
        <v>10220090</v>
      </c>
      <c r="N107" s="75">
        <v>1980145</v>
      </c>
      <c r="O107" s="75">
        <v>6304549</v>
      </c>
      <c r="P107" s="118">
        <v>1926332</v>
      </c>
      <c r="Q107" s="118">
        <v>9064</v>
      </c>
    </row>
    <row r="108" spans="1:17" ht="12" customHeight="1" x14ac:dyDescent="0.2">
      <c r="A108" s="25">
        <v>93</v>
      </c>
      <c r="B108" s="122" t="s">
        <v>162</v>
      </c>
      <c r="C108" s="121" t="s">
        <v>13</v>
      </c>
      <c r="D108" s="75">
        <f t="shared" si="11"/>
        <v>76269282</v>
      </c>
      <c r="E108" s="75">
        <f t="shared" si="12"/>
        <v>25512642</v>
      </c>
      <c r="F108" s="75">
        <v>2886906</v>
      </c>
      <c r="G108" s="75">
        <v>22625736</v>
      </c>
      <c r="H108" s="75">
        <f t="shared" si="13"/>
        <v>29531766</v>
      </c>
      <c r="I108" s="75">
        <v>24938523</v>
      </c>
      <c r="J108" s="75">
        <v>0</v>
      </c>
      <c r="K108" s="75">
        <v>3226380</v>
      </c>
      <c r="L108" s="75">
        <v>1366863</v>
      </c>
      <c r="M108" s="75">
        <f t="shared" si="10"/>
        <v>21224874</v>
      </c>
      <c r="N108" s="75">
        <v>2397104</v>
      </c>
      <c r="O108" s="75">
        <v>7787828</v>
      </c>
      <c r="P108" s="118">
        <v>9981568</v>
      </c>
      <c r="Q108" s="118">
        <v>1058374</v>
      </c>
    </row>
    <row r="109" spans="1:17" ht="12" customHeight="1" x14ac:dyDescent="0.2">
      <c r="A109" s="25">
        <v>94</v>
      </c>
      <c r="B109" s="123" t="s">
        <v>163</v>
      </c>
      <c r="C109" s="124" t="s">
        <v>32</v>
      </c>
      <c r="D109" s="75">
        <f t="shared" si="11"/>
        <v>42050177</v>
      </c>
      <c r="E109" s="75">
        <f t="shared" si="12"/>
        <v>14249019</v>
      </c>
      <c r="F109" s="75">
        <v>1813410</v>
      </c>
      <c r="G109" s="75">
        <v>12435609</v>
      </c>
      <c r="H109" s="75">
        <f t="shared" si="13"/>
        <v>19115884</v>
      </c>
      <c r="I109" s="75">
        <v>16145096</v>
      </c>
      <c r="J109" s="75">
        <v>0</v>
      </c>
      <c r="K109" s="75">
        <v>1898383</v>
      </c>
      <c r="L109" s="75">
        <v>1072405</v>
      </c>
      <c r="M109" s="75">
        <f t="shared" si="10"/>
        <v>8685274</v>
      </c>
      <c r="N109" s="75">
        <v>1535666</v>
      </c>
      <c r="O109" s="75">
        <v>4904025</v>
      </c>
      <c r="P109" s="118">
        <v>2218392</v>
      </c>
      <c r="Q109" s="118">
        <v>27191</v>
      </c>
    </row>
    <row r="110" spans="1:17" ht="12" customHeight="1" x14ac:dyDescent="0.2">
      <c r="A110" s="25">
        <v>95</v>
      </c>
      <c r="B110" s="123" t="s">
        <v>164</v>
      </c>
      <c r="C110" s="124" t="s">
        <v>55</v>
      </c>
      <c r="D110" s="75">
        <f t="shared" si="11"/>
        <v>58711656</v>
      </c>
      <c r="E110" s="75">
        <f t="shared" si="12"/>
        <v>17840539</v>
      </c>
      <c r="F110" s="75">
        <v>2773518</v>
      </c>
      <c r="G110" s="75">
        <v>15067021</v>
      </c>
      <c r="H110" s="75">
        <f t="shared" si="13"/>
        <v>28304293</v>
      </c>
      <c r="I110" s="75">
        <v>24144631</v>
      </c>
      <c r="J110" s="75">
        <v>0</v>
      </c>
      <c r="K110" s="75">
        <v>2726497</v>
      </c>
      <c r="L110" s="75">
        <v>1433165</v>
      </c>
      <c r="M110" s="75">
        <f t="shared" si="10"/>
        <v>12566824</v>
      </c>
      <c r="N110" s="75">
        <v>2103722</v>
      </c>
      <c r="O110" s="75">
        <v>6949433</v>
      </c>
      <c r="P110" s="118">
        <v>2094762</v>
      </c>
      <c r="Q110" s="118">
        <v>1418907</v>
      </c>
    </row>
    <row r="111" spans="1:17" ht="12" customHeight="1" x14ac:dyDescent="0.2">
      <c r="A111" s="25">
        <v>96</v>
      </c>
      <c r="B111" s="120" t="s">
        <v>165</v>
      </c>
      <c r="C111" s="121" t="s">
        <v>34</v>
      </c>
      <c r="D111" s="75">
        <f t="shared" si="11"/>
        <v>102918759</v>
      </c>
      <c r="E111" s="75">
        <f t="shared" si="12"/>
        <v>34379023</v>
      </c>
      <c r="F111" s="75">
        <v>4903881</v>
      </c>
      <c r="G111" s="75">
        <v>29475142</v>
      </c>
      <c r="H111" s="75">
        <f t="shared" si="13"/>
        <v>49293865</v>
      </c>
      <c r="I111" s="75">
        <v>41845481</v>
      </c>
      <c r="J111" s="75">
        <v>0</v>
      </c>
      <c r="K111" s="75">
        <v>5192074</v>
      </c>
      <c r="L111" s="75">
        <v>2256310</v>
      </c>
      <c r="M111" s="75">
        <f t="shared" si="10"/>
        <v>19245871</v>
      </c>
      <c r="N111" s="75">
        <v>3400405</v>
      </c>
      <c r="O111" s="75">
        <v>12208266</v>
      </c>
      <c r="P111" s="118">
        <v>2557442</v>
      </c>
      <c r="Q111" s="118">
        <v>1079758</v>
      </c>
    </row>
    <row r="112" spans="1:17" ht="12" customHeight="1" x14ac:dyDescent="0.2">
      <c r="A112" s="25">
        <v>97</v>
      </c>
      <c r="B112" s="122" t="s">
        <v>166</v>
      </c>
      <c r="C112" s="121" t="s">
        <v>228</v>
      </c>
      <c r="D112" s="75">
        <f t="shared" si="11"/>
        <v>45412223</v>
      </c>
      <c r="E112" s="75">
        <f t="shared" si="12"/>
        <v>13709335</v>
      </c>
      <c r="F112" s="75">
        <v>2195729</v>
      </c>
      <c r="G112" s="75">
        <v>11513606</v>
      </c>
      <c r="H112" s="75">
        <f t="shared" si="13"/>
        <v>22784111</v>
      </c>
      <c r="I112" s="75">
        <v>19196106</v>
      </c>
      <c r="J112" s="75">
        <v>0</v>
      </c>
      <c r="K112" s="75">
        <v>2340068</v>
      </c>
      <c r="L112" s="75">
        <v>1247937</v>
      </c>
      <c r="M112" s="75">
        <f t="shared" si="10"/>
        <v>8918777</v>
      </c>
      <c r="N112" s="75">
        <v>1721976</v>
      </c>
      <c r="O112" s="75">
        <v>5759919</v>
      </c>
      <c r="P112" s="118">
        <v>1414223</v>
      </c>
      <c r="Q112" s="118">
        <v>22659</v>
      </c>
    </row>
    <row r="113" spans="1:17" ht="12" customHeight="1" x14ac:dyDescent="0.2">
      <c r="A113" s="25">
        <v>98</v>
      </c>
      <c r="B113" s="120" t="s">
        <v>167</v>
      </c>
      <c r="C113" s="124" t="s">
        <v>168</v>
      </c>
      <c r="D113" s="75">
        <f t="shared" si="11"/>
        <v>1644816</v>
      </c>
      <c r="E113" s="75">
        <f t="shared" si="12"/>
        <v>0</v>
      </c>
      <c r="F113" s="75">
        <v>0</v>
      </c>
      <c r="G113" s="75">
        <v>0</v>
      </c>
      <c r="H113" s="75">
        <f t="shared" si="13"/>
        <v>0</v>
      </c>
      <c r="I113" s="75">
        <v>0</v>
      </c>
      <c r="J113" s="75">
        <v>0</v>
      </c>
      <c r="K113" s="75">
        <v>0</v>
      </c>
      <c r="L113" s="75">
        <v>0</v>
      </c>
      <c r="M113" s="75">
        <f t="shared" si="10"/>
        <v>1644816</v>
      </c>
      <c r="N113" s="75">
        <v>0</v>
      </c>
      <c r="O113" s="75">
        <v>0</v>
      </c>
      <c r="P113" s="118">
        <v>1644816</v>
      </c>
      <c r="Q113" s="118">
        <v>0</v>
      </c>
    </row>
    <row r="114" spans="1:17" ht="12" customHeight="1" x14ac:dyDescent="0.2">
      <c r="A114" s="25">
        <v>99</v>
      </c>
      <c r="B114" s="120" t="s">
        <v>169</v>
      </c>
      <c r="C114" s="121" t="s">
        <v>170</v>
      </c>
      <c r="D114" s="75">
        <f t="shared" si="11"/>
        <v>0</v>
      </c>
      <c r="E114" s="75">
        <f t="shared" si="12"/>
        <v>0</v>
      </c>
      <c r="F114" s="75">
        <v>0</v>
      </c>
      <c r="G114" s="75">
        <v>0</v>
      </c>
      <c r="H114" s="75">
        <f t="shared" si="13"/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f t="shared" si="10"/>
        <v>0</v>
      </c>
      <c r="N114" s="75">
        <v>0</v>
      </c>
      <c r="O114" s="75">
        <v>0</v>
      </c>
      <c r="P114" s="118">
        <v>0</v>
      </c>
      <c r="Q114" s="118">
        <v>0</v>
      </c>
    </row>
    <row r="115" spans="1:17" ht="12" customHeight="1" x14ac:dyDescent="0.2">
      <c r="A115" s="25">
        <v>100</v>
      </c>
      <c r="B115" s="123" t="s">
        <v>171</v>
      </c>
      <c r="C115" s="124" t="s">
        <v>172</v>
      </c>
      <c r="D115" s="75">
        <f t="shared" si="11"/>
        <v>0</v>
      </c>
      <c r="E115" s="75">
        <f t="shared" si="12"/>
        <v>0</v>
      </c>
      <c r="F115" s="75">
        <v>0</v>
      </c>
      <c r="G115" s="75">
        <v>0</v>
      </c>
      <c r="H115" s="75">
        <f t="shared" si="13"/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f t="shared" si="10"/>
        <v>0</v>
      </c>
      <c r="N115" s="75">
        <v>0</v>
      </c>
      <c r="O115" s="75">
        <v>0</v>
      </c>
      <c r="P115" s="118">
        <v>0</v>
      </c>
      <c r="Q115" s="118">
        <v>0</v>
      </c>
    </row>
    <row r="116" spans="1:17" ht="12" customHeight="1" x14ac:dyDescent="0.2">
      <c r="A116" s="25">
        <v>101</v>
      </c>
      <c r="B116" s="123" t="s">
        <v>173</v>
      </c>
      <c r="C116" s="124" t="s">
        <v>174</v>
      </c>
      <c r="D116" s="75">
        <f t="shared" si="11"/>
        <v>0</v>
      </c>
      <c r="E116" s="75">
        <f t="shared" si="12"/>
        <v>0</v>
      </c>
      <c r="F116" s="75">
        <v>0</v>
      </c>
      <c r="G116" s="75">
        <v>0</v>
      </c>
      <c r="H116" s="75">
        <f t="shared" si="13"/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f t="shared" si="10"/>
        <v>0</v>
      </c>
      <c r="N116" s="75">
        <v>0</v>
      </c>
      <c r="O116" s="75">
        <v>0</v>
      </c>
      <c r="P116" s="118">
        <v>0</v>
      </c>
      <c r="Q116" s="118">
        <v>0</v>
      </c>
    </row>
    <row r="117" spans="1:17" ht="12" customHeight="1" x14ac:dyDescent="0.2">
      <c r="A117" s="25">
        <v>102</v>
      </c>
      <c r="B117" s="123" t="s">
        <v>175</v>
      </c>
      <c r="C117" s="124" t="s">
        <v>176</v>
      </c>
      <c r="D117" s="75">
        <f t="shared" si="11"/>
        <v>0</v>
      </c>
      <c r="E117" s="75">
        <f t="shared" si="12"/>
        <v>0</v>
      </c>
      <c r="F117" s="75">
        <v>0</v>
      </c>
      <c r="G117" s="75">
        <v>0</v>
      </c>
      <c r="H117" s="75">
        <f t="shared" si="13"/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f t="shared" si="10"/>
        <v>0</v>
      </c>
      <c r="N117" s="75">
        <v>0</v>
      </c>
      <c r="O117" s="75">
        <v>0</v>
      </c>
      <c r="P117" s="118">
        <v>0</v>
      </c>
      <c r="Q117" s="118">
        <v>0</v>
      </c>
    </row>
    <row r="118" spans="1:17" ht="12" customHeight="1" x14ac:dyDescent="0.2">
      <c r="A118" s="25">
        <v>103</v>
      </c>
      <c r="B118" s="123" t="s">
        <v>177</v>
      </c>
      <c r="C118" s="124" t="s">
        <v>178</v>
      </c>
      <c r="D118" s="75">
        <f t="shared" si="11"/>
        <v>0</v>
      </c>
      <c r="E118" s="75">
        <f t="shared" si="12"/>
        <v>0</v>
      </c>
      <c r="F118" s="75">
        <v>0</v>
      </c>
      <c r="G118" s="75">
        <v>0</v>
      </c>
      <c r="H118" s="75">
        <f t="shared" si="13"/>
        <v>0</v>
      </c>
      <c r="I118" s="75">
        <v>0</v>
      </c>
      <c r="J118" s="75">
        <v>0</v>
      </c>
      <c r="K118" s="75">
        <v>0</v>
      </c>
      <c r="L118" s="75">
        <v>0</v>
      </c>
      <c r="M118" s="75">
        <f t="shared" si="10"/>
        <v>0</v>
      </c>
      <c r="N118" s="75">
        <v>0</v>
      </c>
      <c r="O118" s="75">
        <v>0</v>
      </c>
      <c r="P118" s="118">
        <v>0</v>
      </c>
      <c r="Q118" s="118">
        <v>0</v>
      </c>
    </row>
    <row r="119" spans="1:17" ht="12" customHeight="1" x14ac:dyDescent="0.2">
      <c r="A119" s="25">
        <v>104</v>
      </c>
      <c r="B119" s="123" t="s">
        <v>179</v>
      </c>
      <c r="C119" s="124" t="s">
        <v>180</v>
      </c>
      <c r="D119" s="75">
        <f t="shared" si="11"/>
        <v>6397025</v>
      </c>
      <c r="E119" s="75">
        <f t="shared" si="12"/>
        <v>0</v>
      </c>
      <c r="F119" s="75">
        <v>0</v>
      </c>
      <c r="G119" s="75">
        <v>0</v>
      </c>
      <c r="H119" s="75">
        <f t="shared" si="13"/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f t="shared" si="10"/>
        <v>6397025</v>
      </c>
      <c r="N119" s="75">
        <v>0</v>
      </c>
      <c r="O119" s="75">
        <v>0</v>
      </c>
      <c r="P119" s="118">
        <v>6397025</v>
      </c>
      <c r="Q119" s="118">
        <v>0</v>
      </c>
    </row>
    <row r="120" spans="1:17" ht="12" customHeight="1" x14ac:dyDescent="0.2">
      <c r="A120" s="25">
        <v>105</v>
      </c>
      <c r="B120" s="131" t="s">
        <v>181</v>
      </c>
      <c r="C120" s="132" t="s">
        <v>182</v>
      </c>
      <c r="D120" s="75">
        <f t="shared" si="11"/>
        <v>0</v>
      </c>
      <c r="E120" s="75">
        <f t="shared" si="12"/>
        <v>0</v>
      </c>
      <c r="F120" s="75">
        <v>0</v>
      </c>
      <c r="G120" s="75">
        <v>0</v>
      </c>
      <c r="H120" s="75">
        <f t="shared" si="13"/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f t="shared" si="10"/>
        <v>0</v>
      </c>
      <c r="N120" s="75">
        <v>0</v>
      </c>
      <c r="O120" s="75">
        <v>0</v>
      </c>
      <c r="P120" s="118">
        <v>0</v>
      </c>
      <c r="Q120" s="118">
        <v>0</v>
      </c>
    </row>
    <row r="121" spans="1:17" ht="12" customHeight="1" x14ac:dyDescent="0.2">
      <c r="A121" s="25">
        <v>106</v>
      </c>
      <c r="B121" s="122" t="s">
        <v>183</v>
      </c>
      <c r="C121" s="121" t="s">
        <v>184</v>
      </c>
      <c r="D121" s="75">
        <f t="shared" si="11"/>
        <v>0</v>
      </c>
      <c r="E121" s="75">
        <f t="shared" si="12"/>
        <v>0</v>
      </c>
      <c r="F121" s="75">
        <v>0</v>
      </c>
      <c r="G121" s="75">
        <v>0</v>
      </c>
      <c r="H121" s="75">
        <f t="shared" si="13"/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f t="shared" si="10"/>
        <v>0</v>
      </c>
      <c r="N121" s="75">
        <v>0</v>
      </c>
      <c r="O121" s="75">
        <v>0</v>
      </c>
      <c r="P121" s="118">
        <v>0</v>
      </c>
      <c r="Q121" s="118">
        <v>0</v>
      </c>
    </row>
    <row r="122" spans="1:17" ht="12" customHeight="1" x14ac:dyDescent="0.2">
      <c r="A122" s="25">
        <v>107</v>
      </c>
      <c r="B122" s="123" t="s">
        <v>185</v>
      </c>
      <c r="C122" s="124" t="s">
        <v>186</v>
      </c>
      <c r="D122" s="75">
        <f t="shared" si="11"/>
        <v>0</v>
      </c>
      <c r="E122" s="75">
        <f t="shared" si="12"/>
        <v>0</v>
      </c>
      <c r="F122" s="75">
        <v>0</v>
      </c>
      <c r="G122" s="75">
        <v>0</v>
      </c>
      <c r="H122" s="75">
        <f t="shared" si="13"/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f t="shared" si="10"/>
        <v>0</v>
      </c>
      <c r="N122" s="75">
        <v>0</v>
      </c>
      <c r="O122" s="75">
        <v>0</v>
      </c>
      <c r="P122" s="118">
        <v>0</v>
      </c>
      <c r="Q122" s="118">
        <v>0</v>
      </c>
    </row>
    <row r="123" spans="1:17" ht="12" customHeight="1" x14ac:dyDescent="0.2">
      <c r="A123" s="25">
        <v>108</v>
      </c>
      <c r="B123" s="120" t="s">
        <v>187</v>
      </c>
      <c r="C123" s="133" t="s">
        <v>188</v>
      </c>
      <c r="D123" s="75">
        <f t="shared" si="11"/>
        <v>0</v>
      </c>
      <c r="E123" s="75">
        <f t="shared" si="12"/>
        <v>0</v>
      </c>
      <c r="F123" s="75">
        <v>0</v>
      </c>
      <c r="G123" s="75">
        <v>0</v>
      </c>
      <c r="H123" s="75">
        <f t="shared" si="13"/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f t="shared" si="10"/>
        <v>0</v>
      </c>
      <c r="N123" s="75">
        <v>0</v>
      </c>
      <c r="O123" s="75">
        <v>0</v>
      </c>
      <c r="P123" s="118">
        <v>0</v>
      </c>
      <c r="Q123" s="118">
        <v>0</v>
      </c>
    </row>
    <row r="124" spans="1:17" ht="12" customHeight="1" x14ac:dyDescent="0.2">
      <c r="A124" s="25">
        <v>109</v>
      </c>
      <c r="B124" s="123" t="s">
        <v>189</v>
      </c>
      <c r="C124" s="130" t="s">
        <v>271</v>
      </c>
      <c r="D124" s="75">
        <f t="shared" si="11"/>
        <v>0</v>
      </c>
      <c r="E124" s="75">
        <f t="shared" si="12"/>
        <v>0</v>
      </c>
      <c r="F124" s="75">
        <v>0</v>
      </c>
      <c r="G124" s="75">
        <v>0</v>
      </c>
      <c r="H124" s="75">
        <f t="shared" si="13"/>
        <v>0</v>
      </c>
      <c r="I124" s="75">
        <v>0</v>
      </c>
      <c r="J124" s="75">
        <v>0</v>
      </c>
      <c r="K124" s="75">
        <v>0</v>
      </c>
      <c r="L124" s="75">
        <v>0</v>
      </c>
      <c r="M124" s="75">
        <f t="shared" si="10"/>
        <v>0</v>
      </c>
      <c r="N124" s="75">
        <v>0</v>
      </c>
      <c r="O124" s="75">
        <v>0</v>
      </c>
      <c r="P124" s="118">
        <v>0</v>
      </c>
      <c r="Q124" s="118">
        <v>0</v>
      </c>
    </row>
    <row r="125" spans="1:17" ht="12" customHeight="1" x14ac:dyDescent="0.2">
      <c r="A125" s="25">
        <v>110</v>
      </c>
      <c r="B125" s="122" t="s">
        <v>190</v>
      </c>
      <c r="C125" s="124" t="s">
        <v>313</v>
      </c>
      <c r="D125" s="75">
        <f t="shared" si="11"/>
        <v>0</v>
      </c>
      <c r="E125" s="75">
        <f t="shared" si="12"/>
        <v>0</v>
      </c>
      <c r="F125" s="75">
        <v>0</v>
      </c>
      <c r="G125" s="75">
        <v>0</v>
      </c>
      <c r="H125" s="75">
        <f t="shared" si="13"/>
        <v>0</v>
      </c>
      <c r="I125" s="75">
        <v>0</v>
      </c>
      <c r="J125" s="75">
        <v>0</v>
      </c>
      <c r="K125" s="75">
        <v>0</v>
      </c>
      <c r="L125" s="75">
        <v>0</v>
      </c>
      <c r="M125" s="75">
        <f t="shared" si="10"/>
        <v>0</v>
      </c>
      <c r="N125" s="75">
        <v>0</v>
      </c>
      <c r="O125" s="75">
        <v>0</v>
      </c>
      <c r="P125" s="118">
        <v>0</v>
      </c>
      <c r="Q125" s="118">
        <v>0</v>
      </c>
    </row>
    <row r="126" spans="1:17" ht="12" customHeight="1" x14ac:dyDescent="0.2">
      <c r="A126" s="25">
        <v>111</v>
      </c>
      <c r="B126" s="12" t="s">
        <v>405</v>
      </c>
      <c r="C126" s="10" t="s">
        <v>381</v>
      </c>
      <c r="D126" s="75">
        <f t="shared" si="11"/>
        <v>0</v>
      </c>
      <c r="E126" s="75">
        <f t="shared" si="12"/>
        <v>0</v>
      </c>
      <c r="F126" s="75">
        <v>0</v>
      </c>
      <c r="G126" s="75">
        <v>0</v>
      </c>
      <c r="H126" s="75">
        <f t="shared" si="13"/>
        <v>0</v>
      </c>
      <c r="I126" s="75">
        <v>0</v>
      </c>
      <c r="J126" s="75">
        <v>0</v>
      </c>
      <c r="K126" s="75">
        <v>0</v>
      </c>
      <c r="L126" s="75">
        <v>0</v>
      </c>
      <c r="M126" s="75">
        <f t="shared" si="10"/>
        <v>0</v>
      </c>
      <c r="N126" s="75">
        <v>0</v>
      </c>
      <c r="O126" s="75">
        <v>0</v>
      </c>
      <c r="P126" s="118">
        <v>0</v>
      </c>
      <c r="Q126" s="118">
        <v>0</v>
      </c>
    </row>
    <row r="127" spans="1:17" ht="12" customHeight="1" x14ac:dyDescent="0.2">
      <c r="A127" s="25">
        <v>112</v>
      </c>
      <c r="B127" s="122" t="s">
        <v>191</v>
      </c>
      <c r="C127" s="124" t="s">
        <v>192</v>
      </c>
      <c r="D127" s="75">
        <f t="shared" si="11"/>
        <v>0</v>
      </c>
      <c r="E127" s="75">
        <f t="shared" si="12"/>
        <v>0</v>
      </c>
      <c r="F127" s="75">
        <v>0</v>
      </c>
      <c r="G127" s="75">
        <v>0</v>
      </c>
      <c r="H127" s="75">
        <f t="shared" si="13"/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f t="shared" si="10"/>
        <v>0</v>
      </c>
      <c r="N127" s="75">
        <v>0</v>
      </c>
      <c r="O127" s="75">
        <v>0</v>
      </c>
      <c r="P127" s="118">
        <v>0</v>
      </c>
      <c r="Q127" s="118">
        <v>0</v>
      </c>
    </row>
    <row r="128" spans="1:17" ht="12" customHeight="1" x14ac:dyDescent="0.2">
      <c r="A128" s="25">
        <v>113</v>
      </c>
      <c r="B128" s="122" t="s">
        <v>193</v>
      </c>
      <c r="C128" s="10" t="s">
        <v>390</v>
      </c>
      <c r="D128" s="75">
        <f t="shared" si="11"/>
        <v>0</v>
      </c>
      <c r="E128" s="75">
        <f t="shared" si="12"/>
        <v>0</v>
      </c>
      <c r="F128" s="75">
        <v>0</v>
      </c>
      <c r="G128" s="75">
        <v>0</v>
      </c>
      <c r="H128" s="75">
        <f t="shared" si="13"/>
        <v>0</v>
      </c>
      <c r="I128" s="75">
        <v>0</v>
      </c>
      <c r="J128" s="75">
        <v>0</v>
      </c>
      <c r="K128" s="75">
        <v>0</v>
      </c>
      <c r="L128" s="75">
        <v>0</v>
      </c>
      <c r="M128" s="75">
        <f t="shared" si="10"/>
        <v>0</v>
      </c>
      <c r="N128" s="75">
        <v>0</v>
      </c>
      <c r="O128" s="75">
        <v>0</v>
      </c>
      <c r="P128" s="118">
        <v>0</v>
      </c>
      <c r="Q128" s="118">
        <v>0</v>
      </c>
    </row>
    <row r="129" spans="1:17" ht="12" customHeight="1" x14ac:dyDescent="0.2">
      <c r="A129" s="25">
        <v>114</v>
      </c>
      <c r="B129" s="123" t="s">
        <v>194</v>
      </c>
      <c r="C129" s="124" t="s">
        <v>195</v>
      </c>
      <c r="D129" s="75">
        <f t="shared" si="11"/>
        <v>1787075</v>
      </c>
      <c r="E129" s="75">
        <f t="shared" si="12"/>
        <v>0</v>
      </c>
      <c r="F129" s="75">
        <v>0</v>
      </c>
      <c r="G129" s="75">
        <v>0</v>
      </c>
      <c r="H129" s="75">
        <f t="shared" si="13"/>
        <v>0</v>
      </c>
      <c r="I129" s="75">
        <v>0</v>
      </c>
      <c r="J129" s="75">
        <v>0</v>
      </c>
      <c r="K129" s="75">
        <v>0</v>
      </c>
      <c r="L129" s="75">
        <v>0</v>
      </c>
      <c r="M129" s="75">
        <f t="shared" si="10"/>
        <v>1787075</v>
      </c>
      <c r="N129" s="75">
        <v>0</v>
      </c>
      <c r="O129" s="75">
        <v>0</v>
      </c>
      <c r="P129" s="118">
        <v>1787075</v>
      </c>
      <c r="Q129" s="118">
        <v>0</v>
      </c>
    </row>
    <row r="130" spans="1:17" ht="12" customHeight="1" x14ac:dyDescent="0.2">
      <c r="A130" s="25">
        <v>115</v>
      </c>
      <c r="B130" s="123" t="s">
        <v>196</v>
      </c>
      <c r="C130" s="52" t="s">
        <v>348</v>
      </c>
      <c r="D130" s="75">
        <f t="shared" si="11"/>
        <v>0</v>
      </c>
      <c r="E130" s="75">
        <f t="shared" si="12"/>
        <v>0</v>
      </c>
      <c r="F130" s="75">
        <v>0</v>
      </c>
      <c r="G130" s="75">
        <v>0</v>
      </c>
      <c r="H130" s="75">
        <f t="shared" si="13"/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f t="shared" si="10"/>
        <v>0</v>
      </c>
      <c r="N130" s="75">
        <v>0</v>
      </c>
      <c r="O130" s="75">
        <v>0</v>
      </c>
      <c r="P130" s="118">
        <v>0</v>
      </c>
      <c r="Q130" s="118">
        <v>0</v>
      </c>
    </row>
    <row r="131" spans="1:17" ht="12" customHeight="1" x14ac:dyDescent="0.2">
      <c r="A131" s="25">
        <v>116</v>
      </c>
      <c r="B131" s="123" t="s">
        <v>197</v>
      </c>
      <c r="C131" s="124" t="s">
        <v>234</v>
      </c>
      <c r="D131" s="75">
        <f t="shared" si="11"/>
        <v>93213690</v>
      </c>
      <c r="E131" s="75">
        <f t="shared" si="12"/>
        <v>0</v>
      </c>
      <c r="F131" s="75">
        <v>0</v>
      </c>
      <c r="G131" s="75">
        <v>0</v>
      </c>
      <c r="H131" s="75">
        <f t="shared" si="13"/>
        <v>0</v>
      </c>
      <c r="I131" s="75">
        <v>0</v>
      </c>
      <c r="J131" s="75">
        <v>0</v>
      </c>
      <c r="K131" s="75">
        <v>0</v>
      </c>
      <c r="L131" s="75">
        <v>0</v>
      </c>
      <c r="M131" s="75">
        <f t="shared" si="10"/>
        <v>93213690</v>
      </c>
      <c r="N131" s="75">
        <v>0</v>
      </c>
      <c r="O131" s="75">
        <v>0</v>
      </c>
      <c r="P131" s="118">
        <v>93213690</v>
      </c>
      <c r="Q131" s="118">
        <v>0</v>
      </c>
    </row>
    <row r="132" spans="1:17" ht="12" customHeight="1" x14ac:dyDescent="0.2">
      <c r="A132" s="25">
        <v>117</v>
      </c>
      <c r="B132" s="123" t="s">
        <v>198</v>
      </c>
      <c r="C132" s="124" t="s">
        <v>199</v>
      </c>
      <c r="D132" s="75">
        <f t="shared" si="11"/>
        <v>191038500</v>
      </c>
      <c r="E132" s="75">
        <f t="shared" si="12"/>
        <v>0</v>
      </c>
      <c r="F132" s="75">
        <v>0</v>
      </c>
      <c r="G132" s="75">
        <v>0</v>
      </c>
      <c r="H132" s="75">
        <f t="shared" si="13"/>
        <v>0</v>
      </c>
      <c r="I132" s="75">
        <v>0</v>
      </c>
      <c r="J132" s="75">
        <v>0</v>
      </c>
      <c r="K132" s="75">
        <v>0</v>
      </c>
      <c r="L132" s="75">
        <v>0</v>
      </c>
      <c r="M132" s="75">
        <f t="shared" si="10"/>
        <v>191038500</v>
      </c>
      <c r="N132" s="75">
        <v>0</v>
      </c>
      <c r="O132" s="75">
        <v>0</v>
      </c>
      <c r="P132" s="118">
        <v>191038500</v>
      </c>
      <c r="Q132" s="118">
        <v>0</v>
      </c>
    </row>
    <row r="133" spans="1:17" ht="12" customHeight="1" x14ac:dyDescent="0.2">
      <c r="A133" s="25">
        <v>118</v>
      </c>
      <c r="B133" s="123" t="s">
        <v>200</v>
      </c>
      <c r="C133" s="124" t="s">
        <v>42</v>
      </c>
      <c r="D133" s="75">
        <f t="shared" si="11"/>
        <v>32690567</v>
      </c>
      <c r="E133" s="75">
        <f t="shared" si="12"/>
        <v>0</v>
      </c>
      <c r="F133" s="75">
        <v>0</v>
      </c>
      <c r="G133" s="75">
        <v>0</v>
      </c>
      <c r="H133" s="75">
        <f t="shared" si="13"/>
        <v>0</v>
      </c>
      <c r="I133" s="75">
        <v>0</v>
      </c>
      <c r="J133" s="75">
        <v>0</v>
      </c>
      <c r="K133" s="75">
        <v>0</v>
      </c>
      <c r="L133" s="75">
        <v>0</v>
      </c>
      <c r="M133" s="75">
        <f t="shared" si="10"/>
        <v>32690567</v>
      </c>
      <c r="N133" s="75">
        <v>0</v>
      </c>
      <c r="O133" s="75">
        <v>0</v>
      </c>
      <c r="P133" s="118">
        <v>32690567</v>
      </c>
      <c r="Q133" s="118">
        <v>0</v>
      </c>
    </row>
    <row r="134" spans="1:17" ht="12" customHeight="1" x14ac:dyDescent="0.2">
      <c r="A134" s="25">
        <v>119</v>
      </c>
      <c r="B134" s="120" t="s">
        <v>201</v>
      </c>
      <c r="C134" s="121" t="s">
        <v>48</v>
      </c>
      <c r="D134" s="75">
        <f t="shared" si="11"/>
        <v>52756717</v>
      </c>
      <c r="E134" s="75">
        <f t="shared" si="12"/>
        <v>0</v>
      </c>
      <c r="F134" s="75">
        <v>0</v>
      </c>
      <c r="G134" s="75">
        <v>0</v>
      </c>
      <c r="H134" s="75">
        <f t="shared" si="13"/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f t="shared" si="10"/>
        <v>52756717</v>
      </c>
      <c r="N134" s="75">
        <v>0</v>
      </c>
      <c r="O134" s="75">
        <v>0</v>
      </c>
      <c r="P134" s="118">
        <v>52756717</v>
      </c>
      <c r="Q134" s="118">
        <v>0</v>
      </c>
    </row>
    <row r="135" spans="1:17" ht="12" customHeight="1" x14ac:dyDescent="0.2">
      <c r="A135" s="25">
        <v>120</v>
      </c>
      <c r="B135" s="120" t="s">
        <v>202</v>
      </c>
      <c r="C135" s="124" t="s">
        <v>236</v>
      </c>
      <c r="D135" s="75">
        <f t="shared" si="11"/>
        <v>21369914</v>
      </c>
      <c r="E135" s="75">
        <f t="shared" si="12"/>
        <v>0</v>
      </c>
      <c r="F135" s="75">
        <v>0</v>
      </c>
      <c r="G135" s="75">
        <v>0</v>
      </c>
      <c r="H135" s="75">
        <f t="shared" si="13"/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f t="shared" si="10"/>
        <v>21369914</v>
      </c>
      <c r="N135" s="75">
        <v>0</v>
      </c>
      <c r="O135" s="75">
        <v>0</v>
      </c>
      <c r="P135" s="118">
        <v>21369914</v>
      </c>
      <c r="Q135" s="118">
        <v>0</v>
      </c>
    </row>
    <row r="136" spans="1:17" ht="12" customHeight="1" x14ac:dyDescent="0.2">
      <c r="A136" s="25">
        <v>121</v>
      </c>
      <c r="B136" s="125" t="s">
        <v>203</v>
      </c>
      <c r="C136" s="126" t="s">
        <v>50</v>
      </c>
      <c r="D136" s="75">
        <f t="shared" si="11"/>
        <v>15339745</v>
      </c>
      <c r="E136" s="75">
        <f t="shared" si="12"/>
        <v>0</v>
      </c>
      <c r="F136" s="75">
        <v>0</v>
      </c>
      <c r="G136" s="75">
        <v>0</v>
      </c>
      <c r="H136" s="75">
        <f t="shared" si="13"/>
        <v>0</v>
      </c>
      <c r="I136" s="75">
        <v>0</v>
      </c>
      <c r="J136" s="75">
        <v>0</v>
      </c>
      <c r="K136" s="75">
        <v>0</v>
      </c>
      <c r="L136" s="75">
        <v>0</v>
      </c>
      <c r="M136" s="75">
        <f t="shared" ref="M136:M148" si="14">SUM(N136:Q136)</f>
        <v>15339745</v>
      </c>
      <c r="N136" s="75">
        <v>0</v>
      </c>
      <c r="O136" s="75">
        <v>0</v>
      </c>
      <c r="P136" s="118">
        <v>15339745</v>
      </c>
      <c r="Q136" s="118">
        <v>0</v>
      </c>
    </row>
    <row r="137" spans="1:17" ht="12" customHeight="1" x14ac:dyDescent="0.2">
      <c r="A137" s="25">
        <v>122</v>
      </c>
      <c r="B137" s="123" t="s">
        <v>204</v>
      </c>
      <c r="C137" s="124" t="s">
        <v>49</v>
      </c>
      <c r="D137" s="75">
        <f t="shared" ref="D137:D148" si="15">E137+H137+M137</f>
        <v>38027207</v>
      </c>
      <c r="E137" s="75">
        <f t="shared" si="12"/>
        <v>0</v>
      </c>
      <c r="F137" s="75">
        <v>0</v>
      </c>
      <c r="G137" s="75">
        <v>0</v>
      </c>
      <c r="H137" s="75">
        <f t="shared" si="13"/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f t="shared" si="14"/>
        <v>38027207</v>
      </c>
      <c r="N137" s="75">
        <v>0</v>
      </c>
      <c r="O137" s="75">
        <v>0</v>
      </c>
      <c r="P137" s="118">
        <v>38027207</v>
      </c>
      <c r="Q137" s="118">
        <v>0</v>
      </c>
    </row>
    <row r="138" spans="1:17" ht="12" customHeight="1" x14ac:dyDescent="0.2">
      <c r="A138" s="25">
        <v>123</v>
      </c>
      <c r="B138" s="123" t="s">
        <v>205</v>
      </c>
      <c r="C138" s="124" t="s">
        <v>206</v>
      </c>
      <c r="D138" s="75">
        <f t="shared" si="15"/>
        <v>11779529</v>
      </c>
      <c r="E138" s="75">
        <f t="shared" si="12"/>
        <v>0</v>
      </c>
      <c r="F138" s="75">
        <v>0</v>
      </c>
      <c r="G138" s="75">
        <v>0</v>
      </c>
      <c r="H138" s="75">
        <f t="shared" si="13"/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f t="shared" si="14"/>
        <v>11779529</v>
      </c>
      <c r="N138" s="75">
        <v>0</v>
      </c>
      <c r="O138" s="75">
        <v>0</v>
      </c>
      <c r="P138" s="118">
        <v>11779529</v>
      </c>
      <c r="Q138" s="118">
        <v>0</v>
      </c>
    </row>
    <row r="139" spans="1:17" ht="12" customHeight="1" x14ac:dyDescent="0.2">
      <c r="A139" s="25">
        <v>124</v>
      </c>
      <c r="B139" s="123" t="s">
        <v>207</v>
      </c>
      <c r="C139" s="124" t="s">
        <v>43</v>
      </c>
      <c r="D139" s="75">
        <f t="shared" si="15"/>
        <v>21416201</v>
      </c>
      <c r="E139" s="75">
        <f t="shared" si="12"/>
        <v>0</v>
      </c>
      <c r="F139" s="75">
        <v>0</v>
      </c>
      <c r="G139" s="75">
        <v>0</v>
      </c>
      <c r="H139" s="75">
        <f t="shared" si="13"/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f t="shared" si="14"/>
        <v>21416201</v>
      </c>
      <c r="N139" s="75">
        <v>0</v>
      </c>
      <c r="O139" s="75">
        <v>0</v>
      </c>
      <c r="P139" s="118">
        <v>21416201</v>
      </c>
      <c r="Q139" s="118">
        <v>0</v>
      </c>
    </row>
    <row r="140" spans="1:17" ht="12" customHeight="1" x14ac:dyDescent="0.2">
      <c r="A140" s="25">
        <v>125</v>
      </c>
      <c r="B140" s="125" t="s">
        <v>208</v>
      </c>
      <c r="C140" s="126" t="s">
        <v>235</v>
      </c>
      <c r="D140" s="75">
        <f t="shared" si="15"/>
        <v>118763128</v>
      </c>
      <c r="E140" s="75">
        <f t="shared" si="12"/>
        <v>8780029</v>
      </c>
      <c r="F140" s="75">
        <v>8780029</v>
      </c>
      <c r="G140" s="75">
        <v>0</v>
      </c>
      <c r="H140" s="75">
        <f t="shared" si="13"/>
        <v>87958671</v>
      </c>
      <c r="I140" s="75">
        <v>73037943</v>
      </c>
      <c r="J140" s="75">
        <v>0</v>
      </c>
      <c r="K140" s="75">
        <v>10431949</v>
      </c>
      <c r="L140" s="75">
        <v>4488779</v>
      </c>
      <c r="M140" s="75">
        <f t="shared" si="14"/>
        <v>22024428</v>
      </c>
      <c r="N140" s="75">
        <v>0</v>
      </c>
      <c r="O140" s="75">
        <v>15556015</v>
      </c>
      <c r="P140" s="118">
        <v>5076650</v>
      </c>
      <c r="Q140" s="118">
        <v>1391763</v>
      </c>
    </row>
    <row r="141" spans="1:17" ht="12" customHeight="1" x14ac:dyDescent="0.2">
      <c r="A141" s="25">
        <v>126</v>
      </c>
      <c r="B141" s="122" t="s">
        <v>209</v>
      </c>
      <c r="C141" s="126" t="s">
        <v>210</v>
      </c>
      <c r="D141" s="75">
        <f t="shared" si="15"/>
        <v>180989705</v>
      </c>
      <c r="E141" s="75">
        <f t="shared" si="12"/>
        <v>47436016</v>
      </c>
      <c r="F141" s="75">
        <v>9710690</v>
      </c>
      <c r="G141" s="75">
        <v>37725326</v>
      </c>
      <c r="H141" s="75">
        <f t="shared" si="13"/>
        <v>95793911</v>
      </c>
      <c r="I141" s="75">
        <v>79706463</v>
      </c>
      <c r="J141" s="75">
        <v>0</v>
      </c>
      <c r="K141" s="75">
        <v>11208784</v>
      </c>
      <c r="L141" s="75">
        <v>4878664</v>
      </c>
      <c r="M141" s="75">
        <f t="shared" si="14"/>
        <v>37759778</v>
      </c>
      <c r="N141" s="75">
        <v>3416798</v>
      </c>
      <c r="O141" s="75">
        <v>21944459</v>
      </c>
      <c r="P141" s="118">
        <v>9830889</v>
      </c>
      <c r="Q141" s="118">
        <v>2567632</v>
      </c>
    </row>
    <row r="142" spans="1:17" ht="12" customHeight="1" x14ac:dyDescent="0.2">
      <c r="A142" s="25">
        <v>127</v>
      </c>
      <c r="B142" s="123" t="s">
        <v>211</v>
      </c>
      <c r="C142" s="124" t="s">
        <v>212</v>
      </c>
      <c r="D142" s="75">
        <f t="shared" si="15"/>
        <v>5071668</v>
      </c>
      <c r="E142" s="75">
        <f t="shared" ref="E142:E151" si="16">F142+G142</f>
        <v>0</v>
      </c>
      <c r="F142" s="75">
        <v>0</v>
      </c>
      <c r="G142" s="75">
        <v>0</v>
      </c>
      <c r="H142" s="75">
        <f t="shared" ref="H142:H150" si="17">I142+J142+K142+L142</f>
        <v>0</v>
      </c>
      <c r="I142" s="75">
        <v>0</v>
      </c>
      <c r="J142" s="75">
        <v>0</v>
      </c>
      <c r="K142" s="75">
        <v>0</v>
      </c>
      <c r="L142" s="75">
        <v>0</v>
      </c>
      <c r="M142" s="75">
        <f t="shared" si="14"/>
        <v>5071668</v>
      </c>
      <c r="N142" s="75">
        <v>0</v>
      </c>
      <c r="O142" s="75">
        <v>0</v>
      </c>
      <c r="P142" s="118">
        <v>5071668</v>
      </c>
      <c r="Q142" s="118">
        <v>0</v>
      </c>
    </row>
    <row r="143" spans="1:17" ht="12" customHeight="1" x14ac:dyDescent="0.2">
      <c r="A143" s="25">
        <v>128</v>
      </c>
      <c r="B143" s="120" t="s">
        <v>213</v>
      </c>
      <c r="C143" s="121" t="s">
        <v>214</v>
      </c>
      <c r="D143" s="75">
        <f t="shared" si="15"/>
        <v>14776038</v>
      </c>
      <c r="E143" s="75">
        <f t="shared" si="16"/>
        <v>0</v>
      </c>
      <c r="F143" s="75">
        <v>0</v>
      </c>
      <c r="G143" s="75">
        <v>0</v>
      </c>
      <c r="H143" s="75">
        <f t="shared" si="17"/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f t="shared" si="14"/>
        <v>14776038</v>
      </c>
      <c r="N143" s="75">
        <v>0</v>
      </c>
      <c r="O143" s="75">
        <v>0</v>
      </c>
      <c r="P143" s="118">
        <v>14776038</v>
      </c>
      <c r="Q143" s="118">
        <v>0</v>
      </c>
    </row>
    <row r="144" spans="1:17" ht="12" customHeight="1" x14ac:dyDescent="0.2">
      <c r="A144" s="25">
        <v>129</v>
      </c>
      <c r="B144" s="134" t="s">
        <v>215</v>
      </c>
      <c r="C144" s="135" t="s">
        <v>216</v>
      </c>
      <c r="D144" s="75">
        <f t="shared" si="15"/>
        <v>0</v>
      </c>
      <c r="E144" s="75">
        <f t="shared" si="16"/>
        <v>0</v>
      </c>
      <c r="F144" s="75">
        <v>0</v>
      </c>
      <c r="G144" s="75">
        <v>0</v>
      </c>
      <c r="H144" s="75">
        <f t="shared" si="17"/>
        <v>0</v>
      </c>
      <c r="I144" s="75">
        <v>0</v>
      </c>
      <c r="J144" s="75">
        <v>0</v>
      </c>
      <c r="K144" s="75">
        <v>0</v>
      </c>
      <c r="L144" s="75">
        <v>0</v>
      </c>
      <c r="M144" s="75">
        <f t="shared" si="14"/>
        <v>0</v>
      </c>
      <c r="N144" s="75">
        <v>0</v>
      </c>
      <c r="O144" s="75">
        <v>0</v>
      </c>
      <c r="P144" s="118">
        <v>0</v>
      </c>
      <c r="Q144" s="118">
        <v>0</v>
      </c>
    </row>
    <row r="145" spans="1:17" ht="12" customHeight="1" x14ac:dyDescent="0.2">
      <c r="A145" s="25">
        <v>130</v>
      </c>
      <c r="B145" s="136" t="s">
        <v>260</v>
      </c>
      <c r="C145" s="137" t="s">
        <v>261</v>
      </c>
      <c r="D145" s="75">
        <f t="shared" si="15"/>
        <v>0</v>
      </c>
      <c r="E145" s="75">
        <f t="shared" si="16"/>
        <v>0</v>
      </c>
      <c r="F145" s="75">
        <v>0</v>
      </c>
      <c r="G145" s="75">
        <v>0</v>
      </c>
      <c r="H145" s="75">
        <f t="shared" si="17"/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f t="shared" si="14"/>
        <v>0</v>
      </c>
      <c r="N145" s="75">
        <v>0</v>
      </c>
      <c r="O145" s="75">
        <v>0</v>
      </c>
      <c r="P145" s="118">
        <v>0</v>
      </c>
      <c r="Q145" s="118">
        <v>0</v>
      </c>
    </row>
    <row r="146" spans="1:17" ht="12" customHeight="1" x14ac:dyDescent="0.2">
      <c r="A146" s="25">
        <v>131</v>
      </c>
      <c r="B146" s="138" t="s">
        <v>262</v>
      </c>
      <c r="C146" s="139" t="s">
        <v>263</v>
      </c>
      <c r="D146" s="75">
        <f t="shared" si="15"/>
        <v>0</v>
      </c>
      <c r="E146" s="75">
        <f t="shared" si="16"/>
        <v>0</v>
      </c>
      <c r="F146" s="75">
        <v>0</v>
      </c>
      <c r="G146" s="75">
        <v>0</v>
      </c>
      <c r="H146" s="75">
        <f t="shared" si="17"/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f t="shared" si="14"/>
        <v>0</v>
      </c>
      <c r="N146" s="75">
        <v>0</v>
      </c>
      <c r="O146" s="75">
        <v>0</v>
      </c>
      <c r="P146" s="118">
        <v>0</v>
      </c>
      <c r="Q146" s="118">
        <v>0</v>
      </c>
    </row>
    <row r="147" spans="1:17" ht="12" customHeight="1" x14ac:dyDescent="0.2">
      <c r="A147" s="25">
        <v>132</v>
      </c>
      <c r="B147" s="97" t="s">
        <v>264</v>
      </c>
      <c r="C147" s="98" t="s">
        <v>265</v>
      </c>
      <c r="D147" s="75">
        <f t="shared" si="15"/>
        <v>0</v>
      </c>
      <c r="E147" s="75">
        <f t="shared" si="16"/>
        <v>0</v>
      </c>
      <c r="F147" s="75">
        <v>0</v>
      </c>
      <c r="G147" s="75">
        <v>0</v>
      </c>
      <c r="H147" s="75">
        <f t="shared" si="17"/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f t="shared" si="14"/>
        <v>0</v>
      </c>
      <c r="N147" s="75">
        <v>0</v>
      </c>
      <c r="O147" s="75">
        <v>0</v>
      </c>
      <c r="P147" s="118">
        <v>0</v>
      </c>
      <c r="Q147" s="118">
        <v>0</v>
      </c>
    </row>
    <row r="148" spans="1:17" x14ac:dyDescent="0.2">
      <c r="A148" s="25">
        <v>133</v>
      </c>
      <c r="B148" s="140" t="s">
        <v>269</v>
      </c>
      <c r="C148" s="141" t="s">
        <v>270</v>
      </c>
      <c r="D148" s="75">
        <f t="shared" si="15"/>
        <v>0</v>
      </c>
      <c r="E148" s="75">
        <f t="shared" si="16"/>
        <v>0</v>
      </c>
      <c r="F148" s="75">
        <v>0</v>
      </c>
      <c r="G148" s="75">
        <v>0</v>
      </c>
      <c r="H148" s="75">
        <f>I148+J148+K148+L148</f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f t="shared" si="14"/>
        <v>0</v>
      </c>
      <c r="N148" s="75">
        <v>0</v>
      </c>
      <c r="O148" s="75">
        <v>0</v>
      </c>
      <c r="P148" s="118">
        <v>0</v>
      </c>
      <c r="Q148" s="118">
        <v>0</v>
      </c>
    </row>
    <row r="149" spans="1:17" x14ac:dyDescent="0.2">
      <c r="A149" s="25">
        <v>134</v>
      </c>
      <c r="B149" s="88" t="s">
        <v>358</v>
      </c>
      <c r="C149" s="42" t="s">
        <v>357</v>
      </c>
      <c r="D149" s="75">
        <f t="shared" ref="D149:D150" si="18">E149+H149+M149</f>
        <v>0</v>
      </c>
      <c r="E149" s="75">
        <f t="shared" si="16"/>
        <v>0</v>
      </c>
      <c r="F149" s="75">
        <v>0</v>
      </c>
      <c r="G149" s="75">
        <v>0</v>
      </c>
      <c r="H149" s="75">
        <f t="shared" si="17"/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f t="shared" ref="M149:M150" si="19">SUM(N149:Q149)</f>
        <v>0</v>
      </c>
      <c r="N149" s="75">
        <v>0</v>
      </c>
      <c r="O149" s="75">
        <v>0</v>
      </c>
      <c r="P149" s="75">
        <v>0</v>
      </c>
      <c r="Q149" s="75">
        <v>0</v>
      </c>
    </row>
    <row r="150" spans="1:17" x14ac:dyDescent="0.2">
      <c r="A150" s="25">
        <v>135</v>
      </c>
      <c r="B150" s="88" t="s">
        <v>385</v>
      </c>
      <c r="C150" s="42" t="s">
        <v>379</v>
      </c>
      <c r="D150" s="75">
        <f t="shared" si="18"/>
        <v>0</v>
      </c>
      <c r="E150" s="75">
        <f t="shared" si="16"/>
        <v>0</v>
      </c>
      <c r="F150" s="75">
        <v>0</v>
      </c>
      <c r="G150" s="75">
        <v>0</v>
      </c>
      <c r="H150" s="75">
        <f t="shared" si="17"/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f t="shared" si="19"/>
        <v>0</v>
      </c>
      <c r="N150" s="75">
        <v>0</v>
      </c>
      <c r="O150" s="75">
        <v>0</v>
      </c>
      <c r="P150" s="75">
        <v>0</v>
      </c>
      <c r="Q150" s="75">
        <v>0</v>
      </c>
    </row>
    <row r="151" spans="1:17" x14ac:dyDescent="0.2">
      <c r="A151" s="163">
        <v>136</v>
      </c>
      <c r="B151" s="88" t="s">
        <v>400</v>
      </c>
      <c r="C151" s="42" t="s">
        <v>399</v>
      </c>
      <c r="D151" s="75">
        <f t="shared" ref="D151" si="20">E151+H151+M151</f>
        <v>0</v>
      </c>
      <c r="E151" s="75">
        <f t="shared" si="16"/>
        <v>0</v>
      </c>
      <c r="F151" s="75">
        <v>0</v>
      </c>
      <c r="G151" s="75">
        <v>0</v>
      </c>
      <c r="H151" s="75">
        <f t="shared" ref="H151" si="21">I151+J151+K151+L151</f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f t="shared" ref="M151" si="22">SUM(N151:Q151)</f>
        <v>0</v>
      </c>
      <c r="N151" s="75">
        <v>0</v>
      </c>
      <c r="O151" s="75">
        <v>0</v>
      </c>
      <c r="P151" s="75">
        <v>0</v>
      </c>
      <c r="Q151" s="75">
        <v>0</v>
      </c>
    </row>
    <row r="154" spans="1:17" x14ac:dyDescent="0.2"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1:17" x14ac:dyDescent="0.2">
      <c r="M155" s="172"/>
      <c r="N155" s="172"/>
      <c r="O155" s="172"/>
      <c r="P155" s="172"/>
      <c r="Q155" s="172"/>
    </row>
    <row r="156" spans="1:17" x14ac:dyDescent="0.2">
      <c r="M156" s="172"/>
      <c r="N156" s="172"/>
      <c r="O156" s="172"/>
      <c r="P156" s="172"/>
      <c r="Q156" s="172"/>
    </row>
    <row r="157" spans="1:17" x14ac:dyDescent="0.2">
      <c r="M157" s="172"/>
      <c r="N157" s="172"/>
      <c r="O157" s="172"/>
      <c r="P157" s="172"/>
      <c r="Q157" s="324"/>
    </row>
    <row r="158" spans="1:17" x14ac:dyDescent="0.2">
      <c r="M158" s="172"/>
      <c r="N158" s="172"/>
      <c r="O158" s="172"/>
      <c r="P158" s="172"/>
      <c r="Q158" s="324"/>
    </row>
    <row r="159" spans="1:17" ht="12.75" customHeight="1" x14ac:dyDescent="0.2">
      <c r="M159" s="323"/>
      <c r="N159" s="323"/>
      <c r="O159" s="323"/>
      <c r="P159" s="172"/>
      <c r="Q159" s="172"/>
    </row>
    <row r="160" spans="1:17" x14ac:dyDescent="0.2">
      <c r="M160" s="172"/>
      <c r="N160" s="172"/>
      <c r="O160" s="172"/>
      <c r="P160" s="172"/>
      <c r="Q160" s="172"/>
    </row>
    <row r="161" spans="6:7" x14ac:dyDescent="0.2">
      <c r="F161" s="168"/>
      <c r="G161" s="168"/>
    </row>
  </sheetData>
  <mergeCells count="31">
    <mergeCell ref="A1:Q1"/>
    <mergeCell ref="D3:Q3"/>
    <mergeCell ref="E4:Q4"/>
    <mergeCell ref="M5:Q5"/>
    <mergeCell ref="N6:Q6"/>
    <mergeCell ref="A3:A8"/>
    <mergeCell ref="B3:B8"/>
    <mergeCell ref="C3:C8"/>
    <mergeCell ref="D4:D8"/>
    <mergeCell ref="E5:L5"/>
    <mergeCell ref="M6:M8"/>
    <mergeCell ref="I7:I8"/>
    <mergeCell ref="F6:G6"/>
    <mergeCell ref="F7:F8"/>
    <mergeCell ref="M159:O159"/>
    <mergeCell ref="Q157:Q158"/>
    <mergeCell ref="P7:P8"/>
    <mergeCell ref="K7:K8"/>
    <mergeCell ref="A91:A94"/>
    <mergeCell ref="B91:B94"/>
    <mergeCell ref="E6:E8"/>
    <mergeCell ref="H6:H8"/>
    <mergeCell ref="I6:L6"/>
    <mergeCell ref="A9:C9"/>
    <mergeCell ref="A10:C10"/>
    <mergeCell ref="A11:C11"/>
    <mergeCell ref="A12:C12"/>
    <mergeCell ref="L7:L8"/>
    <mergeCell ref="N7:O7"/>
    <mergeCell ref="G7:G8"/>
    <mergeCell ref="Q7:Q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1"/>
  <sheetViews>
    <sheetView zoomScale="98" zoomScaleNormal="98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D16" sqref="D16"/>
    </sheetView>
  </sheetViews>
  <sheetFormatPr defaultRowHeight="12" x14ac:dyDescent="0.2"/>
  <cols>
    <col min="1" max="1" width="4.7109375" style="170" customWidth="1"/>
    <col min="2" max="2" width="9.28515625" style="170" customWidth="1"/>
    <col min="3" max="3" width="43.7109375" style="177" customWidth="1"/>
    <col min="4" max="14" width="12.5703125" style="172" customWidth="1"/>
    <col min="15" max="15" width="11" style="172" customWidth="1"/>
    <col min="16" max="16" width="12.7109375" style="172" customWidth="1"/>
    <col min="17" max="17" width="13.42578125" style="172" customWidth="1"/>
    <col min="18" max="18" width="11" style="172" customWidth="1"/>
    <col min="19" max="19" width="14" style="169" customWidth="1"/>
    <col min="20" max="16384" width="9.140625" style="169"/>
  </cols>
  <sheetData>
    <row r="1" spans="1:19" ht="45.75" customHeight="1" x14ac:dyDescent="0.2">
      <c r="A1" s="331" t="s">
        <v>408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19" ht="12.75" customHeight="1" x14ac:dyDescent="0.2">
      <c r="C2" s="171"/>
      <c r="R2" s="172" t="s">
        <v>289</v>
      </c>
    </row>
    <row r="3" spans="1:19" s="173" customFormat="1" ht="20.25" customHeight="1" x14ac:dyDescent="0.2">
      <c r="A3" s="338" t="s">
        <v>46</v>
      </c>
      <c r="B3" s="338" t="s">
        <v>58</v>
      </c>
      <c r="C3" s="338" t="s">
        <v>47</v>
      </c>
      <c r="D3" s="330" t="s">
        <v>398</v>
      </c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19" s="173" customFormat="1" ht="17.25" customHeight="1" x14ac:dyDescent="0.2">
      <c r="A4" s="338"/>
      <c r="B4" s="338"/>
      <c r="C4" s="338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1:19" s="173" customFormat="1" ht="20.25" customHeight="1" x14ac:dyDescent="0.2">
      <c r="A5" s="338"/>
      <c r="B5" s="338"/>
      <c r="C5" s="338"/>
      <c r="D5" s="342" t="s">
        <v>238</v>
      </c>
      <c r="E5" s="330" t="s">
        <v>285</v>
      </c>
      <c r="F5" s="330"/>
      <c r="G5" s="330" t="s">
        <v>285</v>
      </c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</row>
    <row r="6" spans="1:19" s="173" customFormat="1" ht="24.75" customHeight="1" x14ac:dyDescent="0.2">
      <c r="A6" s="338"/>
      <c r="B6" s="338"/>
      <c r="C6" s="338"/>
      <c r="D6" s="342"/>
      <c r="E6" s="330"/>
      <c r="F6" s="330"/>
      <c r="G6" s="329" t="s">
        <v>372</v>
      </c>
      <c r="H6" s="329"/>
      <c r="I6" s="329"/>
      <c r="J6" s="329" t="s">
        <v>373</v>
      </c>
      <c r="K6" s="329"/>
      <c r="L6" s="329"/>
      <c r="M6" s="329" t="s">
        <v>374</v>
      </c>
      <c r="N6" s="329"/>
      <c r="O6" s="329"/>
      <c r="P6" s="330" t="s">
        <v>375</v>
      </c>
      <c r="Q6" s="330"/>
      <c r="R6" s="330"/>
    </row>
    <row r="7" spans="1:19" ht="15" customHeight="1" x14ac:dyDescent="0.2">
      <c r="A7" s="338"/>
      <c r="B7" s="338"/>
      <c r="C7" s="338"/>
      <c r="D7" s="342"/>
      <c r="E7" s="328" t="s">
        <v>409</v>
      </c>
      <c r="F7" s="328" t="s">
        <v>410</v>
      </c>
      <c r="G7" s="328" t="s">
        <v>284</v>
      </c>
      <c r="H7" s="330" t="s">
        <v>285</v>
      </c>
      <c r="I7" s="330"/>
      <c r="J7" s="328" t="s">
        <v>284</v>
      </c>
      <c r="K7" s="330" t="s">
        <v>285</v>
      </c>
      <c r="L7" s="330"/>
      <c r="M7" s="328" t="s">
        <v>284</v>
      </c>
      <c r="N7" s="330" t="s">
        <v>285</v>
      </c>
      <c r="O7" s="330"/>
      <c r="P7" s="328" t="s">
        <v>284</v>
      </c>
      <c r="Q7" s="329" t="s">
        <v>285</v>
      </c>
      <c r="R7" s="329"/>
    </row>
    <row r="8" spans="1:19" ht="21.75" customHeight="1" x14ac:dyDescent="0.2">
      <c r="A8" s="338"/>
      <c r="B8" s="338"/>
      <c r="C8" s="338"/>
      <c r="D8" s="329"/>
      <c r="E8" s="329"/>
      <c r="F8" s="329"/>
      <c r="G8" s="329"/>
      <c r="H8" s="244" t="s">
        <v>409</v>
      </c>
      <c r="I8" s="244" t="s">
        <v>410</v>
      </c>
      <c r="J8" s="329"/>
      <c r="K8" s="244" t="s">
        <v>409</v>
      </c>
      <c r="L8" s="244" t="s">
        <v>410</v>
      </c>
      <c r="M8" s="329"/>
      <c r="N8" s="244" t="s">
        <v>409</v>
      </c>
      <c r="O8" s="244" t="s">
        <v>410</v>
      </c>
      <c r="P8" s="329"/>
      <c r="Q8" s="244" t="s">
        <v>409</v>
      </c>
      <c r="R8" s="244" t="s">
        <v>410</v>
      </c>
    </row>
    <row r="9" spans="1:19" ht="17.25" customHeight="1" x14ac:dyDescent="0.2">
      <c r="A9" s="311" t="s">
        <v>238</v>
      </c>
      <c r="B9" s="311"/>
      <c r="C9" s="311"/>
      <c r="D9" s="366">
        <f>D10+D11+D12</f>
        <v>2519667600</v>
      </c>
      <c r="E9" s="366">
        <f t="shared" ref="E9:R9" si="0">E10+E11+E12</f>
        <v>2514184076</v>
      </c>
      <c r="F9" s="366">
        <f t="shared" si="0"/>
        <v>5483524</v>
      </c>
      <c r="G9" s="366">
        <f t="shared" si="0"/>
        <v>610557798</v>
      </c>
      <c r="H9" s="366">
        <f t="shared" si="0"/>
        <v>610547373</v>
      </c>
      <c r="I9" s="366">
        <f t="shared" si="0"/>
        <v>10425</v>
      </c>
      <c r="J9" s="366">
        <f t="shared" si="0"/>
        <v>305995723</v>
      </c>
      <c r="K9" s="366">
        <f t="shared" si="0"/>
        <v>305991790</v>
      </c>
      <c r="L9" s="366">
        <f t="shared" si="0"/>
        <v>3933</v>
      </c>
      <c r="M9" s="366">
        <f t="shared" si="0"/>
        <v>1424672396</v>
      </c>
      <c r="N9" s="366">
        <f t="shared" si="0"/>
        <v>1424384437</v>
      </c>
      <c r="O9" s="366">
        <f t="shared" si="0"/>
        <v>287959</v>
      </c>
      <c r="P9" s="366">
        <f t="shared" si="0"/>
        <v>178440931</v>
      </c>
      <c r="Q9" s="366">
        <f t="shared" si="0"/>
        <v>173259724</v>
      </c>
      <c r="R9" s="366">
        <f t="shared" si="0"/>
        <v>5181207</v>
      </c>
    </row>
    <row r="10" spans="1:19" ht="17.25" customHeight="1" x14ac:dyDescent="0.2">
      <c r="A10" s="339" t="s">
        <v>56</v>
      </c>
      <c r="B10" s="340"/>
      <c r="C10" s="341"/>
      <c r="D10" s="245">
        <v>752</v>
      </c>
      <c r="E10" s="245">
        <v>752</v>
      </c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</row>
    <row r="11" spans="1:19" ht="16.5" customHeight="1" x14ac:dyDescent="0.2">
      <c r="A11" s="339" t="s">
        <v>297</v>
      </c>
      <c r="B11" s="340"/>
      <c r="C11" s="340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</row>
    <row r="12" spans="1:19" ht="15.75" customHeight="1" x14ac:dyDescent="0.2">
      <c r="A12" s="315" t="s">
        <v>232</v>
      </c>
      <c r="B12" s="316"/>
      <c r="C12" s="317"/>
      <c r="D12" s="366">
        <f>SUM(D13:D148)-D91</f>
        <v>2519666848</v>
      </c>
      <c r="E12" s="366">
        <f t="shared" ref="E12:F12" si="1">SUM(E13:E148)-E91</f>
        <v>2514183324</v>
      </c>
      <c r="F12" s="366">
        <f t="shared" si="1"/>
        <v>5483524</v>
      </c>
      <c r="G12" s="366">
        <f t="shared" ref="G12:M12" si="2">SUM(G13:G148)-G91</f>
        <v>610557798</v>
      </c>
      <c r="H12" s="366">
        <f t="shared" si="2"/>
        <v>610547373</v>
      </c>
      <c r="I12" s="366">
        <f t="shared" si="2"/>
        <v>10425</v>
      </c>
      <c r="J12" s="366">
        <f t="shared" si="2"/>
        <v>305995723</v>
      </c>
      <c r="K12" s="366">
        <f t="shared" si="2"/>
        <v>305991790</v>
      </c>
      <c r="L12" s="366">
        <f t="shared" si="2"/>
        <v>3933</v>
      </c>
      <c r="M12" s="366">
        <f t="shared" si="2"/>
        <v>1424672396</v>
      </c>
      <c r="N12" s="366">
        <f t="shared" ref="N12:R12" si="3">SUM(N13:N148)-N91</f>
        <v>1424384437</v>
      </c>
      <c r="O12" s="366">
        <f t="shared" si="3"/>
        <v>287959</v>
      </c>
      <c r="P12" s="366">
        <f t="shared" si="3"/>
        <v>178440931</v>
      </c>
      <c r="Q12" s="366">
        <f t="shared" si="3"/>
        <v>173259724</v>
      </c>
      <c r="R12" s="366">
        <f t="shared" si="3"/>
        <v>5181207</v>
      </c>
      <c r="S12" s="178"/>
    </row>
    <row r="13" spans="1:19" ht="12" customHeight="1" x14ac:dyDescent="0.2">
      <c r="A13" s="233">
        <v>1</v>
      </c>
      <c r="B13" s="234" t="s">
        <v>59</v>
      </c>
      <c r="C13" s="222" t="s">
        <v>44</v>
      </c>
      <c r="D13" s="246">
        <f>E13+F13</f>
        <v>15917027</v>
      </c>
      <c r="E13" s="246">
        <f>H13+K13+N13+Q13</f>
        <v>15917027</v>
      </c>
      <c r="F13" s="246"/>
      <c r="G13" s="246">
        <f>H13+I13</f>
        <v>2296869</v>
      </c>
      <c r="H13" s="246">
        <v>2296869</v>
      </c>
      <c r="I13" s="246"/>
      <c r="J13" s="246">
        <f>K13+L13</f>
        <v>1772269</v>
      </c>
      <c r="K13" s="246">
        <v>1772269</v>
      </c>
      <c r="L13" s="246"/>
      <c r="M13" s="246">
        <f>N13+O13</f>
        <v>9703396</v>
      </c>
      <c r="N13" s="246">
        <v>9703396</v>
      </c>
      <c r="O13" s="246"/>
      <c r="P13" s="246">
        <f>Q13+R13</f>
        <v>2144493</v>
      </c>
      <c r="Q13" s="246">
        <v>2144493</v>
      </c>
      <c r="R13" s="246">
        <v>0</v>
      </c>
    </row>
    <row r="14" spans="1:19" ht="12" customHeight="1" x14ac:dyDescent="0.2">
      <c r="A14" s="233">
        <v>2</v>
      </c>
      <c r="B14" s="234" t="s">
        <v>60</v>
      </c>
      <c r="C14" s="222" t="s">
        <v>217</v>
      </c>
      <c r="D14" s="246">
        <f t="shared" ref="D14:D77" si="4">E14+F14</f>
        <v>11861430</v>
      </c>
      <c r="E14" s="246">
        <f t="shared" ref="E14:F77" si="5">H14+K14+N14+Q14</f>
        <v>11847102</v>
      </c>
      <c r="F14" s="246">
        <f t="shared" si="5"/>
        <v>14328</v>
      </c>
      <c r="G14" s="246">
        <f t="shared" ref="G14:G77" si="6">H14+I14</f>
        <v>2776396</v>
      </c>
      <c r="H14" s="246">
        <v>2776396</v>
      </c>
      <c r="I14" s="246"/>
      <c r="J14" s="246">
        <f t="shared" ref="J14:J74" si="7">K14+L14</f>
        <v>1327890</v>
      </c>
      <c r="K14" s="246">
        <v>1327890</v>
      </c>
      <c r="L14" s="246"/>
      <c r="M14" s="246">
        <f t="shared" ref="M14:M74" si="8">N14+O14</f>
        <v>6703580</v>
      </c>
      <c r="N14" s="246">
        <v>6703580</v>
      </c>
      <c r="O14" s="246"/>
      <c r="P14" s="246">
        <f t="shared" ref="P14:P77" si="9">Q14+R14</f>
        <v>1053564</v>
      </c>
      <c r="Q14" s="246">
        <v>1039236</v>
      </c>
      <c r="R14" s="246">
        <v>14328</v>
      </c>
    </row>
    <row r="15" spans="1:19" ht="12" customHeight="1" x14ac:dyDescent="0.2">
      <c r="A15" s="233">
        <v>3</v>
      </c>
      <c r="B15" s="235" t="s">
        <v>61</v>
      </c>
      <c r="C15" s="222" t="s">
        <v>5</v>
      </c>
      <c r="D15" s="246">
        <f t="shared" si="4"/>
        <v>37302816</v>
      </c>
      <c r="E15" s="246">
        <f t="shared" si="5"/>
        <v>36758400</v>
      </c>
      <c r="F15" s="246">
        <f t="shared" si="5"/>
        <v>544416</v>
      </c>
      <c r="G15" s="246">
        <f t="shared" si="6"/>
        <v>7877462</v>
      </c>
      <c r="H15" s="246">
        <v>7873987</v>
      </c>
      <c r="I15" s="246">
        <v>3475</v>
      </c>
      <c r="J15" s="246">
        <f t="shared" si="7"/>
        <v>3882738</v>
      </c>
      <c r="K15" s="246">
        <v>3880116</v>
      </c>
      <c r="L15" s="246">
        <v>2622</v>
      </c>
      <c r="M15" s="246">
        <f t="shared" si="8"/>
        <v>18159546</v>
      </c>
      <c r="N15" s="246">
        <v>18063884</v>
      </c>
      <c r="O15" s="246">
        <v>95662</v>
      </c>
      <c r="P15" s="246">
        <f t="shared" si="9"/>
        <v>7383070</v>
      </c>
      <c r="Q15" s="246">
        <v>6940413</v>
      </c>
      <c r="R15" s="246">
        <v>442657</v>
      </c>
    </row>
    <row r="16" spans="1:19" ht="12" customHeight="1" x14ac:dyDescent="0.2">
      <c r="A16" s="233">
        <v>4</v>
      </c>
      <c r="B16" s="234" t="s">
        <v>62</v>
      </c>
      <c r="C16" s="222" t="s">
        <v>218</v>
      </c>
      <c r="D16" s="246">
        <f t="shared" si="4"/>
        <v>14127545</v>
      </c>
      <c r="E16" s="246">
        <f t="shared" si="5"/>
        <v>14101749</v>
      </c>
      <c r="F16" s="246">
        <f t="shared" si="5"/>
        <v>25796</v>
      </c>
      <c r="G16" s="246">
        <f t="shared" si="6"/>
        <v>3669431</v>
      </c>
      <c r="H16" s="246">
        <v>3669431</v>
      </c>
      <c r="I16" s="246"/>
      <c r="J16" s="246">
        <f t="shared" si="7"/>
        <v>2194363</v>
      </c>
      <c r="K16" s="246">
        <v>2194363</v>
      </c>
      <c r="L16" s="246"/>
      <c r="M16" s="246">
        <f t="shared" si="8"/>
        <v>6902205</v>
      </c>
      <c r="N16" s="246">
        <v>6902205</v>
      </c>
      <c r="O16" s="246"/>
      <c r="P16" s="246">
        <f t="shared" si="9"/>
        <v>1361546</v>
      </c>
      <c r="Q16" s="246">
        <v>1335750</v>
      </c>
      <c r="R16" s="246">
        <v>25796</v>
      </c>
    </row>
    <row r="17" spans="1:18" ht="12" customHeight="1" x14ac:dyDescent="0.2">
      <c r="A17" s="233">
        <v>5</v>
      </c>
      <c r="B17" s="234" t="s">
        <v>63</v>
      </c>
      <c r="C17" s="222" t="s">
        <v>8</v>
      </c>
      <c r="D17" s="246">
        <f t="shared" si="4"/>
        <v>13937913</v>
      </c>
      <c r="E17" s="246">
        <f t="shared" si="5"/>
        <v>13923585</v>
      </c>
      <c r="F17" s="246">
        <f t="shared" si="5"/>
        <v>14328</v>
      </c>
      <c r="G17" s="246">
        <f t="shared" si="6"/>
        <v>2738173</v>
      </c>
      <c r="H17" s="246">
        <v>2738173</v>
      </c>
      <c r="I17" s="246"/>
      <c r="J17" s="246">
        <f t="shared" si="7"/>
        <v>1428826</v>
      </c>
      <c r="K17" s="246">
        <v>1428826</v>
      </c>
      <c r="L17" s="246"/>
      <c r="M17" s="246">
        <f t="shared" si="8"/>
        <v>8502885</v>
      </c>
      <c r="N17" s="246">
        <v>8502885</v>
      </c>
      <c r="O17" s="246"/>
      <c r="P17" s="246">
        <f t="shared" si="9"/>
        <v>1268029</v>
      </c>
      <c r="Q17" s="246">
        <v>1253701</v>
      </c>
      <c r="R17" s="246">
        <v>14328</v>
      </c>
    </row>
    <row r="18" spans="1:18" ht="12" customHeight="1" x14ac:dyDescent="0.2">
      <c r="A18" s="233">
        <v>6</v>
      </c>
      <c r="B18" s="235" t="s">
        <v>64</v>
      </c>
      <c r="C18" s="222" t="s">
        <v>65</v>
      </c>
      <c r="D18" s="246">
        <f t="shared" si="4"/>
        <v>97716064</v>
      </c>
      <c r="E18" s="246">
        <f t="shared" si="5"/>
        <v>97630112</v>
      </c>
      <c r="F18" s="246">
        <f t="shared" si="5"/>
        <v>85952</v>
      </c>
      <c r="G18" s="246">
        <f t="shared" si="6"/>
        <v>20644025</v>
      </c>
      <c r="H18" s="246">
        <v>20644025</v>
      </c>
      <c r="I18" s="246"/>
      <c r="J18" s="246">
        <f t="shared" si="7"/>
        <v>11519750</v>
      </c>
      <c r="K18" s="246">
        <v>11519750</v>
      </c>
      <c r="L18" s="246"/>
      <c r="M18" s="246">
        <f t="shared" si="8"/>
        <v>59385834</v>
      </c>
      <c r="N18" s="246">
        <v>59385834</v>
      </c>
      <c r="O18" s="246"/>
      <c r="P18" s="246">
        <f t="shared" si="9"/>
        <v>6166455</v>
      </c>
      <c r="Q18" s="246">
        <v>6080503</v>
      </c>
      <c r="R18" s="246">
        <v>85952</v>
      </c>
    </row>
    <row r="19" spans="1:18" ht="12" customHeight="1" x14ac:dyDescent="0.2">
      <c r="A19" s="233">
        <v>7</v>
      </c>
      <c r="B19" s="234" t="s">
        <v>66</v>
      </c>
      <c r="C19" s="222" t="s">
        <v>219</v>
      </c>
      <c r="D19" s="246">
        <f t="shared" si="4"/>
        <v>38618644</v>
      </c>
      <c r="E19" s="246">
        <f t="shared" si="5"/>
        <v>38591273</v>
      </c>
      <c r="F19" s="246">
        <f t="shared" si="5"/>
        <v>27371</v>
      </c>
      <c r="G19" s="246">
        <f t="shared" si="6"/>
        <v>7655073</v>
      </c>
      <c r="H19" s="246">
        <v>7655073</v>
      </c>
      <c r="I19" s="246"/>
      <c r="J19" s="246">
        <f t="shared" si="7"/>
        <v>4324494</v>
      </c>
      <c r="K19" s="246">
        <v>4324494</v>
      </c>
      <c r="L19" s="246"/>
      <c r="M19" s="246">
        <f t="shared" si="8"/>
        <v>23458150</v>
      </c>
      <c r="N19" s="246">
        <v>23458150</v>
      </c>
      <c r="O19" s="246"/>
      <c r="P19" s="246">
        <f t="shared" si="9"/>
        <v>3180927</v>
      </c>
      <c r="Q19" s="246">
        <v>3153556</v>
      </c>
      <c r="R19" s="246">
        <v>27371</v>
      </c>
    </row>
    <row r="20" spans="1:18" ht="12" customHeight="1" x14ac:dyDescent="0.2">
      <c r="A20" s="233">
        <v>8</v>
      </c>
      <c r="B20" s="235" t="s">
        <v>67</v>
      </c>
      <c r="C20" s="222" t="s">
        <v>17</v>
      </c>
      <c r="D20" s="246">
        <f t="shared" si="4"/>
        <v>14065379</v>
      </c>
      <c r="E20" s="246">
        <f t="shared" si="5"/>
        <v>13977996</v>
      </c>
      <c r="F20" s="246">
        <f t="shared" si="5"/>
        <v>87383</v>
      </c>
      <c r="G20" s="246">
        <f t="shared" si="6"/>
        <v>3634682</v>
      </c>
      <c r="H20" s="246">
        <v>3634682</v>
      </c>
      <c r="I20" s="246"/>
      <c r="J20" s="246">
        <f t="shared" si="7"/>
        <v>1983316</v>
      </c>
      <c r="K20" s="246">
        <v>1983316</v>
      </c>
      <c r="L20" s="246"/>
      <c r="M20" s="246">
        <f t="shared" si="8"/>
        <v>6867153</v>
      </c>
      <c r="N20" s="246">
        <v>6867153</v>
      </c>
      <c r="O20" s="246"/>
      <c r="P20" s="246">
        <f t="shared" si="9"/>
        <v>1580228</v>
      </c>
      <c r="Q20" s="246">
        <v>1492845</v>
      </c>
      <c r="R20" s="246">
        <v>87383</v>
      </c>
    </row>
    <row r="21" spans="1:18" ht="12" customHeight="1" x14ac:dyDescent="0.2">
      <c r="A21" s="233">
        <v>9</v>
      </c>
      <c r="B21" s="235" t="s">
        <v>68</v>
      </c>
      <c r="C21" s="222" t="s">
        <v>6</v>
      </c>
      <c r="D21" s="246">
        <f t="shared" si="4"/>
        <v>15207750</v>
      </c>
      <c r="E21" s="246">
        <f t="shared" si="5"/>
        <v>15207750</v>
      </c>
      <c r="F21" s="246"/>
      <c r="G21" s="246">
        <f t="shared" si="6"/>
        <v>2859793</v>
      </c>
      <c r="H21" s="246">
        <v>2859793</v>
      </c>
      <c r="I21" s="246"/>
      <c r="J21" s="246">
        <f t="shared" si="7"/>
        <v>1593994</v>
      </c>
      <c r="K21" s="246">
        <v>1593994</v>
      </c>
      <c r="L21" s="246"/>
      <c r="M21" s="246">
        <f t="shared" si="8"/>
        <v>9665423</v>
      </c>
      <c r="N21" s="246">
        <v>9665423</v>
      </c>
      <c r="O21" s="246"/>
      <c r="P21" s="246">
        <f t="shared" si="9"/>
        <v>1088540</v>
      </c>
      <c r="Q21" s="246">
        <v>1088540</v>
      </c>
      <c r="R21" s="246"/>
    </row>
    <row r="22" spans="1:18" ht="12" customHeight="1" x14ac:dyDescent="0.2">
      <c r="A22" s="233">
        <v>10</v>
      </c>
      <c r="B22" s="235" t="s">
        <v>69</v>
      </c>
      <c r="C22" s="222" t="s">
        <v>18</v>
      </c>
      <c r="D22" s="246">
        <f t="shared" si="4"/>
        <v>22101091</v>
      </c>
      <c r="E22" s="246">
        <f t="shared" si="5"/>
        <v>22101091</v>
      </c>
      <c r="F22" s="246"/>
      <c r="G22" s="246">
        <f t="shared" si="6"/>
        <v>4402622</v>
      </c>
      <c r="H22" s="246">
        <v>4402622</v>
      </c>
      <c r="I22" s="246"/>
      <c r="J22" s="246">
        <f t="shared" si="7"/>
        <v>2526008</v>
      </c>
      <c r="K22" s="246">
        <v>2526008</v>
      </c>
      <c r="L22" s="246"/>
      <c r="M22" s="246">
        <f t="shared" si="8"/>
        <v>13427607</v>
      </c>
      <c r="N22" s="246">
        <v>13427607</v>
      </c>
      <c r="O22" s="246"/>
      <c r="P22" s="246">
        <f t="shared" si="9"/>
        <v>1744854</v>
      </c>
      <c r="Q22" s="246">
        <v>1744854</v>
      </c>
      <c r="R22" s="246"/>
    </row>
    <row r="23" spans="1:18" ht="12" customHeight="1" x14ac:dyDescent="0.2">
      <c r="A23" s="233">
        <v>11</v>
      </c>
      <c r="B23" s="235" t="s">
        <v>70</v>
      </c>
      <c r="C23" s="222" t="s">
        <v>7</v>
      </c>
      <c r="D23" s="246">
        <f t="shared" si="4"/>
        <v>13843839</v>
      </c>
      <c r="E23" s="246">
        <f t="shared" si="5"/>
        <v>13843839</v>
      </c>
      <c r="F23" s="246"/>
      <c r="G23" s="246">
        <f t="shared" si="6"/>
        <v>2244746</v>
      </c>
      <c r="H23" s="246">
        <v>2244746</v>
      </c>
      <c r="I23" s="246"/>
      <c r="J23" s="246">
        <f t="shared" si="7"/>
        <v>1285944</v>
      </c>
      <c r="K23" s="246">
        <v>1285944</v>
      </c>
      <c r="L23" s="246"/>
      <c r="M23" s="246">
        <f t="shared" si="8"/>
        <v>8643092</v>
      </c>
      <c r="N23" s="246">
        <v>8643092</v>
      </c>
      <c r="O23" s="246"/>
      <c r="P23" s="246">
        <f t="shared" si="9"/>
        <v>1670057</v>
      </c>
      <c r="Q23" s="246">
        <v>1670057</v>
      </c>
      <c r="R23" s="246"/>
    </row>
    <row r="24" spans="1:18" ht="12" customHeight="1" x14ac:dyDescent="0.2">
      <c r="A24" s="233">
        <v>12</v>
      </c>
      <c r="B24" s="235" t="s">
        <v>71</v>
      </c>
      <c r="C24" s="222" t="s">
        <v>19</v>
      </c>
      <c r="D24" s="246">
        <f t="shared" si="4"/>
        <v>28520961</v>
      </c>
      <c r="E24" s="246">
        <f t="shared" si="5"/>
        <v>28376224</v>
      </c>
      <c r="F24" s="246">
        <f t="shared" si="5"/>
        <v>144737</v>
      </c>
      <c r="G24" s="246">
        <f t="shared" si="6"/>
        <v>5736961</v>
      </c>
      <c r="H24" s="246">
        <v>5736961</v>
      </c>
      <c r="I24" s="246"/>
      <c r="J24" s="246">
        <f t="shared" si="7"/>
        <v>2814394</v>
      </c>
      <c r="K24" s="246">
        <v>2814394</v>
      </c>
      <c r="L24" s="246"/>
      <c r="M24" s="246">
        <f t="shared" si="8"/>
        <v>18136179</v>
      </c>
      <c r="N24" s="246">
        <v>18133258</v>
      </c>
      <c r="O24" s="246">
        <v>2921</v>
      </c>
      <c r="P24" s="246">
        <f t="shared" si="9"/>
        <v>1833427</v>
      </c>
      <c r="Q24" s="246">
        <v>1691611</v>
      </c>
      <c r="R24" s="246">
        <v>141816</v>
      </c>
    </row>
    <row r="25" spans="1:18" ht="12" customHeight="1" x14ac:dyDescent="0.2">
      <c r="A25" s="233">
        <v>13</v>
      </c>
      <c r="B25" s="235" t="s">
        <v>239</v>
      </c>
      <c r="C25" s="222" t="s">
        <v>240</v>
      </c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1:18" ht="12" customHeight="1" x14ac:dyDescent="0.2">
      <c r="A26" s="233">
        <v>14</v>
      </c>
      <c r="B26" s="235" t="s">
        <v>72</v>
      </c>
      <c r="C26" s="222" t="s">
        <v>22</v>
      </c>
      <c r="D26" s="246">
        <f t="shared" si="4"/>
        <v>13912611</v>
      </c>
      <c r="E26" s="246">
        <f t="shared" si="5"/>
        <v>13898221</v>
      </c>
      <c r="F26" s="246">
        <f t="shared" si="5"/>
        <v>14390</v>
      </c>
      <c r="G26" s="246">
        <f t="shared" si="6"/>
        <v>2390690</v>
      </c>
      <c r="H26" s="246">
        <v>2390690</v>
      </c>
      <c r="I26" s="246"/>
      <c r="J26" s="246">
        <f t="shared" si="7"/>
        <v>1565155</v>
      </c>
      <c r="K26" s="246">
        <v>1565155</v>
      </c>
      <c r="L26" s="246"/>
      <c r="M26" s="246">
        <f t="shared" si="8"/>
        <v>8310103</v>
      </c>
      <c r="N26" s="246">
        <v>8310103</v>
      </c>
      <c r="O26" s="246"/>
      <c r="P26" s="246">
        <f t="shared" si="9"/>
        <v>1646663</v>
      </c>
      <c r="Q26" s="246">
        <v>1632273</v>
      </c>
      <c r="R26" s="246">
        <v>14390</v>
      </c>
    </row>
    <row r="27" spans="1:18" ht="12" customHeight="1" x14ac:dyDescent="0.2">
      <c r="A27" s="233">
        <v>15</v>
      </c>
      <c r="B27" s="235" t="s">
        <v>73</v>
      </c>
      <c r="C27" s="222" t="s">
        <v>10</v>
      </c>
      <c r="D27" s="246">
        <f t="shared" si="4"/>
        <v>14347201</v>
      </c>
      <c r="E27" s="246">
        <f t="shared" si="5"/>
        <v>14321367</v>
      </c>
      <c r="F27" s="246">
        <f t="shared" si="5"/>
        <v>25834</v>
      </c>
      <c r="G27" s="246">
        <f t="shared" si="6"/>
        <v>2960564</v>
      </c>
      <c r="H27" s="246">
        <v>2960564</v>
      </c>
      <c r="I27" s="246"/>
      <c r="J27" s="246">
        <f t="shared" si="7"/>
        <v>2447358</v>
      </c>
      <c r="K27" s="246">
        <v>2447358</v>
      </c>
      <c r="L27" s="246"/>
      <c r="M27" s="246">
        <f t="shared" si="8"/>
        <v>8587594</v>
      </c>
      <c r="N27" s="246">
        <v>8584673</v>
      </c>
      <c r="O27" s="246">
        <v>2921</v>
      </c>
      <c r="P27" s="246">
        <f t="shared" si="9"/>
        <v>351685</v>
      </c>
      <c r="Q27" s="246">
        <v>328772</v>
      </c>
      <c r="R27" s="246">
        <v>22913</v>
      </c>
    </row>
    <row r="28" spans="1:18" ht="12" customHeight="1" x14ac:dyDescent="0.2">
      <c r="A28" s="233">
        <v>16</v>
      </c>
      <c r="B28" s="235" t="s">
        <v>74</v>
      </c>
      <c r="C28" s="222" t="s">
        <v>220</v>
      </c>
      <c r="D28" s="246">
        <f t="shared" si="4"/>
        <v>21316417</v>
      </c>
      <c r="E28" s="246">
        <f t="shared" si="5"/>
        <v>21307812</v>
      </c>
      <c r="F28" s="246">
        <f t="shared" si="5"/>
        <v>8605</v>
      </c>
      <c r="G28" s="246">
        <f t="shared" si="6"/>
        <v>3794525</v>
      </c>
      <c r="H28" s="246">
        <v>3794525</v>
      </c>
      <c r="I28" s="246"/>
      <c r="J28" s="246">
        <f t="shared" si="7"/>
        <v>3641542</v>
      </c>
      <c r="K28" s="246">
        <v>3641542</v>
      </c>
      <c r="L28" s="246"/>
      <c r="M28" s="246">
        <f t="shared" si="8"/>
        <v>12416958</v>
      </c>
      <c r="N28" s="246">
        <v>12416958</v>
      </c>
      <c r="O28" s="246"/>
      <c r="P28" s="246">
        <f t="shared" si="9"/>
        <v>1463392</v>
      </c>
      <c r="Q28" s="246">
        <v>1454787</v>
      </c>
      <c r="R28" s="246">
        <v>8605</v>
      </c>
    </row>
    <row r="29" spans="1:18" ht="12" customHeight="1" x14ac:dyDescent="0.2">
      <c r="A29" s="233">
        <v>17</v>
      </c>
      <c r="B29" s="235" t="s">
        <v>75</v>
      </c>
      <c r="C29" s="222" t="s">
        <v>9</v>
      </c>
      <c r="D29" s="246">
        <f t="shared" si="4"/>
        <v>52322331</v>
      </c>
      <c r="E29" s="246">
        <f t="shared" si="5"/>
        <v>51708403</v>
      </c>
      <c r="F29" s="246">
        <f t="shared" si="5"/>
        <v>613928</v>
      </c>
      <c r="G29" s="246">
        <f t="shared" si="6"/>
        <v>13350336</v>
      </c>
      <c r="H29" s="246">
        <v>13350336</v>
      </c>
      <c r="I29" s="246"/>
      <c r="J29" s="246">
        <f t="shared" si="7"/>
        <v>4269438</v>
      </c>
      <c r="K29" s="246">
        <v>4269438</v>
      </c>
      <c r="L29" s="246"/>
      <c r="M29" s="246">
        <f t="shared" si="8"/>
        <v>30944545</v>
      </c>
      <c r="N29" s="246">
        <v>30864949</v>
      </c>
      <c r="O29" s="246">
        <v>79596</v>
      </c>
      <c r="P29" s="246">
        <f t="shared" si="9"/>
        <v>3758012</v>
      </c>
      <c r="Q29" s="246">
        <v>3223680</v>
      </c>
      <c r="R29" s="246">
        <v>534332</v>
      </c>
    </row>
    <row r="30" spans="1:18" ht="12" customHeight="1" x14ac:dyDescent="0.2">
      <c r="A30" s="233">
        <v>18</v>
      </c>
      <c r="B30" s="234" t="s">
        <v>76</v>
      </c>
      <c r="C30" s="222" t="s">
        <v>11</v>
      </c>
      <c r="D30" s="246">
        <f t="shared" si="4"/>
        <v>6498374</v>
      </c>
      <c r="E30" s="246">
        <f t="shared" si="5"/>
        <v>6498374</v>
      </c>
      <c r="F30" s="246"/>
      <c r="G30" s="246">
        <f t="shared" si="6"/>
        <v>1184921</v>
      </c>
      <c r="H30" s="246">
        <v>1184921</v>
      </c>
      <c r="I30" s="246"/>
      <c r="J30" s="246">
        <f t="shared" si="7"/>
        <v>652803</v>
      </c>
      <c r="K30" s="246">
        <v>652803</v>
      </c>
      <c r="L30" s="246"/>
      <c r="M30" s="246">
        <f t="shared" si="8"/>
        <v>3946204</v>
      </c>
      <c r="N30" s="246">
        <v>3946204</v>
      </c>
      <c r="O30" s="246"/>
      <c r="P30" s="246">
        <f t="shared" si="9"/>
        <v>714446</v>
      </c>
      <c r="Q30" s="246">
        <v>714446</v>
      </c>
      <c r="R30" s="246"/>
    </row>
    <row r="31" spans="1:18" ht="12" customHeight="1" x14ac:dyDescent="0.2">
      <c r="A31" s="233">
        <v>19</v>
      </c>
      <c r="B31" s="234" t="s">
        <v>77</v>
      </c>
      <c r="C31" s="222" t="s">
        <v>221</v>
      </c>
      <c r="D31" s="246">
        <f t="shared" si="4"/>
        <v>7987846</v>
      </c>
      <c r="E31" s="246">
        <f t="shared" si="5"/>
        <v>7780131</v>
      </c>
      <c r="F31" s="246">
        <f t="shared" si="5"/>
        <v>207715</v>
      </c>
      <c r="G31" s="246">
        <f t="shared" si="6"/>
        <v>1299590</v>
      </c>
      <c r="H31" s="246">
        <v>1299590</v>
      </c>
      <c r="I31" s="246"/>
      <c r="J31" s="246">
        <f t="shared" si="7"/>
        <v>758983</v>
      </c>
      <c r="K31" s="246">
        <v>758983</v>
      </c>
      <c r="L31" s="246"/>
      <c r="M31" s="246">
        <f t="shared" si="8"/>
        <v>4796200</v>
      </c>
      <c r="N31" s="246">
        <v>4796200</v>
      </c>
      <c r="O31" s="246"/>
      <c r="P31" s="246">
        <f t="shared" si="9"/>
        <v>1133073</v>
      </c>
      <c r="Q31" s="246">
        <v>925358</v>
      </c>
      <c r="R31" s="246">
        <v>207715</v>
      </c>
    </row>
    <row r="32" spans="1:18" ht="12" customHeight="1" x14ac:dyDescent="0.2">
      <c r="A32" s="233">
        <v>20</v>
      </c>
      <c r="B32" s="234" t="s">
        <v>78</v>
      </c>
      <c r="C32" s="222" t="s">
        <v>79</v>
      </c>
      <c r="D32" s="246">
        <f t="shared" si="4"/>
        <v>40945538</v>
      </c>
      <c r="E32" s="246">
        <f t="shared" si="5"/>
        <v>40872425</v>
      </c>
      <c r="F32" s="246">
        <f t="shared" si="5"/>
        <v>73113</v>
      </c>
      <c r="G32" s="246">
        <f t="shared" si="6"/>
        <v>8509883</v>
      </c>
      <c r="H32" s="246">
        <v>8509883</v>
      </c>
      <c r="I32" s="246"/>
      <c r="J32" s="246">
        <f t="shared" si="7"/>
        <v>5080855</v>
      </c>
      <c r="K32" s="246">
        <v>5080855</v>
      </c>
      <c r="L32" s="246"/>
      <c r="M32" s="246">
        <f t="shared" si="8"/>
        <v>25698518</v>
      </c>
      <c r="N32" s="246">
        <v>25695597</v>
      </c>
      <c r="O32" s="246">
        <v>2921</v>
      </c>
      <c r="P32" s="246">
        <f t="shared" si="9"/>
        <v>1656282</v>
      </c>
      <c r="Q32" s="246">
        <v>1586090</v>
      </c>
      <c r="R32" s="246">
        <v>70192</v>
      </c>
    </row>
    <row r="33" spans="1:18" ht="12" customHeight="1" x14ac:dyDescent="0.2">
      <c r="A33" s="233">
        <v>21</v>
      </c>
      <c r="B33" s="234" t="s">
        <v>80</v>
      </c>
      <c r="C33" s="222" t="s">
        <v>40</v>
      </c>
      <c r="D33" s="246">
        <f t="shared" si="4"/>
        <v>33409387</v>
      </c>
      <c r="E33" s="246">
        <f t="shared" si="5"/>
        <v>33348923</v>
      </c>
      <c r="F33" s="246">
        <f t="shared" si="5"/>
        <v>60464</v>
      </c>
      <c r="G33" s="246">
        <f t="shared" si="6"/>
        <v>6793312</v>
      </c>
      <c r="H33" s="246">
        <v>6793312</v>
      </c>
      <c r="I33" s="246"/>
      <c r="J33" s="246">
        <f t="shared" si="7"/>
        <v>3885359</v>
      </c>
      <c r="K33" s="246">
        <v>3885359</v>
      </c>
      <c r="L33" s="246"/>
      <c r="M33" s="246">
        <f t="shared" si="8"/>
        <v>18445799</v>
      </c>
      <c r="N33" s="246">
        <v>18445799</v>
      </c>
      <c r="O33" s="246"/>
      <c r="P33" s="246">
        <f t="shared" si="9"/>
        <v>4284917</v>
      </c>
      <c r="Q33" s="246">
        <v>4224453</v>
      </c>
      <c r="R33" s="246">
        <v>60464</v>
      </c>
    </row>
    <row r="34" spans="1:18" ht="12" customHeight="1" x14ac:dyDescent="0.2">
      <c r="A34" s="233">
        <v>22</v>
      </c>
      <c r="B34" s="235" t="s">
        <v>81</v>
      </c>
      <c r="C34" s="222" t="s">
        <v>82</v>
      </c>
      <c r="D34" s="246">
        <f t="shared" si="4"/>
        <v>11950532</v>
      </c>
      <c r="E34" s="246">
        <f t="shared" si="5"/>
        <v>11950532</v>
      </c>
      <c r="F34" s="246"/>
      <c r="G34" s="246">
        <f t="shared" si="6"/>
        <v>3871583</v>
      </c>
      <c r="H34" s="246">
        <v>3871583</v>
      </c>
      <c r="I34" s="246"/>
      <c r="J34" s="246">
        <f t="shared" si="7"/>
        <v>2505108</v>
      </c>
      <c r="K34" s="246">
        <v>2505108</v>
      </c>
      <c r="L34" s="246"/>
      <c r="M34" s="246">
        <f t="shared" si="8"/>
        <v>5076088</v>
      </c>
      <c r="N34" s="246">
        <v>5076088</v>
      </c>
      <c r="O34" s="246"/>
      <c r="P34" s="246">
        <f t="shared" si="9"/>
        <v>497753</v>
      </c>
      <c r="Q34" s="246">
        <v>497753</v>
      </c>
      <c r="R34" s="246"/>
    </row>
    <row r="35" spans="1:18" ht="12" customHeight="1" x14ac:dyDescent="0.2">
      <c r="A35" s="233">
        <v>23</v>
      </c>
      <c r="B35" s="235" t="s">
        <v>83</v>
      </c>
      <c r="C35" s="222" t="s">
        <v>84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1:18" ht="12" customHeight="1" x14ac:dyDescent="0.2">
      <c r="A36" s="233">
        <v>24</v>
      </c>
      <c r="B36" s="235" t="s">
        <v>85</v>
      </c>
      <c r="C36" s="222" t="s">
        <v>86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1:18" ht="12" customHeight="1" x14ac:dyDescent="0.2">
      <c r="A37" s="233">
        <v>25</v>
      </c>
      <c r="B37" s="234" t="s">
        <v>87</v>
      </c>
      <c r="C37" s="222" t="s">
        <v>88</v>
      </c>
      <c r="D37" s="246">
        <f t="shared" si="4"/>
        <v>220661120</v>
      </c>
      <c r="E37" s="246">
        <f t="shared" si="5"/>
        <v>220618134</v>
      </c>
      <c r="F37" s="246">
        <f t="shared" si="5"/>
        <v>42986</v>
      </c>
      <c r="G37" s="246">
        <f t="shared" si="6"/>
        <v>74309454</v>
      </c>
      <c r="H37" s="246">
        <v>74309454</v>
      </c>
      <c r="I37" s="246"/>
      <c r="J37" s="246">
        <f t="shared" si="7"/>
        <v>24679373</v>
      </c>
      <c r="K37" s="246">
        <v>24679373</v>
      </c>
      <c r="L37" s="246"/>
      <c r="M37" s="246">
        <f t="shared" si="8"/>
        <v>115260688</v>
      </c>
      <c r="N37" s="246">
        <v>115260688</v>
      </c>
      <c r="O37" s="246"/>
      <c r="P37" s="246">
        <f t="shared" si="9"/>
        <v>6411605</v>
      </c>
      <c r="Q37" s="246">
        <v>6368619</v>
      </c>
      <c r="R37" s="246">
        <v>42986</v>
      </c>
    </row>
    <row r="38" spans="1:18" ht="12" customHeight="1" x14ac:dyDescent="0.2">
      <c r="A38" s="233">
        <v>26</v>
      </c>
      <c r="B38" s="235" t="s">
        <v>89</v>
      </c>
      <c r="C38" s="222" t="s">
        <v>90</v>
      </c>
      <c r="D38" s="246">
        <f t="shared" si="4"/>
        <v>336811</v>
      </c>
      <c r="E38" s="246"/>
      <c r="F38" s="246">
        <f t="shared" si="5"/>
        <v>336811</v>
      </c>
      <c r="G38" s="246"/>
      <c r="H38" s="246"/>
      <c r="I38" s="246"/>
      <c r="J38" s="246"/>
      <c r="K38" s="246"/>
      <c r="L38" s="246"/>
      <c r="M38" s="246">
        <f t="shared" si="8"/>
        <v>8763</v>
      </c>
      <c r="N38" s="246"/>
      <c r="O38" s="246">
        <v>8763</v>
      </c>
      <c r="P38" s="246">
        <f t="shared" si="9"/>
        <v>328048</v>
      </c>
      <c r="Q38" s="246"/>
      <c r="R38" s="246">
        <v>328048</v>
      </c>
    </row>
    <row r="39" spans="1:18" ht="12" customHeight="1" x14ac:dyDescent="0.2">
      <c r="A39" s="233">
        <v>27</v>
      </c>
      <c r="B39" s="234" t="s">
        <v>91</v>
      </c>
      <c r="C39" s="222" t="s">
        <v>92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1:18" ht="12" customHeight="1" x14ac:dyDescent="0.2">
      <c r="A40" s="233">
        <v>28</v>
      </c>
      <c r="B40" s="234" t="s">
        <v>93</v>
      </c>
      <c r="C40" s="222" t="s">
        <v>23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</row>
    <row r="41" spans="1:18" ht="12" customHeight="1" x14ac:dyDescent="0.2">
      <c r="A41" s="233">
        <v>29</v>
      </c>
      <c r="B41" s="234" t="s">
        <v>94</v>
      </c>
      <c r="C41" s="222" t="s">
        <v>41</v>
      </c>
      <c r="D41" s="246">
        <f t="shared" si="4"/>
        <v>41424754</v>
      </c>
      <c r="E41" s="246">
        <f t="shared" si="5"/>
        <v>41209194</v>
      </c>
      <c r="F41" s="246">
        <f t="shared" si="5"/>
        <v>215560</v>
      </c>
      <c r="G41" s="246">
        <f t="shared" si="6"/>
        <v>13086248</v>
      </c>
      <c r="H41" s="246">
        <v>13086248</v>
      </c>
      <c r="I41" s="246"/>
      <c r="J41" s="246">
        <f t="shared" si="7"/>
        <v>5006136</v>
      </c>
      <c r="K41" s="246">
        <v>5006136</v>
      </c>
      <c r="L41" s="246"/>
      <c r="M41" s="246">
        <f t="shared" si="8"/>
        <v>22462105</v>
      </c>
      <c r="N41" s="246">
        <v>22427054</v>
      </c>
      <c r="O41" s="246">
        <v>35051</v>
      </c>
      <c r="P41" s="246">
        <f t="shared" si="9"/>
        <v>870265</v>
      </c>
      <c r="Q41" s="246">
        <v>689756</v>
      </c>
      <c r="R41" s="246">
        <v>180509</v>
      </c>
    </row>
    <row r="42" spans="1:18" ht="12" customHeight="1" x14ac:dyDescent="0.2">
      <c r="A42" s="233">
        <v>30</v>
      </c>
      <c r="B42" s="234" t="s">
        <v>95</v>
      </c>
      <c r="C42" s="222" t="s">
        <v>39</v>
      </c>
      <c r="D42" s="246">
        <f t="shared" si="4"/>
        <v>75137768</v>
      </c>
      <c r="E42" s="246">
        <f t="shared" si="5"/>
        <v>75108987</v>
      </c>
      <c r="F42" s="246">
        <f t="shared" si="5"/>
        <v>28781</v>
      </c>
      <c r="G42" s="246">
        <f t="shared" si="6"/>
        <v>18930928</v>
      </c>
      <c r="H42" s="246">
        <v>18930928</v>
      </c>
      <c r="I42" s="246"/>
      <c r="J42" s="246">
        <f t="shared" si="7"/>
        <v>9832686</v>
      </c>
      <c r="K42" s="246">
        <v>9832686</v>
      </c>
      <c r="L42" s="246"/>
      <c r="M42" s="246">
        <f t="shared" si="8"/>
        <v>41915632</v>
      </c>
      <c r="N42" s="246">
        <v>41915632</v>
      </c>
      <c r="O42" s="246"/>
      <c r="P42" s="246">
        <f t="shared" si="9"/>
        <v>4458522</v>
      </c>
      <c r="Q42" s="246">
        <v>4429741</v>
      </c>
      <c r="R42" s="246">
        <v>28781</v>
      </c>
    </row>
    <row r="43" spans="1:18" ht="12" customHeight="1" x14ac:dyDescent="0.2">
      <c r="A43" s="233">
        <v>31</v>
      </c>
      <c r="B43" s="234" t="s">
        <v>96</v>
      </c>
      <c r="C43" s="222" t="s">
        <v>16</v>
      </c>
      <c r="D43" s="246">
        <f t="shared" si="4"/>
        <v>11094349</v>
      </c>
      <c r="E43" s="246">
        <f t="shared" si="5"/>
        <v>11087195</v>
      </c>
      <c r="F43" s="246">
        <f t="shared" si="5"/>
        <v>7154</v>
      </c>
      <c r="G43" s="246">
        <f t="shared" si="6"/>
        <v>2317718</v>
      </c>
      <c r="H43" s="246">
        <v>2317718</v>
      </c>
      <c r="I43" s="246"/>
      <c r="J43" s="246">
        <f t="shared" si="7"/>
        <v>1756539</v>
      </c>
      <c r="K43" s="246">
        <v>1756539</v>
      </c>
      <c r="L43" s="246"/>
      <c r="M43" s="246">
        <f t="shared" si="8"/>
        <v>6496193</v>
      </c>
      <c r="N43" s="246">
        <v>6496193</v>
      </c>
      <c r="O43" s="246"/>
      <c r="P43" s="246">
        <f t="shared" si="9"/>
        <v>523899</v>
      </c>
      <c r="Q43" s="246">
        <v>516745</v>
      </c>
      <c r="R43" s="246">
        <v>7154</v>
      </c>
    </row>
    <row r="44" spans="1:18" ht="12" customHeight="1" x14ac:dyDescent="0.2">
      <c r="A44" s="233">
        <v>32</v>
      </c>
      <c r="B44" s="235" t="s">
        <v>97</v>
      </c>
      <c r="C44" s="222" t="s">
        <v>21</v>
      </c>
      <c r="D44" s="246">
        <f t="shared" si="4"/>
        <v>53622818</v>
      </c>
      <c r="E44" s="246">
        <f t="shared" si="5"/>
        <v>53515383</v>
      </c>
      <c r="F44" s="246">
        <f t="shared" si="5"/>
        <v>107435</v>
      </c>
      <c r="G44" s="246">
        <f t="shared" si="6"/>
        <v>10612161</v>
      </c>
      <c r="H44" s="246">
        <v>10612161</v>
      </c>
      <c r="I44" s="246"/>
      <c r="J44" s="246">
        <f t="shared" si="7"/>
        <v>6796757</v>
      </c>
      <c r="K44" s="246">
        <v>6796757</v>
      </c>
      <c r="L44" s="246"/>
      <c r="M44" s="246">
        <f t="shared" si="8"/>
        <v>30366197</v>
      </c>
      <c r="N44" s="246">
        <v>30366197</v>
      </c>
      <c r="O44" s="246"/>
      <c r="P44" s="246">
        <f t="shared" si="9"/>
        <v>5847703</v>
      </c>
      <c r="Q44" s="246">
        <v>5740268</v>
      </c>
      <c r="R44" s="246">
        <v>107435</v>
      </c>
    </row>
    <row r="45" spans="1:18" ht="12" customHeight="1" x14ac:dyDescent="0.2">
      <c r="A45" s="233">
        <v>33</v>
      </c>
      <c r="B45" s="234" t="s">
        <v>98</v>
      </c>
      <c r="C45" s="222" t="s">
        <v>25</v>
      </c>
      <c r="D45" s="246">
        <f t="shared" si="4"/>
        <v>17278729</v>
      </c>
      <c r="E45" s="246">
        <f t="shared" si="5"/>
        <v>17184133</v>
      </c>
      <c r="F45" s="246">
        <f t="shared" si="5"/>
        <v>94596</v>
      </c>
      <c r="G45" s="246">
        <f t="shared" si="6"/>
        <v>3342796</v>
      </c>
      <c r="H45" s="246">
        <v>3342796</v>
      </c>
      <c r="I45" s="246"/>
      <c r="J45" s="246">
        <f t="shared" si="7"/>
        <v>2730500</v>
      </c>
      <c r="K45" s="246">
        <v>2730500</v>
      </c>
      <c r="L45" s="246"/>
      <c r="M45" s="246">
        <f t="shared" si="8"/>
        <v>10722808</v>
      </c>
      <c r="N45" s="246">
        <v>10719887</v>
      </c>
      <c r="O45" s="246">
        <v>2921</v>
      </c>
      <c r="P45" s="246">
        <f t="shared" si="9"/>
        <v>482625</v>
      </c>
      <c r="Q45" s="246">
        <v>390950</v>
      </c>
      <c r="R45" s="246">
        <v>91675</v>
      </c>
    </row>
    <row r="46" spans="1:18" ht="12" customHeight="1" x14ac:dyDescent="0.2">
      <c r="A46" s="233">
        <v>34</v>
      </c>
      <c r="B46" s="234" t="s">
        <v>99</v>
      </c>
      <c r="C46" s="222" t="s">
        <v>222</v>
      </c>
      <c r="D46" s="246">
        <f t="shared" si="4"/>
        <v>57422159</v>
      </c>
      <c r="E46" s="246">
        <f t="shared" si="5"/>
        <v>57289842</v>
      </c>
      <c r="F46" s="246">
        <f t="shared" si="5"/>
        <v>132317</v>
      </c>
      <c r="G46" s="246">
        <f t="shared" si="6"/>
        <v>10904048</v>
      </c>
      <c r="H46" s="246">
        <v>10904048</v>
      </c>
      <c r="I46" s="246"/>
      <c r="J46" s="246">
        <f t="shared" si="7"/>
        <v>7005182</v>
      </c>
      <c r="K46" s="246">
        <v>7003871</v>
      </c>
      <c r="L46" s="246">
        <v>1311</v>
      </c>
      <c r="M46" s="246">
        <f t="shared" si="8"/>
        <v>35921843</v>
      </c>
      <c r="N46" s="246">
        <v>35921843</v>
      </c>
      <c r="O46" s="246"/>
      <c r="P46" s="246">
        <f t="shared" si="9"/>
        <v>3591086</v>
      </c>
      <c r="Q46" s="246">
        <v>3460080</v>
      </c>
      <c r="R46" s="246">
        <v>131006</v>
      </c>
    </row>
    <row r="47" spans="1:18" ht="12" customHeight="1" x14ac:dyDescent="0.2">
      <c r="A47" s="233">
        <v>35</v>
      </c>
      <c r="B47" s="236" t="s">
        <v>100</v>
      </c>
      <c r="C47" s="223" t="s">
        <v>223</v>
      </c>
      <c r="D47" s="246">
        <f t="shared" si="4"/>
        <v>15892735</v>
      </c>
      <c r="E47" s="246">
        <f t="shared" si="5"/>
        <v>15852631</v>
      </c>
      <c r="F47" s="246">
        <f t="shared" si="5"/>
        <v>40104</v>
      </c>
      <c r="G47" s="246">
        <f t="shared" si="6"/>
        <v>3228126</v>
      </c>
      <c r="H47" s="246">
        <v>3228126</v>
      </c>
      <c r="I47" s="246"/>
      <c r="J47" s="246">
        <f t="shared" si="7"/>
        <v>2817017</v>
      </c>
      <c r="K47" s="246">
        <v>2817017</v>
      </c>
      <c r="L47" s="246"/>
      <c r="M47" s="246">
        <f t="shared" si="8"/>
        <v>9019894</v>
      </c>
      <c r="N47" s="246">
        <v>9019894</v>
      </c>
      <c r="O47" s="246"/>
      <c r="P47" s="246">
        <f t="shared" si="9"/>
        <v>827698</v>
      </c>
      <c r="Q47" s="246">
        <v>787594</v>
      </c>
      <c r="R47" s="246">
        <v>40104</v>
      </c>
    </row>
    <row r="48" spans="1:18" ht="12" customHeight="1" x14ac:dyDescent="0.2">
      <c r="A48" s="233">
        <v>36</v>
      </c>
      <c r="B48" s="234" t="s">
        <v>101</v>
      </c>
      <c r="C48" s="222" t="s">
        <v>224</v>
      </c>
      <c r="D48" s="246">
        <f t="shared" si="4"/>
        <v>14351047</v>
      </c>
      <c r="E48" s="246">
        <f t="shared" si="5"/>
        <v>14251980</v>
      </c>
      <c r="F48" s="246">
        <f t="shared" si="5"/>
        <v>99067</v>
      </c>
      <c r="G48" s="246">
        <f t="shared" si="6"/>
        <v>2689526</v>
      </c>
      <c r="H48" s="246">
        <v>2689526</v>
      </c>
      <c r="I48" s="246"/>
      <c r="J48" s="246">
        <f t="shared" si="7"/>
        <v>1402610</v>
      </c>
      <c r="K48" s="246">
        <v>1402610</v>
      </c>
      <c r="L48" s="246"/>
      <c r="M48" s="246">
        <f t="shared" si="8"/>
        <v>8964395</v>
      </c>
      <c r="N48" s="246">
        <v>8952711</v>
      </c>
      <c r="O48" s="246">
        <v>11684</v>
      </c>
      <c r="P48" s="246">
        <f t="shared" si="9"/>
        <v>1294516</v>
      </c>
      <c r="Q48" s="246">
        <v>1207133</v>
      </c>
      <c r="R48" s="246">
        <v>87383</v>
      </c>
    </row>
    <row r="49" spans="1:18" ht="12" customHeight="1" x14ac:dyDescent="0.2">
      <c r="A49" s="233">
        <v>37</v>
      </c>
      <c r="B49" s="234" t="s">
        <v>102</v>
      </c>
      <c r="C49" s="222" t="s">
        <v>24</v>
      </c>
      <c r="D49" s="246">
        <f t="shared" si="4"/>
        <v>22690693</v>
      </c>
      <c r="E49" s="246">
        <f t="shared" si="5"/>
        <v>22690693</v>
      </c>
      <c r="F49" s="246"/>
      <c r="G49" s="246">
        <f t="shared" si="6"/>
        <v>4308802</v>
      </c>
      <c r="H49" s="246">
        <v>4308802</v>
      </c>
      <c r="I49" s="246"/>
      <c r="J49" s="246">
        <f t="shared" si="7"/>
        <v>2006912</v>
      </c>
      <c r="K49" s="246">
        <v>2006912</v>
      </c>
      <c r="L49" s="246"/>
      <c r="M49" s="246">
        <f t="shared" si="8"/>
        <v>14254236</v>
      </c>
      <c r="N49" s="246">
        <v>14254236</v>
      </c>
      <c r="O49" s="246"/>
      <c r="P49" s="246">
        <f t="shared" si="9"/>
        <v>2120743</v>
      </c>
      <c r="Q49" s="246">
        <v>2120743</v>
      </c>
      <c r="R49" s="246"/>
    </row>
    <row r="50" spans="1:18" ht="12" customHeight="1" x14ac:dyDescent="0.2">
      <c r="A50" s="233">
        <v>38</v>
      </c>
      <c r="B50" s="235" t="s">
        <v>103</v>
      </c>
      <c r="C50" s="222" t="s">
        <v>20</v>
      </c>
      <c r="D50" s="246">
        <f t="shared" si="4"/>
        <v>9379184</v>
      </c>
      <c r="E50" s="246">
        <f t="shared" si="5"/>
        <v>9379184</v>
      </c>
      <c r="F50" s="246"/>
      <c r="G50" s="246">
        <f t="shared" si="6"/>
        <v>2150926</v>
      </c>
      <c r="H50" s="246">
        <v>2150926</v>
      </c>
      <c r="I50" s="246"/>
      <c r="J50" s="246">
        <f t="shared" si="7"/>
        <v>1110289</v>
      </c>
      <c r="K50" s="246">
        <v>1110289</v>
      </c>
      <c r="L50" s="246"/>
      <c r="M50" s="246">
        <f t="shared" si="8"/>
        <v>5473860</v>
      </c>
      <c r="N50" s="246">
        <v>5473860</v>
      </c>
      <c r="O50" s="246"/>
      <c r="P50" s="246">
        <f t="shared" si="9"/>
        <v>644109</v>
      </c>
      <c r="Q50" s="246">
        <v>644109</v>
      </c>
      <c r="R50" s="246"/>
    </row>
    <row r="51" spans="1:18" ht="12" customHeight="1" x14ac:dyDescent="0.2">
      <c r="A51" s="233">
        <v>39</v>
      </c>
      <c r="B51" s="234" t="s">
        <v>104</v>
      </c>
      <c r="C51" s="222" t="s">
        <v>105</v>
      </c>
      <c r="D51" s="246">
        <f t="shared" si="4"/>
        <v>12071584</v>
      </c>
      <c r="E51" s="246">
        <f t="shared" si="5"/>
        <v>12071584</v>
      </c>
      <c r="F51" s="246"/>
      <c r="G51" s="246">
        <f t="shared" si="6"/>
        <v>6046221</v>
      </c>
      <c r="H51" s="246">
        <v>6046221</v>
      </c>
      <c r="I51" s="246"/>
      <c r="J51" s="246">
        <f t="shared" si="7"/>
        <v>2840612</v>
      </c>
      <c r="K51" s="246">
        <v>2840612</v>
      </c>
      <c r="L51" s="246"/>
      <c r="M51" s="246">
        <f t="shared" si="8"/>
        <v>2786586</v>
      </c>
      <c r="N51" s="246">
        <v>2786586</v>
      </c>
      <c r="O51" s="246"/>
      <c r="P51" s="246">
        <f t="shared" si="9"/>
        <v>398165</v>
      </c>
      <c r="Q51" s="246">
        <v>398165</v>
      </c>
      <c r="R51" s="246"/>
    </row>
    <row r="52" spans="1:18" ht="12" customHeight="1" x14ac:dyDescent="0.2">
      <c r="A52" s="233">
        <v>40</v>
      </c>
      <c r="B52" s="235" t="s">
        <v>106</v>
      </c>
      <c r="C52" s="222" t="s">
        <v>107</v>
      </c>
      <c r="D52" s="246">
        <f t="shared" si="4"/>
        <v>63684627</v>
      </c>
      <c r="E52" s="246">
        <f t="shared" si="5"/>
        <v>63434526</v>
      </c>
      <c r="F52" s="246">
        <f t="shared" si="5"/>
        <v>250101</v>
      </c>
      <c r="G52" s="246">
        <f t="shared" si="6"/>
        <v>15330994</v>
      </c>
      <c r="H52" s="246">
        <v>15327519</v>
      </c>
      <c r="I52" s="246">
        <v>3475</v>
      </c>
      <c r="J52" s="246">
        <f t="shared" si="7"/>
        <v>10033246</v>
      </c>
      <c r="K52" s="246">
        <v>10033246</v>
      </c>
      <c r="L52" s="246"/>
      <c r="M52" s="246">
        <f t="shared" si="8"/>
        <v>34350373</v>
      </c>
      <c r="N52" s="246">
        <v>34338689</v>
      </c>
      <c r="O52" s="246">
        <v>11684</v>
      </c>
      <c r="P52" s="246">
        <f t="shared" si="9"/>
        <v>3970014</v>
      </c>
      <c r="Q52" s="246">
        <v>3735072</v>
      </c>
      <c r="R52" s="246">
        <v>234942</v>
      </c>
    </row>
    <row r="53" spans="1:18" ht="12" customHeight="1" x14ac:dyDescent="0.2">
      <c r="A53" s="233">
        <v>41</v>
      </c>
      <c r="B53" s="234" t="s">
        <v>108</v>
      </c>
      <c r="C53" s="222" t="s">
        <v>229</v>
      </c>
      <c r="D53" s="246">
        <f t="shared" si="4"/>
        <v>18159111</v>
      </c>
      <c r="E53" s="246">
        <f t="shared" si="5"/>
        <v>18051676</v>
      </c>
      <c r="F53" s="246">
        <f t="shared" si="5"/>
        <v>107435</v>
      </c>
      <c r="G53" s="246">
        <f t="shared" si="6"/>
        <v>3457466</v>
      </c>
      <c r="H53" s="246">
        <v>3457466</v>
      </c>
      <c r="I53" s="246"/>
      <c r="J53" s="246">
        <f t="shared" si="7"/>
        <v>2518143</v>
      </c>
      <c r="K53" s="246">
        <v>2518143</v>
      </c>
      <c r="L53" s="246"/>
      <c r="M53" s="246">
        <f t="shared" si="8"/>
        <v>11047033</v>
      </c>
      <c r="N53" s="246">
        <v>11047033</v>
      </c>
      <c r="O53" s="246"/>
      <c r="P53" s="246">
        <f t="shared" si="9"/>
        <v>1136469</v>
      </c>
      <c r="Q53" s="246">
        <v>1029034</v>
      </c>
      <c r="R53" s="246">
        <v>107435</v>
      </c>
    </row>
    <row r="54" spans="1:18" ht="12" customHeight="1" x14ac:dyDescent="0.2">
      <c r="A54" s="233">
        <v>42</v>
      </c>
      <c r="B54" s="234" t="s">
        <v>109</v>
      </c>
      <c r="C54" s="222" t="s">
        <v>2</v>
      </c>
      <c r="D54" s="246">
        <f t="shared" si="4"/>
        <v>37398458</v>
      </c>
      <c r="E54" s="246">
        <f t="shared" si="5"/>
        <v>37308213</v>
      </c>
      <c r="F54" s="246">
        <f t="shared" si="5"/>
        <v>90245</v>
      </c>
      <c r="G54" s="246">
        <f t="shared" si="6"/>
        <v>13381610</v>
      </c>
      <c r="H54" s="246">
        <v>13381610</v>
      </c>
      <c r="I54" s="246"/>
      <c r="J54" s="246">
        <f t="shared" si="7"/>
        <v>5346958</v>
      </c>
      <c r="K54" s="246">
        <v>5346958</v>
      </c>
      <c r="L54" s="246"/>
      <c r="M54" s="246">
        <f t="shared" si="8"/>
        <v>16450791</v>
      </c>
      <c r="N54" s="246">
        <v>16450791</v>
      </c>
      <c r="O54" s="246"/>
      <c r="P54" s="246">
        <f t="shared" si="9"/>
        <v>2219099</v>
      </c>
      <c r="Q54" s="246">
        <v>2128854</v>
      </c>
      <c r="R54" s="246">
        <v>90245</v>
      </c>
    </row>
    <row r="55" spans="1:18" ht="12" customHeight="1" x14ac:dyDescent="0.2">
      <c r="A55" s="233">
        <v>43</v>
      </c>
      <c r="B55" s="235" t="s">
        <v>110</v>
      </c>
      <c r="C55" s="222" t="s">
        <v>3</v>
      </c>
      <c r="D55" s="246">
        <f t="shared" si="4"/>
        <v>14700855</v>
      </c>
      <c r="E55" s="246">
        <f t="shared" si="5"/>
        <v>14571917</v>
      </c>
      <c r="F55" s="246">
        <f t="shared" si="5"/>
        <v>128938</v>
      </c>
      <c r="G55" s="246">
        <f t="shared" si="6"/>
        <v>2908442</v>
      </c>
      <c r="H55" s="246">
        <v>2908442</v>
      </c>
      <c r="I55" s="246"/>
      <c r="J55" s="246">
        <f t="shared" si="7"/>
        <v>1532383</v>
      </c>
      <c r="K55" s="246">
        <v>1532383</v>
      </c>
      <c r="L55" s="246"/>
      <c r="M55" s="246">
        <f t="shared" si="8"/>
        <v>8885529</v>
      </c>
      <c r="N55" s="246">
        <v>8885529</v>
      </c>
      <c r="O55" s="246"/>
      <c r="P55" s="246">
        <f t="shared" si="9"/>
        <v>1374501</v>
      </c>
      <c r="Q55" s="246">
        <v>1245563</v>
      </c>
      <c r="R55" s="246">
        <v>128938</v>
      </c>
    </row>
    <row r="56" spans="1:18" ht="12" customHeight="1" x14ac:dyDescent="0.2">
      <c r="A56" s="233">
        <v>44</v>
      </c>
      <c r="B56" s="235" t="s">
        <v>111</v>
      </c>
      <c r="C56" s="222" t="s">
        <v>225</v>
      </c>
      <c r="D56" s="246">
        <f t="shared" si="4"/>
        <v>20903396</v>
      </c>
      <c r="E56" s="246">
        <f t="shared" si="5"/>
        <v>20817444</v>
      </c>
      <c r="F56" s="246">
        <f t="shared" si="5"/>
        <v>85952</v>
      </c>
      <c r="G56" s="246">
        <f t="shared" si="6"/>
        <v>4489494</v>
      </c>
      <c r="H56" s="246">
        <v>4489494</v>
      </c>
      <c r="I56" s="246"/>
      <c r="J56" s="246">
        <f t="shared" si="7"/>
        <v>2769827</v>
      </c>
      <c r="K56" s="246">
        <v>2769827</v>
      </c>
      <c r="L56" s="246"/>
      <c r="M56" s="246">
        <f t="shared" si="8"/>
        <v>13196852</v>
      </c>
      <c r="N56" s="246">
        <v>13196852</v>
      </c>
      <c r="O56" s="246"/>
      <c r="P56" s="246">
        <f t="shared" si="9"/>
        <v>447223</v>
      </c>
      <c r="Q56" s="246">
        <v>361271</v>
      </c>
      <c r="R56" s="246">
        <v>85952</v>
      </c>
    </row>
    <row r="57" spans="1:18" ht="12" customHeight="1" x14ac:dyDescent="0.2">
      <c r="A57" s="233">
        <v>45</v>
      </c>
      <c r="B57" s="234" t="s">
        <v>112</v>
      </c>
      <c r="C57" s="222" t="s">
        <v>0</v>
      </c>
      <c r="D57" s="246">
        <f t="shared" si="4"/>
        <v>22652712</v>
      </c>
      <c r="E57" s="246">
        <f t="shared" si="5"/>
        <v>22624054</v>
      </c>
      <c r="F57" s="246">
        <f t="shared" si="5"/>
        <v>28658</v>
      </c>
      <c r="G57" s="246">
        <f t="shared" si="6"/>
        <v>5458973</v>
      </c>
      <c r="H57" s="246">
        <v>5458973</v>
      </c>
      <c r="I57" s="246"/>
      <c r="J57" s="246">
        <f t="shared" si="7"/>
        <v>3197164</v>
      </c>
      <c r="K57" s="246">
        <v>3197164</v>
      </c>
      <c r="L57" s="246"/>
      <c r="M57" s="246">
        <f t="shared" si="8"/>
        <v>11718851</v>
      </c>
      <c r="N57" s="246">
        <v>11718851</v>
      </c>
      <c r="O57" s="246"/>
      <c r="P57" s="246">
        <f t="shared" si="9"/>
        <v>2277724</v>
      </c>
      <c r="Q57" s="246">
        <v>2249066</v>
      </c>
      <c r="R57" s="246">
        <v>28658</v>
      </c>
    </row>
    <row r="58" spans="1:18" ht="12" customHeight="1" x14ac:dyDescent="0.2">
      <c r="A58" s="233">
        <v>46</v>
      </c>
      <c r="B58" s="235" t="s">
        <v>113</v>
      </c>
      <c r="C58" s="222" t="s">
        <v>4</v>
      </c>
      <c r="D58" s="246">
        <f t="shared" si="4"/>
        <v>10881775</v>
      </c>
      <c r="E58" s="246">
        <f t="shared" si="5"/>
        <v>10870308</v>
      </c>
      <c r="F58" s="246">
        <f t="shared" si="5"/>
        <v>11467</v>
      </c>
      <c r="G58" s="246">
        <f t="shared" si="6"/>
        <v>2150926</v>
      </c>
      <c r="H58" s="246">
        <v>2150926</v>
      </c>
      <c r="I58" s="246"/>
      <c r="J58" s="246">
        <f t="shared" si="7"/>
        <v>1211225</v>
      </c>
      <c r="K58" s="246">
        <v>1211225</v>
      </c>
      <c r="L58" s="246"/>
      <c r="M58" s="246">
        <f t="shared" si="8"/>
        <v>6133994</v>
      </c>
      <c r="N58" s="246">
        <v>6133994</v>
      </c>
      <c r="O58" s="246"/>
      <c r="P58" s="246">
        <f t="shared" si="9"/>
        <v>1385630</v>
      </c>
      <c r="Q58" s="246">
        <v>1374163</v>
      </c>
      <c r="R58" s="246">
        <v>11467</v>
      </c>
    </row>
    <row r="59" spans="1:18" ht="12" customHeight="1" x14ac:dyDescent="0.2">
      <c r="A59" s="233">
        <v>47</v>
      </c>
      <c r="B59" s="234" t="s">
        <v>114</v>
      </c>
      <c r="C59" s="222" t="s">
        <v>1</v>
      </c>
      <c r="D59" s="246">
        <f t="shared" si="4"/>
        <v>14464858</v>
      </c>
      <c r="E59" s="246">
        <f t="shared" si="5"/>
        <v>14464858</v>
      </c>
      <c r="F59" s="246"/>
      <c r="G59" s="246">
        <f t="shared" si="6"/>
        <v>3669431</v>
      </c>
      <c r="H59" s="246">
        <v>3669431</v>
      </c>
      <c r="I59" s="246"/>
      <c r="J59" s="246">
        <f t="shared" si="7"/>
        <v>1226955</v>
      </c>
      <c r="K59" s="246">
        <v>1226955</v>
      </c>
      <c r="L59" s="246"/>
      <c r="M59" s="246">
        <f t="shared" si="8"/>
        <v>8456150</v>
      </c>
      <c r="N59" s="246">
        <v>8456150</v>
      </c>
      <c r="O59" s="246"/>
      <c r="P59" s="246">
        <f t="shared" si="9"/>
        <v>1112322</v>
      </c>
      <c r="Q59" s="246">
        <v>1112322</v>
      </c>
      <c r="R59" s="246"/>
    </row>
    <row r="60" spans="1:18" ht="12" customHeight="1" x14ac:dyDescent="0.2">
      <c r="A60" s="233">
        <v>48</v>
      </c>
      <c r="B60" s="235" t="s">
        <v>115</v>
      </c>
      <c r="C60" s="222" t="s">
        <v>226</v>
      </c>
      <c r="D60" s="246">
        <f t="shared" si="4"/>
        <v>31940301</v>
      </c>
      <c r="E60" s="246">
        <f t="shared" si="5"/>
        <v>31898528</v>
      </c>
      <c r="F60" s="246">
        <f t="shared" si="5"/>
        <v>41773</v>
      </c>
      <c r="G60" s="246">
        <f t="shared" si="6"/>
        <v>5740436</v>
      </c>
      <c r="H60" s="246">
        <v>5740436</v>
      </c>
      <c r="I60" s="246"/>
      <c r="J60" s="246">
        <f t="shared" si="7"/>
        <v>2827503</v>
      </c>
      <c r="K60" s="246">
        <v>2827503</v>
      </c>
      <c r="L60" s="246"/>
      <c r="M60" s="246">
        <f t="shared" si="8"/>
        <v>19123460</v>
      </c>
      <c r="N60" s="246">
        <v>19111776</v>
      </c>
      <c r="O60" s="246">
        <v>11684</v>
      </c>
      <c r="P60" s="246">
        <f t="shared" si="9"/>
        <v>4248902</v>
      </c>
      <c r="Q60" s="246">
        <v>4218813</v>
      </c>
      <c r="R60" s="246">
        <v>30089</v>
      </c>
    </row>
    <row r="61" spans="1:18" ht="12" customHeight="1" x14ac:dyDescent="0.2">
      <c r="A61" s="233">
        <v>49</v>
      </c>
      <c r="B61" s="235" t="s">
        <v>116</v>
      </c>
      <c r="C61" s="222" t="s">
        <v>26</v>
      </c>
      <c r="D61" s="246">
        <f t="shared" si="4"/>
        <v>80778640</v>
      </c>
      <c r="E61" s="246">
        <f t="shared" si="5"/>
        <v>80357695</v>
      </c>
      <c r="F61" s="246">
        <f t="shared" si="5"/>
        <v>420945</v>
      </c>
      <c r="G61" s="246">
        <f t="shared" si="6"/>
        <v>16807801</v>
      </c>
      <c r="H61" s="246">
        <v>16804326</v>
      </c>
      <c r="I61" s="246">
        <v>3475</v>
      </c>
      <c r="J61" s="246">
        <f t="shared" si="7"/>
        <v>10290173</v>
      </c>
      <c r="K61" s="246">
        <v>10290173</v>
      </c>
      <c r="L61" s="246"/>
      <c r="M61" s="246">
        <f t="shared" si="8"/>
        <v>48736051</v>
      </c>
      <c r="N61" s="246">
        <v>48716821</v>
      </c>
      <c r="O61" s="246">
        <v>19230</v>
      </c>
      <c r="P61" s="246">
        <f t="shared" si="9"/>
        <v>4944615</v>
      </c>
      <c r="Q61" s="246">
        <v>4546375</v>
      </c>
      <c r="R61" s="246">
        <v>398240</v>
      </c>
    </row>
    <row r="62" spans="1:18" ht="12" customHeight="1" x14ac:dyDescent="0.2">
      <c r="A62" s="233">
        <v>50</v>
      </c>
      <c r="B62" s="235" t="s">
        <v>117</v>
      </c>
      <c r="C62" s="222" t="s">
        <v>227</v>
      </c>
      <c r="D62" s="246">
        <f t="shared" si="4"/>
        <v>12587464</v>
      </c>
      <c r="E62" s="246">
        <f t="shared" si="5"/>
        <v>12565982</v>
      </c>
      <c r="F62" s="246">
        <f t="shared" si="5"/>
        <v>21482</v>
      </c>
      <c r="G62" s="246">
        <f t="shared" si="6"/>
        <v>2199574</v>
      </c>
      <c r="H62" s="246">
        <v>2199574</v>
      </c>
      <c r="I62" s="246"/>
      <c r="J62" s="246">
        <f t="shared" si="7"/>
        <v>1448489</v>
      </c>
      <c r="K62" s="246">
        <v>1448489</v>
      </c>
      <c r="L62" s="246"/>
      <c r="M62" s="246">
        <f t="shared" si="8"/>
        <v>7168011</v>
      </c>
      <c r="N62" s="246">
        <v>7168011</v>
      </c>
      <c r="O62" s="246"/>
      <c r="P62" s="246">
        <f t="shared" si="9"/>
        <v>1771390</v>
      </c>
      <c r="Q62" s="246">
        <v>1749908</v>
      </c>
      <c r="R62" s="246">
        <v>21482</v>
      </c>
    </row>
    <row r="63" spans="1:18" ht="12" customHeight="1" x14ac:dyDescent="0.2">
      <c r="A63" s="233">
        <v>51</v>
      </c>
      <c r="B63" s="235" t="s">
        <v>231</v>
      </c>
      <c r="C63" s="222" t="s">
        <v>230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1:18" ht="12" customHeight="1" x14ac:dyDescent="0.2">
      <c r="A64" s="233">
        <v>52</v>
      </c>
      <c r="B64" s="235" t="s">
        <v>241</v>
      </c>
      <c r="C64" s="222" t="s">
        <v>242</v>
      </c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1:18" ht="12" customHeight="1" x14ac:dyDescent="0.2">
      <c r="A65" s="233">
        <v>53</v>
      </c>
      <c r="B65" s="235" t="s">
        <v>118</v>
      </c>
      <c r="C65" s="222" t="s">
        <v>54</v>
      </c>
      <c r="D65" s="246">
        <f t="shared" si="4"/>
        <v>231777</v>
      </c>
      <c r="E65" s="246"/>
      <c r="F65" s="246">
        <f t="shared" si="5"/>
        <v>231777</v>
      </c>
      <c r="G65" s="246"/>
      <c r="H65" s="246"/>
      <c r="I65" s="246"/>
      <c r="J65" s="246"/>
      <c r="K65" s="246"/>
      <c r="L65" s="246"/>
      <c r="M65" s="246">
        <f t="shared" si="8"/>
        <v>2921</v>
      </c>
      <c r="N65" s="246"/>
      <c r="O65" s="246">
        <v>2921</v>
      </c>
      <c r="P65" s="246">
        <f t="shared" si="9"/>
        <v>228856</v>
      </c>
      <c r="Q65" s="246"/>
      <c r="R65" s="246">
        <v>228856</v>
      </c>
    </row>
    <row r="66" spans="1:18" ht="12" customHeight="1" x14ac:dyDescent="0.2">
      <c r="A66" s="233">
        <v>54</v>
      </c>
      <c r="B66" s="234" t="s">
        <v>119</v>
      </c>
      <c r="C66" s="222" t="s">
        <v>243</v>
      </c>
      <c r="D66" s="246">
        <f t="shared" si="4"/>
        <v>358773</v>
      </c>
      <c r="E66" s="246"/>
      <c r="F66" s="246">
        <f t="shared" si="5"/>
        <v>358773</v>
      </c>
      <c r="G66" s="246"/>
      <c r="H66" s="246"/>
      <c r="I66" s="246"/>
      <c r="J66" s="246"/>
      <c r="K66" s="246"/>
      <c r="L66" s="246"/>
      <c r="M66" s="246"/>
      <c r="N66" s="246"/>
      <c r="O66" s="246"/>
      <c r="P66" s="246">
        <f t="shared" si="9"/>
        <v>358773</v>
      </c>
      <c r="Q66" s="246"/>
      <c r="R66" s="246">
        <v>358773</v>
      </c>
    </row>
    <row r="67" spans="1:18" ht="12" customHeight="1" x14ac:dyDescent="0.2">
      <c r="A67" s="233">
        <v>55</v>
      </c>
      <c r="B67" s="234" t="s">
        <v>120</v>
      </c>
      <c r="C67" s="222" t="s">
        <v>121</v>
      </c>
      <c r="D67" s="246">
        <f t="shared" si="4"/>
        <v>57294</v>
      </c>
      <c r="E67" s="246"/>
      <c r="F67" s="246">
        <f t="shared" si="5"/>
        <v>57294</v>
      </c>
      <c r="G67" s="246"/>
      <c r="H67" s="246"/>
      <c r="I67" s="246"/>
      <c r="J67" s="246"/>
      <c r="K67" s="246"/>
      <c r="L67" s="246"/>
      <c r="M67" s="246"/>
      <c r="N67" s="246"/>
      <c r="O67" s="246"/>
      <c r="P67" s="246">
        <f t="shared" si="9"/>
        <v>57294</v>
      </c>
      <c r="Q67" s="246"/>
      <c r="R67" s="246">
        <v>57294</v>
      </c>
    </row>
    <row r="68" spans="1:18" ht="12" customHeight="1" x14ac:dyDescent="0.2">
      <c r="A68" s="233">
        <v>56</v>
      </c>
      <c r="B68" s="234" t="s">
        <v>122</v>
      </c>
      <c r="C68" s="222" t="s">
        <v>244</v>
      </c>
      <c r="D68" s="246">
        <f t="shared" si="4"/>
        <v>64715</v>
      </c>
      <c r="E68" s="246"/>
      <c r="F68" s="246">
        <f t="shared" si="5"/>
        <v>64715</v>
      </c>
      <c r="G68" s="246"/>
      <c r="H68" s="246"/>
      <c r="I68" s="246"/>
      <c r="J68" s="246"/>
      <c r="K68" s="246"/>
      <c r="L68" s="246"/>
      <c r="M68" s="246"/>
      <c r="N68" s="246"/>
      <c r="O68" s="246"/>
      <c r="P68" s="246">
        <f t="shared" si="9"/>
        <v>64715</v>
      </c>
      <c r="Q68" s="246"/>
      <c r="R68" s="246">
        <v>64715</v>
      </c>
    </row>
    <row r="69" spans="1:18" ht="12" customHeight="1" x14ac:dyDescent="0.2">
      <c r="A69" s="233">
        <v>57</v>
      </c>
      <c r="B69" s="235" t="s">
        <v>123</v>
      </c>
      <c r="C69" s="222" t="s">
        <v>412</v>
      </c>
      <c r="D69" s="246">
        <f t="shared" si="4"/>
        <v>5723</v>
      </c>
      <c r="E69" s="246"/>
      <c r="F69" s="246">
        <f t="shared" si="5"/>
        <v>5723</v>
      </c>
      <c r="G69" s="246"/>
      <c r="H69" s="246"/>
      <c r="I69" s="246"/>
      <c r="J69" s="246"/>
      <c r="K69" s="246"/>
      <c r="L69" s="246"/>
      <c r="M69" s="246"/>
      <c r="N69" s="246"/>
      <c r="O69" s="246"/>
      <c r="P69" s="246">
        <f t="shared" si="9"/>
        <v>5723</v>
      </c>
      <c r="Q69" s="246"/>
      <c r="R69" s="246">
        <v>5723</v>
      </c>
    </row>
    <row r="70" spans="1:18" ht="12" customHeight="1" x14ac:dyDescent="0.2">
      <c r="A70" s="233">
        <v>58</v>
      </c>
      <c r="B70" s="234" t="s">
        <v>124</v>
      </c>
      <c r="C70" s="222" t="s">
        <v>245</v>
      </c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1:18" ht="12" customHeight="1" x14ac:dyDescent="0.2">
      <c r="A71" s="233">
        <v>59</v>
      </c>
      <c r="B71" s="234" t="s">
        <v>125</v>
      </c>
      <c r="C71" s="222" t="s">
        <v>246</v>
      </c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1:18" ht="12" customHeight="1" x14ac:dyDescent="0.2">
      <c r="A72" s="233">
        <v>60</v>
      </c>
      <c r="B72" s="234" t="s">
        <v>126</v>
      </c>
      <c r="C72" s="222" t="s">
        <v>247</v>
      </c>
      <c r="D72" s="246">
        <f t="shared" si="4"/>
        <v>64851411</v>
      </c>
      <c r="E72" s="246">
        <f t="shared" si="5"/>
        <v>64851411</v>
      </c>
      <c r="F72" s="246"/>
      <c r="G72" s="246">
        <f t="shared" si="6"/>
        <v>16085034</v>
      </c>
      <c r="H72" s="246">
        <v>16085034</v>
      </c>
      <c r="I72" s="246"/>
      <c r="J72" s="246">
        <f t="shared" si="7"/>
        <v>8127270</v>
      </c>
      <c r="K72" s="246">
        <v>8127270</v>
      </c>
      <c r="L72" s="246"/>
      <c r="M72" s="246">
        <f t="shared" si="8"/>
        <v>38065820</v>
      </c>
      <c r="N72" s="246">
        <v>38065820</v>
      </c>
      <c r="O72" s="246"/>
      <c r="P72" s="246">
        <f t="shared" si="9"/>
        <v>2573287</v>
      </c>
      <c r="Q72" s="246">
        <v>2573287</v>
      </c>
      <c r="R72" s="246"/>
    </row>
    <row r="73" spans="1:18" ht="12" customHeight="1" x14ac:dyDescent="0.2">
      <c r="A73" s="233">
        <v>61</v>
      </c>
      <c r="B73" s="234" t="s">
        <v>127</v>
      </c>
      <c r="C73" s="222" t="s">
        <v>53</v>
      </c>
      <c r="D73" s="246">
        <f t="shared" si="4"/>
        <v>50776829</v>
      </c>
      <c r="E73" s="246">
        <f t="shared" si="5"/>
        <v>50776829</v>
      </c>
      <c r="F73" s="246"/>
      <c r="G73" s="246">
        <f t="shared" si="6"/>
        <v>11581642</v>
      </c>
      <c r="H73" s="246">
        <v>11581642</v>
      </c>
      <c r="I73" s="246"/>
      <c r="J73" s="246">
        <f t="shared" si="7"/>
        <v>4982540</v>
      </c>
      <c r="K73" s="246">
        <v>4982540</v>
      </c>
      <c r="L73" s="246"/>
      <c r="M73" s="246">
        <f t="shared" si="8"/>
        <v>30296093</v>
      </c>
      <c r="N73" s="246">
        <v>30296093</v>
      </c>
      <c r="O73" s="246"/>
      <c r="P73" s="246">
        <f t="shared" si="9"/>
        <v>3916554</v>
      </c>
      <c r="Q73" s="246">
        <v>3916554</v>
      </c>
      <c r="R73" s="246"/>
    </row>
    <row r="74" spans="1:18" ht="12" customHeight="1" x14ac:dyDescent="0.2">
      <c r="A74" s="233">
        <v>62</v>
      </c>
      <c r="B74" s="234" t="s">
        <v>128</v>
      </c>
      <c r="C74" s="222" t="s">
        <v>248</v>
      </c>
      <c r="D74" s="246">
        <f t="shared" si="4"/>
        <v>94059254</v>
      </c>
      <c r="E74" s="246">
        <f t="shared" si="5"/>
        <v>94059254</v>
      </c>
      <c r="F74" s="246"/>
      <c r="G74" s="246">
        <f t="shared" si="6"/>
        <v>22086083</v>
      </c>
      <c r="H74" s="246">
        <v>22086083</v>
      </c>
      <c r="I74" s="246"/>
      <c r="J74" s="246">
        <f t="shared" si="7"/>
        <v>9969015</v>
      </c>
      <c r="K74" s="246">
        <v>9969015</v>
      </c>
      <c r="L74" s="246"/>
      <c r="M74" s="246">
        <f t="shared" si="8"/>
        <v>54913860</v>
      </c>
      <c r="N74" s="246">
        <v>54913860</v>
      </c>
      <c r="O74" s="246"/>
      <c r="P74" s="246">
        <f t="shared" si="9"/>
        <v>7090296</v>
      </c>
      <c r="Q74" s="246">
        <v>7090296</v>
      </c>
      <c r="R74" s="246"/>
    </row>
    <row r="75" spans="1:18" ht="12" customHeight="1" x14ac:dyDescent="0.2">
      <c r="A75" s="233">
        <v>63</v>
      </c>
      <c r="B75" s="234" t="s">
        <v>129</v>
      </c>
      <c r="C75" s="222" t="s">
        <v>249</v>
      </c>
      <c r="D75" s="246">
        <f t="shared" si="4"/>
        <v>21585</v>
      </c>
      <c r="E75" s="246">
        <f t="shared" si="5"/>
        <v>21585</v>
      </c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>
        <f t="shared" si="9"/>
        <v>21585</v>
      </c>
      <c r="Q75" s="246">
        <v>21585</v>
      </c>
      <c r="R75" s="246"/>
    </row>
    <row r="76" spans="1:18" ht="12" customHeight="1" x14ac:dyDescent="0.2">
      <c r="A76" s="233">
        <v>64</v>
      </c>
      <c r="B76" s="234" t="s">
        <v>130</v>
      </c>
      <c r="C76" s="222" t="s">
        <v>250</v>
      </c>
      <c r="D76" s="246">
        <f t="shared" si="4"/>
        <v>10036</v>
      </c>
      <c r="E76" s="246">
        <f t="shared" si="5"/>
        <v>10036</v>
      </c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>
        <f t="shared" si="9"/>
        <v>10036</v>
      </c>
      <c r="Q76" s="246">
        <v>10036</v>
      </c>
      <c r="R76" s="246"/>
    </row>
    <row r="77" spans="1:18" ht="12" customHeight="1" x14ac:dyDescent="0.2">
      <c r="A77" s="233">
        <v>65</v>
      </c>
      <c r="B77" s="234" t="s">
        <v>131</v>
      </c>
      <c r="C77" s="222" t="s">
        <v>251</v>
      </c>
      <c r="D77" s="246">
        <f t="shared" si="4"/>
        <v>23996</v>
      </c>
      <c r="E77" s="246">
        <f t="shared" si="5"/>
        <v>23996</v>
      </c>
      <c r="F77" s="246"/>
      <c r="G77" s="246">
        <f t="shared" si="6"/>
        <v>13899</v>
      </c>
      <c r="H77" s="246">
        <v>13899</v>
      </c>
      <c r="I77" s="246"/>
      <c r="J77" s="246"/>
      <c r="K77" s="246"/>
      <c r="L77" s="246"/>
      <c r="M77" s="246"/>
      <c r="N77" s="246"/>
      <c r="O77" s="246"/>
      <c r="P77" s="246">
        <f t="shared" si="9"/>
        <v>10097</v>
      </c>
      <c r="Q77" s="246">
        <v>10097</v>
      </c>
      <c r="R77" s="246"/>
    </row>
    <row r="78" spans="1:18" ht="12" customHeight="1" x14ac:dyDescent="0.2">
      <c r="A78" s="233">
        <v>66</v>
      </c>
      <c r="B78" s="234" t="s">
        <v>132</v>
      </c>
      <c r="C78" s="222" t="s">
        <v>252</v>
      </c>
      <c r="D78" s="246">
        <f t="shared" ref="D78:D141" si="10">E78+F78</f>
        <v>23036</v>
      </c>
      <c r="E78" s="246">
        <f t="shared" ref="E78:F141" si="11">H78+K78+N78+Q78</f>
        <v>23036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>
        <f t="shared" ref="P78:P141" si="12">Q78+R78</f>
        <v>23036</v>
      </c>
      <c r="Q78" s="246">
        <v>23036</v>
      </c>
      <c r="R78" s="246"/>
    </row>
    <row r="79" spans="1:18" ht="12" customHeight="1" x14ac:dyDescent="0.2">
      <c r="A79" s="233">
        <v>67</v>
      </c>
      <c r="B79" s="234" t="s">
        <v>133</v>
      </c>
      <c r="C79" s="222" t="s">
        <v>253</v>
      </c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1:18" ht="12" customHeight="1" x14ac:dyDescent="0.2">
      <c r="A80" s="233">
        <v>68</v>
      </c>
      <c r="B80" s="234" t="s">
        <v>134</v>
      </c>
      <c r="C80" s="222" t="s">
        <v>254</v>
      </c>
      <c r="D80" s="246">
        <f t="shared" si="10"/>
        <v>14410</v>
      </c>
      <c r="E80" s="246">
        <f t="shared" si="11"/>
        <v>14410</v>
      </c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>
        <f t="shared" si="12"/>
        <v>14410</v>
      </c>
      <c r="Q80" s="246">
        <v>14410</v>
      </c>
      <c r="R80" s="246"/>
    </row>
    <row r="81" spans="1:18" ht="12" customHeight="1" x14ac:dyDescent="0.2">
      <c r="A81" s="233">
        <v>69</v>
      </c>
      <c r="B81" s="234" t="s">
        <v>135</v>
      </c>
      <c r="C81" s="222" t="s">
        <v>255</v>
      </c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</row>
    <row r="82" spans="1:18" ht="12" customHeight="1" x14ac:dyDescent="0.2">
      <c r="A82" s="233">
        <v>70</v>
      </c>
      <c r="B82" s="235" t="s">
        <v>136</v>
      </c>
      <c r="C82" s="222" t="s">
        <v>137</v>
      </c>
      <c r="D82" s="246">
        <f t="shared" si="10"/>
        <v>52707831</v>
      </c>
      <c r="E82" s="246">
        <f t="shared" si="11"/>
        <v>52567446</v>
      </c>
      <c r="F82" s="246">
        <f t="shared" si="11"/>
        <v>140385</v>
      </c>
      <c r="G82" s="246">
        <f t="shared" ref="G82:G141" si="13">H82+I82</f>
        <v>13114047</v>
      </c>
      <c r="H82" s="246">
        <v>13114047</v>
      </c>
      <c r="I82" s="246"/>
      <c r="J82" s="246">
        <f t="shared" ref="J82:J141" si="14">K82+L82</f>
        <v>6657808</v>
      </c>
      <c r="K82" s="246">
        <v>6657808</v>
      </c>
      <c r="L82" s="246"/>
      <c r="M82" s="246">
        <f t="shared" ref="M82:M141" si="15">N82+O82</f>
        <v>30883205</v>
      </c>
      <c r="N82" s="246">
        <v>30883205</v>
      </c>
      <c r="O82" s="246"/>
      <c r="P82" s="246">
        <f t="shared" si="12"/>
        <v>2052771</v>
      </c>
      <c r="Q82" s="246">
        <v>1912386</v>
      </c>
      <c r="R82" s="246">
        <v>140385</v>
      </c>
    </row>
    <row r="83" spans="1:18" ht="12" customHeight="1" x14ac:dyDescent="0.2">
      <c r="A83" s="233">
        <v>71</v>
      </c>
      <c r="B83" s="234" t="s">
        <v>138</v>
      </c>
      <c r="C83" s="222" t="s">
        <v>256</v>
      </c>
      <c r="D83" s="246">
        <f t="shared" si="10"/>
        <v>114972213</v>
      </c>
      <c r="E83" s="246">
        <f t="shared" si="11"/>
        <v>114972213</v>
      </c>
      <c r="F83" s="246"/>
      <c r="G83" s="246">
        <f t="shared" si="13"/>
        <v>29504867</v>
      </c>
      <c r="H83" s="246">
        <v>29504867</v>
      </c>
      <c r="I83" s="246"/>
      <c r="J83" s="246">
        <f t="shared" si="14"/>
        <v>12675920</v>
      </c>
      <c r="K83" s="246">
        <v>12675920</v>
      </c>
      <c r="L83" s="246"/>
      <c r="M83" s="246">
        <f t="shared" si="15"/>
        <v>65718454</v>
      </c>
      <c r="N83" s="246">
        <v>65718454</v>
      </c>
      <c r="O83" s="246"/>
      <c r="P83" s="246">
        <f t="shared" si="12"/>
        <v>7072972</v>
      </c>
      <c r="Q83" s="246">
        <v>7072972</v>
      </c>
      <c r="R83" s="246"/>
    </row>
    <row r="84" spans="1:18" ht="12" customHeight="1" x14ac:dyDescent="0.2">
      <c r="A84" s="233">
        <v>72</v>
      </c>
      <c r="B84" s="235" t="s">
        <v>139</v>
      </c>
      <c r="C84" s="222" t="s">
        <v>36</v>
      </c>
      <c r="D84" s="246">
        <f t="shared" si="10"/>
        <v>80709644</v>
      </c>
      <c r="E84" s="246">
        <f t="shared" si="11"/>
        <v>80709644</v>
      </c>
      <c r="F84" s="246"/>
      <c r="G84" s="246">
        <f t="shared" si="13"/>
        <v>19059497</v>
      </c>
      <c r="H84" s="246">
        <v>19059497</v>
      </c>
      <c r="I84" s="246"/>
      <c r="J84" s="246">
        <f t="shared" si="14"/>
        <v>8562472</v>
      </c>
      <c r="K84" s="246">
        <v>8562472</v>
      </c>
      <c r="L84" s="246"/>
      <c r="M84" s="246">
        <f t="shared" si="15"/>
        <v>46045856</v>
      </c>
      <c r="N84" s="246">
        <v>46045856</v>
      </c>
      <c r="O84" s="246"/>
      <c r="P84" s="246">
        <f t="shared" si="12"/>
        <v>7041819</v>
      </c>
      <c r="Q84" s="246">
        <v>7041819</v>
      </c>
      <c r="R84" s="246"/>
    </row>
    <row r="85" spans="1:18" ht="12" customHeight="1" x14ac:dyDescent="0.2">
      <c r="A85" s="233">
        <v>73</v>
      </c>
      <c r="B85" s="234" t="s">
        <v>140</v>
      </c>
      <c r="C85" s="222" t="s">
        <v>38</v>
      </c>
      <c r="D85" s="246">
        <f t="shared" si="10"/>
        <v>32838983</v>
      </c>
      <c r="E85" s="246">
        <f t="shared" si="11"/>
        <v>32838983</v>
      </c>
      <c r="F85" s="246"/>
      <c r="G85" s="246">
        <f t="shared" si="13"/>
        <v>7161644</v>
      </c>
      <c r="H85" s="246">
        <v>7161644</v>
      </c>
      <c r="I85" s="246"/>
      <c r="J85" s="246">
        <f t="shared" si="14"/>
        <v>2613834</v>
      </c>
      <c r="K85" s="246">
        <v>2613834</v>
      </c>
      <c r="L85" s="246"/>
      <c r="M85" s="246">
        <f t="shared" si="15"/>
        <v>20300602</v>
      </c>
      <c r="N85" s="246">
        <v>20300602</v>
      </c>
      <c r="O85" s="246"/>
      <c r="P85" s="246">
        <f t="shared" si="12"/>
        <v>2762903</v>
      </c>
      <c r="Q85" s="246">
        <v>2762903</v>
      </c>
      <c r="R85" s="246"/>
    </row>
    <row r="86" spans="1:18" ht="12" customHeight="1" x14ac:dyDescent="0.2">
      <c r="A86" s="233">
        <v>74</v>
      </c>
      <c r="B86" s="234" t="s">
        <v>141</v>
      </c>
      <c r="C86" s="222" t="s">
        <v>37</v>
      </c>
      <c r="D86" s="246">
        <f t="shared" si="10"/>
        <v>119627396</v>
      </c>
      <c r="E86" s="246">
        <f t="shared" si="11"/>
        <v>119627396</v>
      </c>
      <c r="F86" s="246"/>
      <c r="G86" s="246">
        <f t="shared" si="13"/>
        <v>27868217</v>
      </c>
      <c r="H86" s="246">
        <v>27868217</v>
      </c>
      <c r="I86" s="246"/>
      <c r="J86" s="246">
        <f t="shared" si="14"/>
        <v>15662036</v>
      </c>
      <c r="K86" s="246">
        <v>15662036</v>
      </c>
      <c r="L86" s="246"/>
      <c r="M86" s="246">
        <f t="shared" si="15"/>
        <v>68683219</v>
      </c>
      <c r="N86" s="246">
        <v>68683219</v>
      </c>
      <c r="O86" s="246"/>
      <c r="P86" s="246">
        <f t="shared" si="12"/>
        <v>7413924</v>
      </c>
      <c r="Q86" s="246">
        <v>7413924</v>
      </c>
      <c r="R86" s="246"/>
    </row>
    <row r="87" spans="1:18" ht="12" customHeight="1" x14ac:dyDescent="0.2">
      <c r="A87" s="233">
        <v>75</v>
      </c>
      <c r="B87" s="234" t="s">
        <v>142</v>
      </c>
      <c r="C87" s="222" t="s">
        <v>52</v>
      </c>
      <c r="D87" s="246">
        <f t="shared" si="10"/>
        <v>143945</v>
      </c>
      <c r="E87" s="246"/>
      <c r="F87" s="246">
        <f t="shared" si="11"/>
        <v>143945</v>
      </c>
      <c r="G87" s="246"/>
      <c r="H87" s="246"/>
      <c r="I87" s="246"/>
      <c r="J87" s="246"/>
      <c r="K87" s="246"/>
      <c r="L87" s="246"/>
      <c r="M87" s="246"/>
      <c r="N87" s="246"/>
      <c r="O87" s="246"/>
      <c r="P87" s="246">
        <f t="shared" si="12"/>
        <v>143945</v>
      </c>
      <c r="Q87" s="246">
        <v>0</v>
      </c>
      <c r="R87" s="246">
        <v>143945</v>
      </c>
    </row>
    <row r="88" spans="1:18" ht="12" customHeight="1" x14ac:dyDescent="0.2">
      <c r="A88" s="233">
        <v>76</v>
      </c>
      <c r="B88" s="234" t="s">
        <v>143</v>
      </c>
      <c r="C88" s="222" t="s">
        <v>237</v>
      </c>
      <c r="D88" s="246">
        <f t="shared" si="10"/>
        <v>96076273</v>
      </c>
      <c r="E88" s="246">
        <f t="shared" si="11"/>
        <v>96076273</v>
      </c>
      <c r="F88" s="246"/>
      <c r="G88" s="246">
        <f t="shared" si="13"/>
        <v>23472544</v>
      </c>
      <c r="H88" s="246">
        <v>23472544</v>
      </c>
      <c r="I88" s="246"/>
      <c r="J88" s="246">
        <f t="shared" si="14"/>
        <v>10042422</v>
      </c>
      <c r="K88" s="246">
        <v>10042422</v>
      </c>
      <c r="L88" s="246"/>
      <c r="M88" s="246">
        <f t="shared" si="15"/>
        <v>51963700</v>
      </c>
      <c r="N88" s="246">
        <v>51963700</v>
      </c>
      <c r="O88" s="246"/>
      <c r="P88" s="246">
        <f t="shared" si="12"/>
        <v>10597607</v>
      </c>
      <c r="Q88" s="246">
        <v>10597607</v>
      </c>
      <c r="R88" s="246"/>
    </row>
    <row r="89" spans="1:18" ht="12" customHeight="1" x14ac:dyDescent="0.2">
      <c r="A89" s="233">
        <v>77</v>
      </c>
      <c r="B89" s="234" t="s">
        <v>144</v>
      </c>
      <c r="C89" s="224" t="s">
        <v>351</v>
      </c>
      <c r="D89" s="246">
        <f t="shared" si="10"/>
        <v>110687</v>
      </c>
      <c r="E89" s="246">
        <f t="shared" si="11"/>
        <v>110687</v>
      </c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>
        <f t="shared" si="12"/>
        <v>110687</v>
      </c>
      <c r="Q89" s="246">
        <v>110687</v>
      </c>
      <c r="R89" s="246"/>
    </row>
    <row r="90" spans="1:18" ht="12" customHeight="1" x14ac:dyDescent="0.2">
      <c r="A90" s="233">
        <v>78</v>
      </c>
      <c r="B90" s="234" t="s">
        <v>145</v>
      </c>
      <c r="C90" s="224" t="s">
        <v>268</v>
      </c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</row>
    <row r="91" spans="1:18" ht="22.5" customHeight="1" x14ac:dyDescent="0.2">
      <c r="A91" s="332">
        <v>79</v>
      </c>
      <c r="B91" s="335" t="s">
        <v>146</v>
      </c>
      <c r="C91" s="225" t="s">
        <v>257</v>
      </c>
      <c r="D91" s="246">
        <f t="shared" si="10"/>
        <v>374253</v>
      </c>
      <c r="E91" s="246">
        <f t="shared" si="11"/>
        <v>374253</v>
      </c>
      <c r="F91" s="246"/>
      <c r="G91" s="246">
        <f t="shared" si="13"/>
        <v>100771</v>
      </c>
      <c r="H91" s="246">
        <v>100771</v>
      </c>
      <c r="I91" s="246"/>
      <c r="J91" s="246">
        <f t="shared" si="14"/>
        <v>2622</v>
      </c>
      <c r="K91" s="246">
        <v>2622</v>
      </c>
      <c r="L91" s="246"/>
      <c r="M91" s="246">
        <f t="shared" si="15"/>
        <v>230756</v>
      </c>
      <c r="N91" s="246">
        <v>230756</v>
      </c>
      <c r="O91" s="246"/>
      <c r="P91" s="246">
        <f t="shared" si="12"/>
        <v>40104</v>
      </c>
      <c r="Q91" s="246">
        <v>40104</v>
      </c>
      <c r="R91" s="246"/>
    </row>
    <row r="92" spans="1:18" ht="36" customHeight="1" x14ac:dyDescent="0.2">
      <c r="A92" s="333"/>
      <c r="B92" s="336"/>
      <c r="C92" s="224" t="s">
        <v>349</v>
      </c>
      <c r="D92" s="246">
        <f t="shared" si="10"/>
        <v>374253</v>
      </c>
      <c r="E92" s="246">
        <f t="shared" si="11"/>
        <v>374253</v>
      </c>
      <c r="F92" s="246"/>
      <c r="G92" s="246">
        <f t="shared" si="13"/>
        <v>100771</v>
      </c>
      <c r="H92" s="246">
        <v>100771</v>
      </c>
      <c r="I92" s="246"/>
      <c r="J92" s="246">
        <f t="shared" si="14"/>
        <v>2622</v>
      </c>
      <c r="K92" s="246">
        <v>2622</v>
      </c>
      <c r="L92" s="246"/>
      <c r="M92" s="246">
        <f t="shared" si="15"/>
        <v>230756</v>
      </c>
      <c r="N92" s="246">
        <v>230756</v>
      </c>
      <c r="O92" s="246"/>
      <c r="P92" s="246">
        <f t="shared" si="12"/>
        <v>40104</v>
      </c>
      <c r="Q92" s="246">
        <v>40104</v>
      </c>
      <c r="R92" s="246"/>
    </row>
    <row r="93" spans="1:18" ht="25.5" customHeight="1" x14ac:dyDescent="0.2">
      <c r="A93" s="333"/>
      <c r="B93" s="336"/>
      <c r="C93" s="224" t="s">
        <v>258</v>
      </c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1:18" ht="38.25" customHeight="1" x14ac:dyDescent="0.2">
      <c r="A94" s="334"/>
      <c r="B94" s="337"/>
      <c r="C94" s="226" t="s">
        <v>350</v>
      </c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</row>
    <row r="95" spans="1:18" ht="12" customHeight="1" x14ac:dyDescent="0.2">
      <c r="A95" s="233">
        <v>80</v>
      </c>
      <c r="B95" s="234" t="s">
        <v>147</v>
      </c>
      <c r="C95" s="222" t="s">
        <v>51</v>
      </c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1:18" ht="12" customHeight="1" x14ac:dyDescent="0.2">
      <c r="A96" s="233">
        <v>81</v>
      </c>
      <c r="B96" s="234" t="s">
        <v>148</v>
      </c>
      <c r="C96" s="222" t="s">
        <v>149</v>
      </c>
      <c r="D96" s="246">
        <f t="shared" si="10"/>
        <v>4481633</v>
      </c>
      <c r="E96" s="246">
        <f t="shared" si="11"/>
        <v>4481633</v>
      </c>
      <c r="F96" s="246"/>
      <c r="G96" s="246">
        <f t="shared" si="13"/>
        <v>854811</v>
      </c>
      <c r="H96" s="246">
        <v>854811</v>
      </c>
      <c r="I96" s="246"/>
      <c r="J96" s="246">
        <f t="shared" si="14"/>
        <v>483703</v>
      </c>
      <c r="K96" s="246">
        <v>483703</v>
      </c>
      <c r="L96" s="246"/>
      <c r="M96" s="246">
        <f t="shared" si="15"/>
        <v>2494491</v>
      </c>
      <c r="N96" s="246">
        <v>2494491</v>
      </c>
      <c r="O96" s="246"/>
      <c r="P96" s="246">
        <f t="shared" si="12"/>
        <v>648628</v>
      </c>
      <c r="Q96" s="246">
        <v>648628</v>
      </c>
      <c r="R96" s="246"/>
    </row>
    <row r="97" spans="1:18" ht="12" customHeight="1" x14ac:dyDescent="0.2">
      <c r="A97" s="233">
        <v>82</v>
      </c>
      <c r="B97" s="235" t="s">
        <v>150</v>
      </c>
      <c r="C97" s="222" t="s">
        <v>151</v>
      </c>
      <c r="D97" s="246">
        <f t="shared" si="10"/>
        <v>25365193</v>
      </c>
      <c r="E97" s="246">
        <f t="shared" si="11"/>
        <v>25365193</v>
      </c>
      <c r="F97" s="246"/>
      <c r="G97" s="246">
        <f t="shared" si="13"/>
        <v>4958597</v>
      </c>
      <c r="H97" s="246">
        <v>4958597</v>
      </c>
      <c r="I97" s="246"/>
      <c r="J97" s="246">
        <f t="shared" si="14"/>
        <v>3902401</v>
      </c>
      <c r="K97" s="246">
        <v>3902401</v>
      </c>
      <c r="L97" s="246"/>
      <c r="M97" s="246">
        <f t="shared" si="15"/>
        <v>13819014</v>
      </c>
      <c r="N97" s="246">
        <v>13819014</v>
      </c>
      <c r="O97" s="246"/>
      <c r="P97" s="246">
        <f t="shared" si="12"/>
        <v>2685181</v>
      </c>
      <c r="Q97" s="246">
        <v>2685181</v>
      </c>
      <c r="R97" s="246"/>
    </row>
    <row r="98" spans="1:18" ht="12" customHeight="1" x14ac:dyDescent="0.2">
      <c r="A98" s="233">
        <v>83</v>
      </c>
      <c r="B98" s="234" t="s">
        <v>152</v>
      </c>
      <c r="C98" s="222" t="s">
        <v>28</v>
      </c>
      <c r="D98" s="246">
        <f t="shared" si="10"/>
        <v>9548572</v>
      </c>
      <c r="E98" s="246">
        <f t="shared" si="11"/>
        <v>9548572</v>
      </c>
      <c r="F98" s="246"/>
      <c r="G98" s="246">
        <f t="shared" si="13"/>
        <v>1879888</v>
      </c>
      <c r="H98" s="246">
        <v>1879888</v>
      </c>
      <c r="I98" s="246"/>
      <c r="J98" s="246">
        <f t="shared" si="14"/>
        <v>1339688</v>
      </c>
      <c r="K98" s="246">
        <v>1339688</v>
      </c>
      <c r="L98" s="246"/>
      <c r="M98" s="246">
        <f t="shared" si="15"/>
        <v>5380389</v>
      </c>
      <c r="N98" s="246">
        <v>5380389</v>
      </c>
      <c r="O98" s="246"/>
      <c r="P98" s="246">
        <f t="shared" si="12"/>
        <v>948607</v>
      </c>
      <c r="Q98" s="246">
        <v>948607</v>
      </c>
      <c r="R98" s="246"/>
    </row>
    <row r="99" spans="1:18" ht="12" customHeight="1" x14ac:dyDescent="0.2">
      <c r="A99" s="233">
        <v>84</v>
      </c>
      <c r="B99" s="235" t="s">
        <v>153</v>
      </c>
      <c r="C99" s="222" t="s">
        <v>12</v>
      </c>
      <c r="D99" s="246">
        <f t="shared" si="10"/>
        <v>9361026</v>
      </c>
      <c r="E99" s="246">
        <f t="shared" si="11"/>
        <v>9352421</v>
      </c>
      <c r="F99" s="246">
        <f t="shared" si="11"/>
        <v>8605</v>
      </c>
      <c r="G99" s="246">
        <f t="shared" si="13"/>
        <v>1667923</v>
      </c>
      <c r="H99" s="246">
        <v>1667923</v>
      </c>
      <c r="I99" s="246"/>
      <c r="J99" s="246">
        <f t="shared" si="14"/>
        <v>1304296</v>
      </c>
      <c r="K99" s="246">
        <v>1304296</v>
      </c>
      <c r="L99" s="246"/>
      <c r="M99" s="246">
        <f t="shared" si="15"/>
        <v>5932450</v>
      </c>
      <c r="N99" s="246">
        <v>5932450</v>
      </c>
      <c r="O99" s="246"/>
      <c r="P99" s="246">
        <f t="shared" si="12"/>
        <v>456357</v>
      </c>
      <c r="Q99" s="246">
        <v>447752</v>
      </c>
      <c r="R99" s="246">
        <v>8605</v>
      </c>
    </row>
    <row r="100" spans="1:18" ht="12" customHeight="1" x14ac:dyDescent="0.2">
      <c r="A100" s="233">
        <v>85</v>
      </c>
      <c r="B100" s="235" t="s">
        <v>154</v>
      </c>
      <c r="C100" s="222" t="s">
        <v>27</v>
      </c>
      <c r="D100" s="246">
        <f t="shared" si="10"/>
        <v>30678362</v>
      </c>
      <c r="E100" s="246">
        <f t="shared" si="11"/>
        <v>30678362</v>
      </c>
      <c r="F100" s="246"/>
      <c r="G100" s="246">
        <f t="shared" si="13"/>
        <v>6372857</v>
      </c>
      <c r="H100" s="246">
        <v>6372857</v>
      </c>
      <c r="I100" s="246"/>
      <c r="J100" s="246">
        <f t="shared" si="14"/>
        <v>3869629</v>
      </c>
      <c r="K100" s="246">
        <v>3869629</v>
      </c>
      <c r="L100" s="246"/>
      <c r="M100" s="246">
        <f t="shared" si="15"/>
        <v>16316427</v>
      </c>
      <c r="N100" s="246">
        <v>16316427</v>
      </c>
      <c r="O100" s="246"/>
      <c r="P100" s="246">
        <f t="shared" si="12"/>
        <v>4119449</v>
      </c>
      <c r="Q100" s="246">
        <v>4119449</v>
      </c>
      <c r="R100" s="246"/>
    </row>
    <row r="101" spans="1:18" ht="12" customHeight="1" x14ac:dyDescent="0.2">
      <c r="A101" s="233">
        <v>86</v>
      </c>
      <c r="B101" s="234" t="s">
        <v>155</v>
      </c>
      <c r="C101" s="222" t="s">
        <v>45</v>
      </c>
      <c r="D101" s="246">
        <f t="shared" si="10"/>
        <v>13047191</v>
      </c>
      <c r="E101" s="246">
        <f t="shared" si="11"/>
        <v>13047191</v>
      </c>
      <c r="F101" s="246"/>
      <c r="G101" s="246">
        <f t="shared" si="13"/>
        <v>2119653</v>
      </c>
      <c r="H101" s="246">
        <v>2119653</v>
      </c>
      <c r="I101" s="246"/>
      <c r="J101" s="246">
        <f t="shared" si="14"/>
        <v>1544181</v>
      </c>
      <c r="K101" s="246">
        <v>1544181</v>
      </c>
      <c r="L101" s="246"/>
      <c r="M101" s="246">
        <f t="shared" si="15"/>
        <v>8295498</v>
      </c>
      <c r="N101" s="246">
        <v>8295498</v>
      </c>
      <c r="O101" s="246"/>
      <c r="P101" s="246">
        <f t="shared" si="12"/>
        <v>1087859</v>
      </c>
      <c r="Q101" s="246">
        <v>1087859</v>
      </c>
      <c r="R101" s="246"/>
    </row>
    <row r="102" spans="1:18" ht="12" customHeight="1" x14ac:dyDescent="0.2">
      <c r="A102" s="233">
        <v>87</v>
      </c>
      <c r="B102" s="234" t="s">
        <v>156</v>
      </c>
      <c r="C102" s="222" t="s">
        <v>33</v>
      </c>
      <c r="D102" s="246">
        <f t="shared" si="10"/>
        <v>18190300</v>
      </c>
      <c r="E102" s="246">
        <f t="shared" si="11"/>
        <v>18190300</v>
      </c>
      <c r="F102" s="246"/>
      <c r="G102" s="246">
        <f t="shared" si="13"/>
        <v>4037764</v>
      </c>
      <c r="H102" s="246">
        <v>4037764</v>
      </c>
      <c r="I102" s="246"/>
      <c r="J102" s="246">
        <f t="shared" si="14"/>
        <v>2354287</v>
      </c>
      <c r="K102" s="246">
        <v>2354287</v>
      </c>
      <c r="L102" s="246"/>
      <c r="M102" s="246">
        <f t="shared" si="15"/>
        <v>11397547</v>
      </c>
      <c r="N102" s="246">
        <v>11397547</v>
      </c>
      <c r="O102" s="246"/>
      <c r="P102" s="246">
        <f t="shared" si="12"/>
        <v>400702</v>
      </c>
      <c r="Q102" s="246">
        <v>400702</v>
      </c>
      <c r="R102" s="246"/>
    </row>
    <row r="103" spans="1:18" ht="12" customHeight="1" x14ac:dyDescent="0.2">
      <c r="A103" s="233">
        <v>88</v>
      </c>
      <c r="B103" s="234" t="s">
        <v>157</v>
      </c>
      <c r="C103" s="222" t="s">
        <v>29</v>
      </c>
      <c r="D103" s="246">
        <f t="shared" si="10"/>
        <v>29320947</v>
      </c>
      <c r="E103" s="246">
        <f t="shared" si="11"/>
        <v>29220667</v>
      </c>
      <c r="F103" s="246">
        <f t="shared" si="11"/>
        <v>100280</v>
      </c>
      <c r="G103" s="246">
        <f t="shared" si="13"/>
        <v>6970528</v>
      </c>
      <c r="H103" s="246">
        <v>6970528</v>
      </c>
      <c r="I103" s="246"/>
      <c r="J103" s="246">
        <f t="shared" si="14"/>
        <v>4670558</v>
      </c>
      <c r="K103" s="246">
        <v>4670558</v>
      </c>
      <c r="L103" s="246"/>
      <c r="M103" s="246">
        <f t="shared" si="15"/>
        <v>15276568</v>
      </c>
      <c r="N103" s="246">
        <v>15276568</v>
      </c>
      <c r="O103" s="246"/>
      <c r="P103" s="246">
        <f t="shared" si="12"/>
        <v>2403293</v>
      </c>
      <c r="Q103" s="246">
        <v>2303013</v>
      </c>
      <c r="R103" s="246">
        <v>100280</v>
      </c>
    </row>
    <row r="104" spans="1:18" ht="12" customHeight="1" x14ac:dyDescent="0.2">
      <c r="A104" s="233">
        <v>89</v>
      </c>
      <c r="B104" s="234" t="s">
        <v>158</v>
      </c>
      <c r="C104" s="222" t="s">
        <v>30</v>
      </c>
      <c r="D104" s="246">
        <f t="shared" si="10"/>
        <v>26769115</v>
      </c>
      <c r="E104" s="246">
        <f t="shared" si="11"/>
        <v>26769115</v>
      </c>
      <c r="F104" s="246"/>
      <c r="G104" s="246">
        <f t="shared" si="13"/>
        <v>5413800</v>
      </c>
      <c r="H104" s="246">
        <v>5413800</v>
      </c>
      <c r="I104" s="246"/>
      <c r="J104" s="246">
        <f t="shared" si="14"/>
        <v>4080676</v>
      </c>
      <c r="K104" s="246">
        <v>4080676</v>
      </c>
      <c r="L104" s="246"/>
      <c r="M104" s="246">
        <f t="shared" si="15"/>
        <v>12560085</v>
      </c>
      <c r="N104" s="246">
        <v>12560085</v>
      </c>
      <c r="O104" s="246"/>
      <c r="P104" s="246">
        <f t="shared" si="12"/>
        <v>4714554</v>
      </c>
      <c r="Q104" s="246">
        <v>4714554</v>
      </c>
      <c r="R104" s="246"/>
    </row>
    <row r="105" spans="1:18" ht="12" customHeight="1" x14ac:dyDescent="0.2">
      <c r="A105" s="233">
        <v>90</v>
      </c>
      <c r="B105" s="235" t="s">
        <v>159</v>
      </c>
      <c r="C105" s="222" t="s">
        <v>14</v>
      </c>
      <c r="D105" s="246">
        <f t="shared" si="10"/>
        <v>10302667</v>
      </c>
      <c r="E105" s="246">
        <f t="shared" si="11"/>
        <v>10274009</v>
      </c>
      <c r="F105" s="246">
        <f t="shared" si="11"/>
        <v>28658</v>
      </c>
      <c r="G105" s="246">
        <f t="shared" si="13"/>
        <v>2189149</v>
      </c>
      <c r="H105" s="246">
        <v>2189149</v>
      </c>
      <c r="I105" s="246"/>
      <c r="J105" s="246">
        <f t="shared" si="14"/>
        <v>1209914</v>
      </c>
      <c r="K105" s="246">
        <v>1209914</v>
      </c>
      <c r="L105" s="246"/>
      <c r="M105" s="246">
        <f t="shared" si="15"/>
        <v>6151520</v>
      </c>
      <c r="N105" s="246">
        <v>6151520</v>
      </c>
      <c r="O105" s="246"/>
      <c r="P105" s="246">
        <f t="shared" si="12"/>
        <v>752084</v>
      </c>
      <c r="Q105" s="246">
        <v>723426</v>
      </c>
      <c r="R105" s="246">
        <v>28658</v>
      </c>
    </row>
    <row r="106" spans="1:18" ht="12" customHeight="1" x14ac:dyDescent="0.2">
      <c r="A106" s="233">
        <v>91</v>
      </c>
      <c r="B106" s="234" t="s">
        <v>160</v>
      </c>
      <c r="C106" s="222" t="s">
        <v>31</v>
      </c>
      <c r="D106" s="246">
        <f t="shared" si="10"/>
        <v>17255279</v>
      </c>
      <c r="E106" s="246">
        <f t="shared" si="11"/>
        <v>17255279</v>
      </c>
      <c r="F106" s="246"/>
      <c r="G106" s="246">
        <f t="shared" si="13"/>
        <v>4003016</v>
      </c>
      <c r="H106" s="246">
        <v>4003016</v>
      </c>
      <c r="I106" s="246"/>
      <c r="J106" s="246">
        <f t="shared" si="14"/>
        <v>2574509</v>
      </c>
      <c r="K106" s="246">
        <v>2574509</v>
      </c>
      <c r="L106" s="246"/>
      <c r="M106" s="246">
        <f t="shared" si="15"/>
        <v>9326594</v>
      </c>
      <c r="N106" s="246">
        <v>9326594</v>
      </c>
      <c r="O106" s="246"/>
      <c r="P106" s="246">
        <f t="shared" si="12"/>
        <v>1351160</v>
      </c>
      <c r="Q106" s="246">
        <v>1351160</v>
      </c>
      <c r="R106" s="246"/>
    </row>
    <row r="107" spans="1:18" ht="12" customHeight="1" x14ac:dyDescent="0.2">
      <c r="A107" s="233">
        <v>92</v>
      </c>
      <c r="B107" s="234" t="s">
        <v>161</v>
      </c>
      <c r="C107" s="222" t="s">
        <v>15</v>
      </c>
      <c r="D107" s="246">
        <f t="shared" si="10"/>
        <v>13465046</v>
      </c>
      <c r="E107" s="246">
        <f t="shared" si="11"/>
        <v>13422060</v>
      </c>
      <c r="F107" s="246">
        <f t="shared" si="11"/>
        <v>42986</v>
      </c>
      <c r="G107" s="246">
        <f t="shared" si="13"/>
        <v>2171775</v>
      </c>
      <c r="H107" s="246">
        <v>2171775</v>
      </c>
      <c r="I107" s="246"/>
      <c r="J107" s="246">
        <f t="shared" si="14"/>
        <v>2225824</v>
      </c>
      <c r="K107" s="246">
        <v>2225824</v>
      </c>
      <c r="L107" s="246"/>
      <c r="M107" s="246">
        <f t="shared" si="15"/>
        <v>7930380</v>
      </c>
      <c r="N107" s="246">
        <v>7930380</v>
      </c>
      <c r="O107" s="246"/>
      <c r="P107" s="246">
        <f t="shared" si="12"/>
        <v>1137067</v>
      </c>
      <c r="Q107" s="246">
        <v>1094081</v>
      </c>
      <c r="R107" s="246">
        <v>42986</v>
      </c>
    </row>
    <row r="108" spans="1:18" ht="12" customHeight="1" x14ac:dyDescent="0.2">
      <c r="A108" s="233">
        <v>93</v>
      </c>
      <c r="B108" s="234" t="s">
        <v>162</v>
      </c>
      <c r="C108" s="222" t="s">
        <v>13</v>
      </c>
      <c r="D108" s="246">
        <f t="shared" si="10"/>
        <v>15729556</v>
      </c>
      <c r="E108" s="246">
        <f t="shared" si="11"/>
        <v>15715228</v>
      </c>
      <c r="F108" s="246">
        <f t="shared" si="11"/>
        <v>14328</v>
      </c>
      <c r="G108" s="246">
        <f t="shared" si="13"/>
        <v>3137780</v>
      </c>
      <c r="H108" s="246">
        <v>3137780</v>
      </c>
      <c r="I108" s="246"/>
      <c r="J108" s="246">
        <f t="shared" si="14"/>
        <v>2537806</v>
      </c>
      <c r="K108" s="246">
        <v>2537806</v>
      </c>
      <c r="L108" s="246"/>
      <c r="M108" s="246">
        <f t="shared" si="15"/>
        <v>9823155</v>
      </c>
      <c r="N108" s="246">
        <v>9823155</v>
      </c>
      <c r="O108" s="246"/>
      <c r="P108" s="246">
        <f t="shared" si="12"/>
        <v>230815</v>
      </c>
      <c r="Q108" s="246">
        <v>216487</v>
      </c>
      <c r="R108" s="246">
        <v>14328</v>
      </c>
    </row>
    <row r="109" spans="1:18" ht="12" customHeight="1" x14ac:dyDescent="0.2">
      <c r="A109" s="233">
        <v>94</v>
      </c>
      <c r="B109" s="235" t="s">
        <v>163</v>
      </c>
      <c r="C109" s="222" t="s">
        <v>32</v>
      </c>
      <c r="D109" s="246">
        <f t="shared" si="10"/>
        <v>9841772</v>
      </c>
      <c r="E109" s="246">
        <f t="shared" si="11"/>
        <v>9823151</v>
      </c>
      <c r="F109" s="246">
        <f t="shared" si="11"/>
        <v>18621</v>
      </c>
      <c r="G109" s="246">
        <f t="shared" si="13"/>
        <v>2415014</v>
      </c>
      <c r="H109" s="246">
        <v>2415014</v>
      </c>
      <c r="I109" s="246"/>
      <c r="J109" s="246">
        <f t="shared" si="14"/>
        <v>1207293</v>
      </c>
      <c r="K109" s="246">
        <v>1207293</v>
      </c>
      <c r="L109" s="246"/>
      <c r="M109" s="246">
        <f t="shared" si="15"/>
        <v>5462177</v>
      </c>
      <c r="N109" s="246">
        <v>5462177</v>
      </c>
      <c r="O109" s="246"/>
      <c r="P109" s="246">
        <f t="shared" si="12"/>
        <v>757288</v>
      </c>
      <c r="Q109" s="246">
        <v>738667</v>
      </c>
      <c r="R109" s="246">
        <v>18621</v>
      </c>
    </row>
    <row r="110" spans="1:18" ht="12" customHeight="1" x14ac:dyDescent="0.2">
      <c r="A110" s="233">
        <v>95</v>
      </c>
      <c r="B110" s="235" t="s">
        <v>164</v>
      </c>
      <c r="C110" s="222" t="s">
        <v>55</v>
      </c>
      <c r="D110" s="246">
        <f t="shared" si="10"/>
        <v>18032543</v>
      </c>
      <c r="E110" s="246">
        <f t="shared" si="11"/>
        <v>18021076</v>
      </c>
      <c r="F110" s="246">
        <f t="shared" si="11"/>
        <v>11467</v>
      </c>
      <c r="G110" s="246">
        <f t="shared" si="13"/>
        <v>4489494</v>
      </c>
      <c r="H110" s="246">
        <v>4489494</v>
      </c>
      <c r="I110" s="246"/>
      <c r="J110" s="246">
        <f t="shared" si="14"/>
        <v>1684443</v>
      </c>
      <c r="K110" s="246">
        <v>1684443</v>
      </c>
      <c r="L110" s="246"/>
      <c r="M110" s="246">
        <f t="shared" si="15"/>
        <v>10547551</v>
      </c>
      <c r="N110" s="246">
        <v>10547551</v>
      </c>
      <c r="O110" s="246"/>
      <c r="P110" s="246">
        <f t="shared" si="12"/>
        <v>1311055</v>
      </c>
      <c r="Q110" s="246">
        <v>1299588</v>
      </c>
      <c r="R110" s="246">
        <v>11467</v>
      </c>
    </row>
    <row r="111" spans="1:18" ht="12" customHeight="1" x14ac:dyDescent="0.2">
      <c r="A111" s="233">
        <v>96</v>
      </c>
      <c r="B111" s="234" t="s">
        <v>165</v>
      </c>
      <c r="C111" s="222" t="s">
        <v>34</v>
      </c>
      <c r="D111" s="246">
        <f t="shared" si="10"/>
        <v>29604997</v>
      </c>
      <c r="E111" s="246">
        <f t="shared" si="11"/>
        <v>29596351</v>
      </c>
      <c r="F111" s="246">
        <f t="shared" si="11"/>
        <v>8646</v>
      </c>
      <c r="G111" s="246">
        <f t="shared" si="13"/>
        <v>6980953</v>
      </c>
      <c r="H111" s="246">
        <v>6980953</v>
      </c>
      <c r="I111" s="246"/>
      <c r="J111" s="246">
        <f t="shared" si="14"/>
        <v>2869451</v>
      </c>
      <c r="K111" s="246">
        <v>2869451</v>
      </c>
      <c r="L111" s="246"/>
      <c r="M111" s="246">
        <f t="shared" si="15"/>
        <v>17148898</v>
      </c>
      <c r="N111" s="246">
        <v>17148898</v>
      </c>
      <c r="O111" s="246"/>
      <c r="P111" s="246">
        <f t="shared" si="12"/>
        <v>2605695</v>
      </c>
      <c r="Q111" s="246">
        <v>2597049</v>
      </c>
      <c r="R111" s="246">
        <v>8646</v>
      </c>
    </row>
    <row r="112" spans="1:18" ht="12" customHeight="1" x14ac:dyDescent="0.2">
      <c r="A112" s="233">
        <v>97</v>
      </c>
      <c r="B112" s="234" t="s">
        <v>166</v>
      </c>
      <c r="C112" s="222" t="s">
        <v>228</v>
      </c>
      <c r="D112" s="246">
        <f t="shared" si="10"/>
        <v>17299760</v>
      </c>
      <c r="E112" s="246">
        <f t="shared" si="11"/>
        <v>17292606</v>
      </c>
      <c r="F112" s="246">
        <f t="shared" si="11"/>
        <v>7154</v>
      </c>
      <c r="G112" s="246">
        <f t="shared" si="13"/>
        <v>3659007</v>
      </c>
      <c r="H112" s="246">
        <v>3659007</v>
      </c>
      <c r="I112" s="246"/>
      <c r="J112" s="246">
        <f t="shared" si="14"/>
        <v>2207471</v>
      </c>
      <c r="K112" s="246">
        <v>2207471</v>
      </c>
      <c r="L112" s="246"/>
      <c r="M112" s="246">
        <f t="shared" si="15"/>
        <v>10874697</v>
      </c>
      <c r="N112" s="246">
        <v>10874697</v>
      </c>
      <c r="O112" s="246"/>
      <c r="P112" s="246">
        <f t="shared" si="12"/>
        <v>558585</v>
      </c>
      <c r="Q112" s="246">
        <v>551431</v>
      </c>
      <c r="R112" s="246">
        <v>7154</v>
      </c>
    </row>
    <row r="113" spans="1:18" ht="12" customHeight="1" x14ac:dyDescent="0.2">
      <c r="A113" s="233">
        <v>98</v>
      </c>
      <c r="B113" s="234" t="s">
        <v>167</v>
      </c>
      <c r="C113" s="222" t="s">
        <v>168</v>
      </c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</row>
    <row r="114" spans="1:18" ht="12" customHeight="1" x14ac:dyDescent="0.2">
      <c r="A114" s="233">
        <v>99</v>
      </c>
      <c r="B114" s="234" t="s">
        <v>169</v>
      </c>
      <c r="C114" s="222" t="s">
        <v>170</v>
      </c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</row>
    <row r="115" spans="1:18" ht="12" customHeight="1" x14ac:dyDescent="0.2">
      <c r="A115" s="233">
        <v>100</v>
      </c>
      <c r="B115" s="235" t="s">
        <v>171</v>
      </c>
      <c r="C115" s="222" t="s">
        <v>172</v>
      </c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</row>
    <row r="116" spans="1:18" ht="12" customHeight="1" x14ac:dyDescent="0.2">
      <c r="A116" s="233">
        <v>101</v>
      </c>
      <c r="B116" s="235" t="s">
        <v>173</v>
      </c>
      <c r="C116" s="222" t="s">
        <v>174</v>
      </c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</row>
    <row r="117" spans="1:18" ht="12" customHeight="1" x14ac:dyDescent="0.2">
      <c r="A117" s="233">
        <v>102</v>
      </c>
      <c r="B117" s="235" t="s">
        <v>175</v>
      </c>
      <c r="C117" s="222" t="s">
        <v>176</v>
      </c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1:18" ht="12" customHeight="1" x14ac:dyDescent="0.2">
      <c r="A118" s="233">
        <v>103</v>
      </c>
      <c r="B118" s="235" t="s">
        <v>177</v>
      </c>
      <c r="C118" s="222" t="s">
        <v>178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</row>
    <row r="119" spans="1:18" ht="12" customHeight="1" x14ac:dyDescent="0.2">
      <c r="A119" s="233">
        <v>104</v>
      </c>
      <c r="B119" s="235" t="s">
        <v>179</v>
      </c>
      <c r="C119" s="222" t="s">
        <v>180</v>
      </c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</row>
    <row r="120" spans="1:18" ht="12" customHeight="1" x14ac:dyDescent="0.2">
      <c r="A120" s="233">
        <v>105</v>
      </c>
      <c r="B120" s="237" t="s">
        <v>181</v>
      </c>
      <c r="C120" s="223" t="s">
        <v>182</v>
      </c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</row>
    <row r="121" spans="1:18" ht="12" customHeight="1" x14ac:dyDescent="0.2">
      <c r="A121" s="233">
        <v>106</v>
      </c>
      <c r="B121" s="234" t="s">
        <v>183</v>
      </c>
      <c r="C121" s="222" t="s">
        <v>184</v>
      </c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</row>
    <row r="122" spans="1:18" ht="12" customHeight="1" x14ac:dyDescent="0.2">
      <c r="A122" s="233">
        <v>107</v>
      </c>
      <c r="B122" s="235" t="s">
        <v>185</v>
      </c>
      <c r="C122" s="222" t="s">
        <v>186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1:18" ht="12" customHeight="1" x14ac:dyDescent="0.2">
      <c r="A123" s="233">
        <v>108</v>
      </c>
      <c r="B123" s="234" t="s">
        <v>187</v>
      </c>
      <c r="C123" s="222" t="s">
        <v>188</v>
      </c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</row>
    <row r="124" spans="1:18" ht="12" customHeight="1" x14ac:dyDescent="0.2">
      <c r="A124" s="233">
        <v>109</v>
      </c>
      <c r="B124" s="235" t="s">
        <v>189</v>
      </c>
      <c r="C124" s="224" t="s">
        <v>271</v>
      </c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</row>
    <row r="125" spans="1:18" ht="12" customHeight="1" x14ac:dyDescent="0.2">
      <c r="A125" s="233">
        <v>110</v>
      </c>
      <c r="B125" s="234" t="s">
        <v>190</v>
      </c>
      <c r="C125" s="222" t="s">
        <v>259</v>
      </c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</row>
    <row r="126" spans="1:18" ht="12" customHeight="1" x14ac:dyDescent="0.2">
      <c r="A126" s="233">
        <v>111</v>
      </c>
      <c r="B126" s="234" t="s">
        <v>414</v>
      </c>
      <c r="C126" s="222" t="s">
        <v>413</v>
      </c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</row>
    <row r="127" spans="1:18" ht="12" customHeight="1" x14ac:dyDescent="0.2">
      <c r="A127" s="233">
        <v>112</v>
      </c>
      <c r="B127" s="234" t="s">
        <v>191</v>
      </c>
      <c r="C127" s="222" t="s">
        <v>192</v>
      </c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</row>
    <row r="128" spans="1:18" ht="12" customHeight="1" x14ac:dyDescent="0.2">
      <c r="A128" s="233">
        <v>113</v>
      </c>
      <c r="B128" s="234" t="s">
        <v>193</v>
      </c>
      <c r="C128" s="10" t="s">
        <v>390</v>
      </c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</row>
    <row r="129" spans="1:18" ht="12" customHeight="1" x14ac:dyDescent="0.2">
      <c r="A129" s="233">
        <v>114</v>
      </c>
      <c r="B129" s="235" t="s">
        <v>194</v>
      </c>
      <c r="C129" s="222" t="s">
        <v>195</v>
      </c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</row>
    <row r="130" spans="1:18" ht="12" customHeight="1" x14ac:dyDescent="0.2">
      <c r="A130" s="233">
        <v>115</v>
      </c>
      <c r="B130" s="235" t="s">
        <v>196</v>
      </c>
      <c r="C130" s="224" t="s">
        <v>348</v>
      </c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</row>
    <row r="131" spans="1:18" ht="12" customHeight="1" x14ac:dyDescent="0.2">
      <c r="A131" s="233">
        <v>116</v>
      </c>
      <c r="B131" s="235" t="s">
        <v>197</v>
      </c>
      <c r="C131" s="222" t="s">
        <v>234</v>
      </c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</row>
    <row r="132" spans="1:18" ht="12" customHeight="1" x14ac:dyDescent="0.2">
      <c r="A132" s="233">
        <v>117</v>
      </c>
      <c r="B132" s="235" t="s">
        <v>198</v>
      </c>
      <c r="C132" s="222" t="s">
        <v>199</v>
      </c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</row>
    <row r="133" spans="1:18" ht="12" customHeight="1" x14ac:dyDescent="0.2">
      <c r="A133" s="233">
        <v>118</v>
      </c>
      <c r="B133" s="235" t="s">
        <v>200</v>
      </c>
      <c r="C133" s="222" t="s">
        <v>42</v>
      </c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</row>
    <row r="134" spans="1:18" ht="12" customHeight="1" x14ac:dyDescent="0.2">
      <c r="A134" s="233">
        <v>119</v>
      </c>
      <c r="B134" s="234" t="s">
        <v>201</v>
      </c>
      <c r="C134" s="222" t="s">
        <v>48</v>
      </c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</row>
    <row r="135" spans="1:18" ht="12" customHeight="1" x14ac:dyDescent="0.2">
      <c r="A135" s="233">
        <v>120</v>
      </c>
      <c r="B135" s="234" t="s">
        <v>202</v>
      </c>
      <c r="C135" s="222" t="s">
        <v>236</v>
      </c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</row>
    <row r="136" spans="1:18" ht="12" customHeight="1" x14ac:dyDescent="0.2">
      <c r="A136" s="233">
        <v>121</v>
      </c>
      <c r="B136" s="234" t="s">
        <v>203</v>
      </c>
      <c r="C136" s="222" t="s">
        <v>50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</row>
    <row r="137" spans="1:18" ht="12" customHeight="1" x14ac:dyDescent="0.2">
      <c r="A137" s="233">
        <v>122</v>
      </c>
      <c r="B137" s="235" t="s">
        <v>204</v>
      </c>
      <c r="C137" s="222" t="s">
        <v>49</v>
      </c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1:18" ht="12" customHeight="1" x14ac:dyDescent="0.2">
      <c r="A138" s="233">
        <v>123</v>
      </c>
      <c r="B138" s="235" t="s">
        <v>205</v>
      </c>
      <c r="C138" s="222" t="s">
        <v>206</v>
      </c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</row>
    <row r="139" spans="1:18" ht="12" customHeight="1" x14ac:dyDescent="0.2">
      <c r="A139" s="233">
        <v>124</v>
      </c>
      <c r="B139" s="235" t="s">
        <v>207</v>
      </c>
      <c r="C139" s="222" t="s">
        <v>43</v>
      </c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</row>
    <row r="140" spans="1:18" ht="12" customHeight="1" x14ac:dyDescent="0.2">
      <c r="A140" s="233">
        <v>125</v>
      </c>
      <c r="B140" s="234" t="s">
        <v>208</v>
      </c>
      <c r="C140" s="222" t="s">
        <v>235</v>
      </c>
      <c r="D140" s="246">
        <f t="shared" si="10"/>
        <v>51760102</v>
      </c>
      <c r="E140" s="246">
        <f t="shared" si="11"/>
        <v>51760102</v>
      </c>
      <c r="F140" s="246"/>
      <c r="G140" s="246">
        <f t="shared" si="13"/>
        <v>18767611</v>
      </c>
      <c r="H140" s="246">
        <v>18767611</v>
      </c>
      <c r="I140" s="246"/>
      <c r="J140" s="246">
        <f t="shared" si="14"/>
        <v>4736101</v>
      </c>
      <c r="K140" s="246">
        <v>4736101</v>
      </c>
      <c r="L140" s="246"/>
      <c r="M140" s="246">
        <f t="shared" si="15"/>
        <v>27255384</v>
      </c>
      <c r="N140" s="246">
        <v>27255384</v>
      </c>
      <c r="O140" s="246"/>
      <c r="P140" s="246">
        <f t="shared" si="12"/>
        <v>1001006</v>
      </c>
      <c r="Q140" s="246">
        <v>1001006</v>
      </c>
      <c r="R140" s="246"/>
    </row>
    <row r="141" spans="1:18" ht="12" customHeight="1" x14ac:dyDescent="0.2">
      <c r="A141" s="233">
        <v>126</v>
      </c>
      <c r="B141" s="234" t="s">
        <v>209</v>
      </c>
      <c r="C141" s="222" t="s">
        <v>210</v>
      </c>
      <c r="D141" s="246">
        <f t="shared" si="10"/>
        <v>56126079</v>
      </c>
      <c r="E141" s="246">
        <f t="shared" si="11"/>
        <v>56126079</v>
      </c>
      <c r="F141" s="246"/>
      <c r="G141" s="246">
        <f t="shared" si="13"/>
        <v>20206195</v>
      </c>
      <c r="H141" s="246">
        <v>20206195</v>
      </c>
      <c r="I141" s="246"/>
      <c r="J141" s="246">
        <f t="shared" si="14"/>
        <v>10050287</v>
      </c>
      <c r="K141" s="246">
        <v>10050287</v>
      </c>
      <c r="L141" s="246"/>
      <c r="M141" s="246">
        <f t="shared" si="15"/>
        <v>24877731</v>
      </c>
      <c r="N141" s="246">
        <v>24877731</v>
      </c>
      <c r="O141" s="246"/>
      <c r="P141" s="246">
        <f t="shared" si="12"/>
        <v>991866</v>
      </c>
      <c r="Q141" s="246">
        <v>991866</v>
      </c>
      <c r="R141" s="246"/>
    </row>
    <row r="142" spans="1:18" ht="12" customHeight="1" x14ac:dyDescent="0.2">
      <c r="A142" s="233">
        <v>127</v>
      </c>
      <c r="B142" s="235" t="s">
        <v>211</v>
      </c>
      <c r="C142" s="222" t="s">
        <v>212</v>
      </c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</row>
    <row r="143" spans="1:18" ht="12" customHeight="1" x14ac:dyDescent="0.2">
      <c r="A143" s="233">
        <v>128</v>
      </c>
      <c r="B143" s="234" t="s">
        <v>213</v>
      </c>
      <c r="C143" s="222" t="s">
        <v>214</v>
      </c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1:18" ht="12" customHeight="1" x14ac:dyDescent="0.2">
      <c r="A144" s="233">
        <v>129</v>
      </c>
      <c r="B144" s="235" t="s">
        <v>215</v>
      </c>
      <c r="C144" s="222" t="s">
        <v>216</v>
      </c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1:18" ht="12" customHeight="1" x14ac:dyDescent="0.2">
      <c r="A145" s="233">
        <v>130</v>
      </c>
      <c r="B145" s="174" t="s">
        <v>260</v>
      </c>
      <c r="C145" s="227" t="s">
        <v>261</v>
      </c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</row>
    <row r="146" spans="1:18" ht="12" customHeight="1" x14ac:dyDescent="0.2">
      <c r="A146" s="233">
        <v>131</v>
      </c>
      <c r="B146" s="174" t="s">
        <v>262</v>
      </c>
      <c r="C146" s="227" t="s">
        <v>263</v>
      </c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1:18" ht="12" customHeight="1" x14ac:dyDescent="0.2">
      <c r="A147" s="233">
        <v>132</v>
      </c>
      <c r="B147" s="175" t="s">
        <v>264</v>
      </c>
      <c r="C147" s="228" t="s">
        <v>265</v>
      </c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1:18" ht="12.75" x14ac:dyDescent="0.2">
      <c r="A148" s="233">
        <v>133</v>
      </c>
      <c r="B148" s="238" t="s">
        <v>269</v>
      </c>
      <c r="C148" s="229" t="s">
        <v>270</v>
      </c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1:18" ht="12.75" x14ac:dyDescent="0.2">
      <c r="A149" s="233">
        <v>134</v>
      </c>
      <c r="B149" s="239" t="s">
        <v>358</v>
      </c>
      <c r="C149" s="230" t="s">
        <v>357</v>
      </c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</row>
    <row r="150" spans="1:18" ht="12.75" x14ac:dyDescent="0.2">
      <c r="A150" s="243">
        <v>135</v>
      </c>
      <c r="B150" s="240" t="s">
        <v>385</v>
      </c>
      <c r="C150" s="231" t="s">
        <v>379</v>
      </c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</row>
    <row r="151" spans="1:18" x14ac:dyDescent="0.2">
      <c r="A151" s="241">
        <v>136</v>
      </c>
      <c r="B151" s="242" t="s">
        <v>400</v>
      </c>
      <c r="C151" s="232" t="s">
        <v>399</v>
      </c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176"/>
      <c r="R151" s="176"/>
    </row>
  </sheetData>
  <mergeCells count="28">
    <mergeCell ref="N7:O7"/>
    <mergeCell ref="P7:P8"/>
    <mergeCell ref="Q7:R7"/>
    <mergeCell ref="A91:A94"/>
    <mergeCell ref="B91:B94"/>
    <mergeCell ref="A3:A8"/>
    <mergeCell ref="B3:B8"/>
    <mergeCell ref="C3:C8"/>
    <mergeCell ref="A12:C12"/>
    <mergeCell ref="A9:C9"/>
    <mergeCell ref="A10:C10"/>
    <mergeCell ref="A11:C11"/>
    <mergeCell ref="D5:D8"/>
    <mergeCell ref="E7:E8"/>
    <mergeCell ref="F7:F8"/>
    <mergeCell ref="A1:R1"/>
    <mergeCell ref="D3:R4"/>
    <mergeCell ref="E5:F6"/>
    <mergeCell ref="G5:R5"/>
    <mergeCell ref="G6:I6"/>
    <mergeCell ref="J6:L6"/>
    <mergeCell ref="M6:O6"/>
    <mergeCell ref="P6:R6"/>
    <mergeCell ref="G7:G8"/>
    <mergeCell ref="H7:I7"/>
    <mergeCell ref="J7:J8"/>
    <mergeCell ref="K7:L7"/>
    <mergeCell ref="M7:M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K154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10.7109375" style="6" customWidth="1"/>
    <col min="3" max="3" width="47.7109375" style="7" customWidth="1"/>
    <col min="4" max="4" width="16.140625" style="8" customWidth="1"/>
    <col min="5" max="5" width="9.7109375" style="8" bestFit="1" customWidth="1"/>
    <col min="6" max="16384" width="9.140625" style="8"/>
  </cols>
  <sheetData>
    <row r="2" spans="1:4" ht="48" customHeight="1" x14ac:dyDescent="0.2">
      <c r="A2" s="297" t="s">
        <v>366</v>
      </c>
      <c r="B2" s="297"/>
      <c r="C2" s="297"/>
      <c r="D2" s="297"/>
    </row>
    <row r="3" spans="1:4" x14ac:dyDescent="0.2">
      <c r="C3" s="9"/>
      <c r="D3" s="8" t="s">
        <v>289</v>
      </c>
    </row>
    <row r="4" spans="1:4" s="2" customFormat="1" x14ac:dyDescent="0.2">
      <c r="A4" s="287" t="s">
        <v>46</v>
      </c>
      <c r="B4" s="287" t="s">
        <v>58</v>
      </c>
      <c r="C4" s="288" t="s">
        <v>47</v>
      </c>
      <c r="D4" s="343" t="s">
        <v>322</v>
      </c>
    </row>
    <row r="5" spans="1:4" x14ac:dyDescent="0.2">
      <c r="A5" s="287"/>
      <c r="B5" s="287"/>
      <c r="C5" s="288"/>
      <c r="D5" s="344"/>
    </row>
    <row r="6" spans="1:4" x14ac:dyDescent="0.2">
      <c r="A6" s="287"/>
      <c r="B6" s="287"/>
      <c r="C6" s="288"/>
      <c r="D6" s="344"/>
    </row>
    <row r="7" spans="1:4" x14ac:dyDescent="0.2">
      <c r="A7" s="287"/>
      <c r="B7" s="287"/>
      <c r="C7" s="288"/>
      <c r="D7" s="345"/>
    </row>
    <row r="8" spans="1:4" s="2" customFormat="1" x14ac:dyDescent="0.2">
      <c r="A8" s="282" t="s">
        <v>233</v>
      </c>
      <c r="B8" s="282"/>
      <c r="C8" s="282"/>
      <c r="D8" s="45">
        <f>D11+D10+D9</f>
        <v>1711400814</v>
      </c>
    </row>
    <row r="9" spans="1:4" s="3" customFormat="1" x14ac:dyDescent="0.2">
      <c r="A9" s="5"/>
      <c r="B9" s="5"/>
      <c r="C9" s="11" t="s">
        <v>56</v>
      </c>
      <c r="D9" s="44">
        <f>32973798+3664</f>
        <v>32977462</v>
      </c>
    </row>
    <row r="10" spans="1:4" s="3" customFormat="1" x14ac:dyDescent="0.2">
      <c r="A10" s="5"/>
      <c r="B10" s="5"/>
      <c r="C10" s="11" t="s">
        <v>297</v>
      </c>
      <c r="D10" s="46"/>
    </row>
    <row r="11" spans="1:4" s="2" customFormat="1" x14ac:dyDescent="0.2">
      <c r="A11" s="282" t="s">
        <v>232</v>
      </c>
      <c r="B11" s="282"/>
      <c r="C11" s="282"/>
      <c r="D11" s="45">
        <f>SUM(D12:D148)-D90</f>
        <v>1678423352</v>
      </c>
    </row>
    <row r="12" spans="1:4" s="1" customFormat="1" x14ac:dyDescent="0.2">
      <c r="A12" s="25">
        <v>1</v>
      </c>
      <c r="B12" s="12" t="s">
        <v>59</v>
      </c>
      <c r="C12" s="10" t="s">
        <v>44</v>
      </c>
      <c r="D12" s="44">
        <v>8106588</v>
      </c>
    </row>
    <row r="13" spans="1:4" s="1" customFormat="1" x14ac:dyDescent="0.2">
      <c r="A13" s="25">
        <v>2</v>
      </c>
      <c r="B13" s="14" t="s">
        <v>60</v>
      </c>
      <c r="C13" s="10" t="s">
        <v>217</v>
      </c>
      <c r="D13" s="44">
        <v>8120797</v>
      </c>
    </row>
    <row r="14" spans="1:4" s="22" customFormat="1" x14ac:dyDescent="0.2">
      <c r="A14" s="25">
        <v>3</v>
      </c>
      <c r="B14" s="27" t="s">
        <v>61</v>
      </c>
      <c r="C14" s="21" t="s">
        <v>5</v>
      </c>
      <c r="D14" s="44">
        <v>23327168</v>
      </c>
    </row>
    <row r="15" spans="1:4" s="1" customFormat="1" x14ac:dyDescent="0.2">
      <c r="A15" s="25">
        <v>4</v>
      </c>
      <c r="B15" s="12" t="s">
        <v>62</v>
      </c>
      <c r="C15" s="10" t="s">
        <v>218</v>
      </c>
      <c r="D15" s="44">
        <v>8640433</v>
      </c>
    </row>
    <row r="16" spans="1:4" s="1" customFormat="1" x14ac:dyDescent="0.2">
      <c r="A16" s="25">
        <v>5</v>
      </c>
      <c r="B16" s="12" t="s">
        <v>63</v>
      </c>
      <c r="C16" s="10" t="s">
        <v>8</v>
      </c>
      <c r="D16" s="44">
        <v>9746946</v>
      </c>
    </row>
    <row r="17" spans="1:4" s="22" customFormat="1" x14ac:dyDescent="0.2">
      <c r="A17" s="25">
        <v>6</v>
      </c>
      <c r="B17" s="27" t="s">
        <v>64</v>
      </c>
      <c r="C17" s="21" t="s">
        <v>65</v>
      </c>
      <c r="D17" s="44">
        <v>67496755</v>
      </c>
    </row>
    <row r="18" spans="1:4" s="1" customFormat="1" x14ac:dyDescent="0.2">
      <c r="A18" s="25">
        <v>7</v>
      </c>
      <c r="B18" s="12" t="s">
        <v>66</v>
      </c>
      <c r="C18" s="10" t="s">
        <v>219</v>
      </c>
      <c r="D18" s="44">
        <v>24313802</v>
      </c>
    </row>
    <row r="19" spans="1:4" s="1" customFormat="1" x14ac:dyDescent="0.2">
      <c r="A19" s="25">
        <v>8</v>
      </c>
      <c r="B19" s="26" t="s">
        <v>67</v>
      </c>
      <c r="C19" s="10" t="s">
        <v>17</v>
      </c>
      <c r="D19" s="44">
        <v>10107399</v>
      </c>
    </row>
    <row r="20" spans="1:4" s="1" customFormat="1" x14ac:dyDescent="0.2">
      <c r="A20" s="25">
        <v>9</v>
      </c>
      <c r="B20" s="26" t="s">
        <v>68</v>
      </c>
      <c r="C20" s="10" t="s">
        <v>6</v>
      </c>
      <c r="D20" s="44">
        <v>8740053</v>
      </c>
    </row>
    <row r="21" spans="1:4" s="1" customFormat="1" x14ac:dyDescent="0.2">
      <c r="A21" s="25">
        <v>10</v>
      </c>
      <c r="B21" s="26" t="s">
        <v>69</v>
      </c>
      <c r="C21" s="10" t="s">
        <v>18</v>
      </c>
      <c r="D21" s="44">
        <v>12149554</v>
      </c>
    </row>
    <row r="22" spans="1:4" s="1" customFormat="1" x14ac:dyDescent="0.2">
      <c r="A22" s="25">
        <v>11</v>
      </c>
      <c r="B22" s="26" t="s">
        <v>70</v>
      </c>
      <c r="C22" s="10" t="s">
        <v>7</v>
      </c>
      <c r="D22" s="44">
        <v>9374159</v>
      </c>
    </row>
    <row r="23" spans="1:4" s="1" customFormat="1" x14ac:dyDescent="0.2">
      <c r="A23" s="25">
        <v>12</v>
      </c>
      <c r="B23" s="26" t="s">
        <v>71</v>
      </c>
      <c r="C23" s="10" t="s">
        <v>19</v>
      </c>
      <c r="D23" s="44">
        <v>18574892</v>
      </c>
    </row>
    <row r="24" spans="1:4" s="1" customFormat="1" x14ac:dyDescent="0.2">
      <c r="A24" s="25">
        <v>13</v>
      </c>
      <c r="B24" s="26" t="s">
        <v>239</v>
      </c>
      <c r="C24" s="10" t="s">
        <v>240</v>
      </c>
      <c r="D24" s="44">
        <v>0</v>
      </c>
    </row>
    <row r="25" spans="1:4" s="1" customFormat="1" x14ac:dyDescent="0.2">
      <c r="A25" s="25">
        <v>14</v>
      </c>
      <c r="B25" s="26" t="s">
        <v>72</v>
      </c>
      <c r="C25" s="10" t="s">
        <v>22</v>
      </c>
      <c r="D25" s="44">
        <v>11073507</v>
      </c>
    </row>
    <row r="26" spans="1:4" s="1" customFormat="1" x14ac:dyDescent="0.2">
      <c r="A26" s="25">
        <v>15</v>
      </c>
      <c r="B26" s="26" t="s">
        <v>73</v>
      </c>
      <c r="C26" s="10" t="s">
        <v>10</v>
      </c>
      <c r="D26" s="44">
        <v>17809226</v>
      </c>
    </row>
    <row r="27" spans="1:4" s="1" customFormat="1" x14ac:dyDescent="0.2">
      <c r="A27" s="25">
        <v>16</v>
      </c>
      <c r="B27" s="26" t="s">
        <v>74</v>
      </c>
      <c r="C27" s="10" t="s">
        <v>220</v>
      </c>
      <c r="D27" s="44">
        <v>23393420</v>
      </c>
    </row>
    <row r="28" spans="1:4" s="22" customFormat="1" x14ac:dyDescent="0.2">
      <c r="A28" s="25">
        <v>17</v>
      </c>
      <c r="B28" s="27" t="s">
        <v>75</v>
      </c>
      <c r="C28" s="21" t="s">
        <v>9</v>
      </c>
      <c r="D28" s="44">
        <v>34815048</v>
      </c>
    </row>
    <row r="29" spans="1:4" s="1" customFormat="1" x14ac:dyDescent="0.2">
      <c r="A29" s="25">
        <v>18</v>
      </c>
      <c r="B29" s="12" t="s">
        <v>76</v>
      </c>
      <c r="C29" s="10" t="s">
        <v>11</v>
      </c>
      <c r="D29" s="44">
        <v>7469140</v>
      </c>
    </row>
    <row r="30" spans="1:4" s="1" customFormat="1" x14ac:dyDescent="0.2">
      <c r="A30" s="25">
        <v>19</v>
      </c>
      <c r="B30" s="12" t="s">
        <v>77</v>
      </c>
      <c r="C30" s="10" t="s">
        <v>221</v>
      </c>
      <c r="D30" s="44">
        <v>5342096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25618100</v>
      </c>
    </row>
    <row r="32" spans="1:4" s="22" customFormat="1" x14ac:dyDescent="0.2">
      <c r="A32" s="25">
        <v>21</v>
      </c>
      <c r="B32" s="23" t="s">
        <v>80</v>
      </c>
      <c r="C32" s="21" t="s">
        <v>40</v>
      </c>
      <c r="D32" s="44">
        <v>26509529</v>
      </c>
    </row>
    <row r="33" spans="1:4" s="22" customFormat="1" x14ac:dyDescent="0.2">
      <c r="A33" s="25">
        <v>22</v>
      </c>
      <c r="B33" s="27" t="s">
        <v>81</v>
      </c>
      <c r="C33" s="21" t="s">
        <v>82</v>
      </c>
      <c r="D33" s="44">
        <v>10843036</v>
      </c>
    </row>
    <row r="34" spans="1:4" s="1" customForma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s="1" customFormat="1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s="1" customFormat="1" x14ac:dyDescent="0.2">
      <c r="A36" s="25">
        <v>25</v>
      </c>
      <c r="B36" s="12" t="s">
        <v>87</v>
      </c>
      <c r="C36" s="10" t="s">
        <v>88</v>
      </c>
      <c r="D36" s="44">
        <v>87159589</v>
      </c>
    </row>
    <row r="37" spans="1:4" s="1" customFormat="1" x14ac:dyDescent="0.2">
      <c r="A37" s="25">
        <v>26</v>
      </c>
      <c r="B37" s="26" t="s">
        <v>89</v>
      </c>
      <c r="C37" s="10" t="s">
        <v>90</v>
      </c>
      <c r="D37" s="44">
        <v>20771948</v>
      </c>
    </row>
    <row r="38" spans="1:4" s="1" customFormat="1" x14ac:dyDescent="0.2">
      <c r="A38" s="25">
        <v>27</v>
      </c>
      <c r="B38" s="14" t="s">
        <v>91</v>
      </c>
      <c r="C38" s="10" t="s">
        <v>92</v>
      </c>
      <c r="D38" s="44">
        <v>8672950</v>
      </c>
    </row>
    <row r="39" spans="1:4" s="22" customFormat="1" x14ac:dyDescent="0.2">
      <c r="A39" s="25">
        <v>28</v>
      </c>
      <c r="B39" s="23" t="s">
        <v>93</v>
      </c>
      <c r="C39" s="43" t="s">
        <v>273</v>
      </c>
      <c r="D39" s="44">
        <v>0</v>
      </c>
    </row>
    <row r="40" spans="1:4" s="22" customFormat="1" x14ac:dyDescent="0.2">
      <c r="A40" s="25">
        <v>29</v>
      </c>
      <c r="B40" s="24" t="s">
        <v>94</v>
      </c>
      <c r="C40" s="21" t="s">
        <v>41</v>
      </c>
      <c r="D40" s="44">
        <v>33018232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46912665</v>
      </c>
    </row>
    <row r="42" spans="1:4" s="1" customFormat="1" x14ac:dyDescent="0.2">
      <c r="A42" s="25">
        <v>31</v>
      </c>
      <c r="B42" s="14" t="s">
        <v>96</v>
      </c>
      <c r="C42" s="10" t="s">
        <v>16</v>
      </c>
      <c r="D42" s="44">
        <v>10542810</v>
      </c>
    </row>
    <row r="43" spans="1:4" s="1" customFormat="1" x14ac:dyDescent="0.2">
      <c r="A43" s="25">
        <v>32</v>
      </c>
      <c r="B43" s="26" t="s">
        <v>97</v>
      </c>
      <c r="C43" s="10" t="s">
        <v>21</v>
      </c>
      <c r="D43" s="44">
        <v>28393265</v>
      </c>
    </row>
    <row r="44" spans="1:4" s="1" customFormat="1" x14ac:dyDescent="0.2">
      <c r="A44" s="25">
        <v>33</v>
      </c>
      <c r="B44" s="14" t="s">
        <v>98</v>
      </c>
      <c r="C44" s="10" t="s">
        <v>25</v>
      </c>
      <c r="D44" s="44">
        <v>11056013</v>
      </c>
    </row>
    <row r="45" spans="1:4" x14ac:dyDescent="0.2">
      <c r="A45" s="25">
        <v>34</v>
      </c>
      <c r="B45" s="12" t="s">
        <v>99</v>
      </c>
      <c r="C45" s="10" t="s">
        <v>222</v>
      </c>
      <c r="D45" s="44">
        <v>35107194</v>
      </c>
    </row>
    <row r="46" spans="1:4" s="1" customFormat="1" x14ac:dyDescent="0.2">
      <c r="A46" s="25">
        <v>35</v>
      </c>
      <c r="B46" s="15" t="s">
        <v>100</v>
      </c>
      <c r="C46" s="16" t="s">
        <v>223</v>
      </c>
      <c r="D46" s="44">
        <v>11231805</v>
      </c>
    </row>
    <row r="47" spans="1:4" s="1" customFormat="1" x14ac:dyDescent="0.2">
      <c r="A47" s="25">
        <v>36</v>
      </c>
      <c r="B47" s="12" t="s">
        <v>101</v>
      </c>
      <c r="C47" s="10" t="s">
        <v>224</v>
      </c>
      <c r="D47" s="44">
        <v>7829769</v>
      </c>
    </row>
    <row r="48" spans="1:4" s="1" customFormat="1" x14ac:dyDescent="0.2">
      <c r="A48" s="25">
        <v>37</v>
      </c>
      <c r="B48" s="12" t="s">
        <v>102</v>
      </c>
      <c r="C48" s="10" t="s">
        <v>24</v>
      </c>
      <c r="D48" s="44">
        <v>13492939</v>
      </c>
    </row>
    <row r="49" spans="1:4" s="1" customFormat="1" x14ac:dyDescent="0.2">
      <c r="A49" s="25">
        <v>38</v>
      </c>
      <c r="B49" s="26" t="s">
        <v>103</v>
      </c>
      <c r="C49" s="10" t="s">
        <v>20</v>
      </c>
      <c r="D49" s="44">
        <v>5771647</v>
      </c>
    </row>
    <row r="50" spans="1:4" s="1" customFormat="1" x14ac:dyDescent="0.2">
      <c r="A50" s="25">
        <v>39</v>
      </c>
      <c r="B50" s="14" t="s">
        <v>104</v>
      </c>
      <c r="C50" s="10" t="s">
        <v>105</v>
      </c>
      <c r="D50" s="44">
        <v>3952618</v>
      </c>
    </row>
    <row r="51" spans="1:4" s="22" customFormat="1" x14ac:dyDescent="0.2">
      <c r="A51" s="25">
        <v>40</v>
      </c>
      <c r="B51" s="27" t="s">
        <v>106</v>
      </c>
      <c r="C51" s="21" t="s">
        <v>107</v>
      </c>
      <c r="D51" s="44">
        <v>46054788</v>
      </c>
    </row>
    <row r="52" spans="1:4" s="1" customFormat="1" x14ac:dyDescent="0.2">
      <c r="A52" s="25">
        <v>41</v>
      </c>
      <c r="B52" s="12" t="s">
        <v>108</v>
      </c>
      <c r="C52" s="10" t="s">
        <v>229</v>
      </c>
      <c r="D52" s="44">
        <v>10898299</v>
      </c>
    </row>
    <row r="53" spans="1:4" s="1" customFormat="1" x14ac:dyDescent="0.2">
      <c r="A53" s="25">
        <v>42</v>
      </c>
      <c r="B53" s="12" t="s">
        <v>109</v>
      </c>
      <c r="C53" s="10" t="s">
        <v>2</v>
      </c>
      <c r="D53" s="44">
        <v>29859827</v>
      </c>
    </row>
    <row r="54" spans="1:4" s="1" customFormat="1" x14ac:dyDescent="0.2">
      <c r="A54" s="25">
        <v>43</v>
      </c>
      <c r="B54" s="26" t="s">
        <v>110</v>
      </c>
      <c r="C54" s="10" t="s">
        <v>3</v>
      </c>
      <c r="D54" s="44">
        <v>8317857</v>
      </c>
    </row>
    <row r="55" spans="1:4" s="1" customFormat="1" x14ac:dyDescent="0.2">
      <c r="A55" s="25">
        <v>44</v>
      </c>
      <c r="B55" s="26" t="s">
        <v>111</v>
      </c>
      <c r="C55" s="10" t="s">
        <v>225</v>
      </c>
      <c r="D55" s="44">
        <v>12262206</v>
      </c>
    </row>
    <row r="56" spans="1:4" s="1" customFormat="1" x14ac:dyDescent="0.2">
      <c r="A56" s="25">
        <v>45</v>
      </c>
      <c r="B56" s="14" t="s">
        <v>112</v>
      </c>
      <c r="C56" s="10" t="s">
        <v>0</v>
      </c>
      <c r="D56" s="44">
        <v>15279078</v>
      </c>
    </row>
    <row r="57" spans="1:4" s="1" customFormat="1" x14ac:dyDescent="0.2">
      <c r="A57" s="25">
        <v>46</v>
      </c>
      <c r="B57" s="26" t="s">
        <v>113</v>
      </c>
      <c r="C57" s="10" t="s">
        <v>4</v>
      </c>
      <c r="D57" s="44">
        <v>5213752</v>
      </c>
    </row>
    <row r="58" spans="1:4" s="1" customFormat="1" x14ac:dyDescent="0.2">
      <c r="A58" s="25">
        <v>47</v>
      </c>
      <c r="B58" s="14" t="s">
        <v>114</v>
      </c>
      <c r="C58" s="10" t="s">
        <v>1</v>
      </c>
      <c r="D58" s="44">
        <v>10592028</v>
      </c>
    </row>
    <row r="59" spans="1:4" s="1" customFormat="1" x14ac:dyDescent="0.2">
      <c r="A59" s="25">
        <v>48</v>
      </c>
      <c r="B59" s="26" t="s">
        <v>115</v>
      </c>
      <c r="C59" s="10" t="s">
        <v>226</v>
      </c>
      <c r="D59" s="44">
        <v>16042196</v>
      </c>
    </row>
    <row r="60" spans="1:4" s="1" customFormat="1" x14ac:dyDescent="0.2">
      <c r="A60" s="25">
        <v>49</v>
      </c>
      <c r="B60" s="26" t="s">
        <v>116</v>
      </c>
      <c r="C60" s="10" t="s">
        <v>26</v>
      </c>
      <c r="D60" s="44">
        <v>54662228</v>
      </c>
    </row>
    <row r="61" spans="1:4" s="1" customFormat="1" x14ac:dyDescent="0.2">
      <c r="A61" s="25">
        <v>50</v>
      </c>
      <c r="B61" s="26" t="s">
        <v>117</v>
      </c>
      <c r="C61" s="10" t="s">
        <v>227</v>
      </c>
      <c r="D61" s="44">
        <v>8458034</v>
      </c>
    </row>
    <row r="62" spans="1:4" s="1" customFormat="1" x14ac:dyDescent="0.2">
      <c r="A62" s="25">
        <v>51</v>
      </c>
      <c r="B62" s="26" t="s">
        <v>231</v>
      </c>
      <c r="C62" s="10" t="s">
        <v>230</v>
      </c>
      <c r="D62" s="44">
        <v>0</v>
      </c>
    </row>
    <row r="63" spans="1:4" s="1" customFormat="1" x14ac:dyDescent="0.2">
      <c r="A63" s="25">
        <v>52</v>
      </c>
      <c r="B63" s="26" t="s">
        <v>241</v>
      </c>
      <c r="C63" s="10" t="s">
        <v>242</v>
      </c>
      <c r="D63" s="44">
        <v>0</v>
      </c>
    </row>
    <row r="64" spans="1:4" s="1" customFormat="1" x14ac:dyDescent="0.2">
      <c r="A64" s="25">
        <v>53</v>
      </c>
      <c r="B64" s="26" t="s">
        <v>118</v>
      </c>
      <c r="C64" s="10" t="s">
        <v>54</v>
      </c>
      <c r="D64" s="44">
        <v>8388488</v>
      </c>
    </row>
    <row r="65" spans="1:4" s="1" customFormat="1" x14ac:dyDescent="0.2">
      <c r="A65" s="25">
        <v>54</v>
      </c>
      <c r="B65" s="14" t="s">
        <v>119</v>
      </c>
      <c r="C65" s="10" t="s">
        <v>243</v>
      </c>
      <c r="D65" s="44">
        <v>6590649</v>
      </c>
    </row>
    <row r="66" spans="1:4" s="1" customFormat="1" x14ac:dyDescent="0.2">
      <c r="A66" s="25">
        <v>55</v>
      </c>
      <c r="B66" s="12" t="s">
        <v>120</v>
      </c>
      <c r="C66" s="10" t="s">
        <v>121</v>
      </c>
      <c r="D66" s="44">
        <v>22925448</v>
      </c>
    </row>
    <row r="67" spans="1:4" s="1" customFormat="1" x14ac:dyDescent="0.2">
      <c r="A67" s="25">
        <v>56</v>
      </c>
      <c r="B67" s="14" t="s">
        <v>122</v>
      </c>
      <c r="C67" s="10" t="s">
        <v>244</v>
      </c>
      <c r="D67" s="44">
        <v>25539085</v>
      </c>
    </row>
    <row r="68" spans="1:4" s="1" customFormat="1" x14ac:dyDescent="0.2">
      <c r="A68" s="25">
        <v>57</v>
      </c>
      <c r="B68" s="26" t="s">
        <v>123</v>
      </c>
      <c r="C68" s="10" t="s">
        <v>401</v>
      </c>
      <c r="D68" s="44">
        <v>7257594</v>
      </c>
    </row>
    <row r="69" spans="1:4" s="1" customFormat="1" x14ac:dyDescent="0.2">
      <c r="A69" s="25">
        <v>58</v>
      </c>
      <c r="B69" s="12" t="s">
        <v>124</v>
      </c>
      <c r="C69" s="10" t="s">
        <v>245</v>
      </c>
      <c r="D69" s="44">
        <v>0</v>
      </c>
    </row>
    <row r="70" spans="1:4" s="1" customFormat="1" x14ac:dyDescent="0.2">
      <c r="A70" s="25">
        <v>59</v>
      </c>
      <c r="B70" s="12" t="s">
        <v>125</v>
      </c>
      <c r="C70" s="10" t="s">
        <v>246</v>
      </c>
      <c r="D70" s="44">
        <v>7667676</v>
      </c>
    </row>
    <row r="71" spans="1:4" s="1" customFormat="1" x14ac:dyDescent="0.2">
      <c r="A71" s="25">
        <v>60</v>
      </c>
      <c r="B71" s="14" t="s">
        <v>126</v>
      </c>
      <c r="C71" s="10" t="s">
        <v>247</v>
      </c>
      <c r="D71" s="44">
        <v>20952762</v>
      </c>
    </row>
    <row r="72" spans="1:4" s="1" customFormat="1" x14ac:dyDescent="0.2">
      <c r="A72" s="25">
        <v>61</v>
      </c>
      <c r="B72" s="14" t="s">
        <v>127</v>
      </c>
      <c r="C72" s="10" t="s">
        <v>53</v>
      </c>
      <c r="D72" s="44">
        <v>14574665</v>
      </c>
    </row>
    <row r="73" spans="1:4" s="1" customFormat="1" x14ac:dyDescent="0.2">
      <c r="A73" s="25">
        <v>62</v>
      </c>
      <c r="B73" s="14" t="s">
        <v>128</v>
      </c>
      <c r="C73" s="10" t="s">
        <v>248</v>
      </c>
      <c r="D73" s="44">
        <v>32200859</v>
      </c>
    </row>
    <row r="74" spans="1:4" s="1" customFormat="1" x14ac:dyDescent="0.2">
      <c r="A74" s="25">
        <v>63</v>
      </c>
      <c r="B74" s="14" t="s">
        <v>129</v>
      </c>
      <c r="C74" s="10" t="s">
        <v>249</v>
      </c>
      <c r="D74" s="44">
        <v>0</v>
      </c>
    </row>
    <row r="75" spans="1:4" s="1" customFormat="1" x14ac:dyDescent="0.2">
      <c r="A75" s="25">
        <v>64</v>
      </c>
      <c r="B75" s="12" t="s">
        <v>130</v>
      </c>
      <c r="C75" s="10" t="s">
        <v>250</v>
      </c>
      <c r="D75" s="44">
        <v>18135138</v>
      </c>
    </row>
    <row r="76" spans="1:4" s="1" customFormat="1" x14ac:dyDescent="0.2">
      <c r="A76" s="25">
        <v>65</v>
      </c>
      <c r="B76" s="14" t="s">
        <v>131</v>
      </c>
      <c r="C76" s="10" t="s">
        <v>251</v>
      </c>
      <c r="D76" s="44">
        <v>0</v>
      </c>
    </row>
    <row r="77" spans="1:4" s="1" customFormat="1" x14ac:dyDescent="0.2">
      <c r="A77" s="25">
        <v>66</v>
      </c>
      <c r="B77" s="14" t="s">
        <v>132</v>
      </c>
      <c r="C77" s="10" t="s">
        <v>252</v>
      </c>
      <c r="D77" s="44">
        <v>0</v>
      </c>
    </row>
    <row r="78" spans="1:4" s="1" customFormat="1" x14ac:dyDescent="0.2">
      <c r="A78" s="25">
        <v>67</v>
      </c>
      <c r="B78" s="12" t="s">
        <v>133</v>
      </c>
      <c r="C78" s="10" t="s">
        <v>253</v>
      </c>
      <c r="D78" s="44">
        <v>0</v>
      </c>
    </row>
    <row r="79" spans="1:4" s="1" customFormat="1" x14ac:dyDescent="0.2">
      <c r="A79" s="25">
        <v>68</v>
      </c>
      <c r="B79" s="12" t="s">
        <v>134</v>
      </c>
      <c r="C79" s="10" t="s">
        <v>254</v>
      </c>
      <c r="D79" s="44">
        <v>0</v>
      </c>
    </row>
    <row r="80" spans="1:4" s="1" customFormat="1" x14ac:dyDescent="0.2">
      <c r="A80" s="25">
        <v>69</v>
      </c>
      <c r="B80" s="12" t="s">
        <v>135</v>
      </c>
      <c r="C80" s="10" t="s">
        <v>255</v>
      </c>
      <c r="D80" s="44">
        <v>0</v>
      </c>
    </row>
    <row r="81" spans="1:4" s="1" customFormat="1" x14ac:dyDescent="0.2">
      <c r="A81" s="25">
        <v>70</v>
      </c>
      <c r="B81" s="26" t="s">
        <v>136</v>
      </c>
      <c r="C81" s="10" t="s">
        <v>137</v>
      </c>
      <c r="D81" s="44">
        <v>35907609</v>
      </c>
    </row>
    <row r="82" spans="1:4" s="1" customFormat="1" x14ac:dyDescent="0.2">
      <c r="A82" s="25">
        <v>71</v>
      </c>
      <c r="B82" s="12" t="s">
        <v>138</v>
      </c>
      <c r="C82" s="10" t="s">
        <v>256</v>
      </c>
      <c r="D82" s="44">
        <v>61587128</v>
      </c>
    </row>
    <row r="83" spans="1:4" s="1" customFormat="1" x14ac:dyDescent="0.2">
      <c r="A83" s="25">
        <v>72</v>
      </c>
      <c r="B83" s="26" t="s">
        <v>139</v>
      </c>
      <c r="C83" s="10" t="s">
        <v>36</v>
      </c>
      <c r="D83" s="44">
        <v>56237824</v>
      </c>
    </row>
    <row r="84" spans="1:4" s="1" customFormat="1" x14ac:dyDescent="0.2">
      <c r="A84" s="25">
        <v>73</v>
      </c>
      <c r="B84" s="12" t="s">
        <v>140</v>
      </c>
      <c r="C84" s="10" t="s">
        <v>38</v>
      </c>
      <c r="D84" s="44">
        <v>14483816</v>
      </c>
    </row>
    <row r="85" spans="1:4" s="1" customFormat="1" x14ac:dyDescent="0.2">
      <c r="A85" s="25">
        <v>74</v>
      </c>
      <c r="B85" s="12" t="s">
        <v>141</v>
      </c>
      <c r="C85" s="10" t="s">
        <v>37</v>
      </c>
      <c r="D85" s="44">
        <v>37351384</v>
      </c>
    </row>
    <row r="86" spans="1:4" s="1" customFormat="1" x14ac:dyDescent="0.2">
      <c r="A86" s="25">
        <v>75</v>
      </c>
      <c r="B86" s="12" t="s">
        <v>142</v>
      </c>
      <c r="C86" s="10" t="s">
        <v>52</v>
      </c>
      <c r="D86" s="44">
        <v>24326529</v>
      </c>
    </row>
    <row r="87" spans="1:4" s="1" customFormat="1" x14ac:dyDescent="0.2">
      <c r="A87" s="25">
        <v>76</v>
      </c>
      <c r="B87" s="12" t="s">
        <v>143</v>
      </c>
      <c r="C87" s="10" t="s">
        <v>237</v>
      </c>
      <c r="D87" s="44">
        <v>33271179</v>
      </c>
    </row>
    <row r="88" spans="1:4" s="1" customFormat="1" x14ac:dyDescent="0.2">
      <c r="A88" s="25">
        <v>77</v>
      </c>
      <c r="B88" s="12" t="s">
        <v>144</v>
      </c>
      <c r="C88" s="10" t="s">
        <v>351</v>
      </c>
      <c r="D88" s="44">
        <v>0</v>
      </c>
    </row>
    <row r="89" spans="1:4" s="1" customFormat="1" x14ac:dyDescent="0.2">
      <c r="A89" s="25">
        <v>78</v>
      </c>
      <c r="B89" s="14" t="s">
        <v>145</v>
      </c>
      <c r="C89" s="10" t="s">
        <v>268</v>
      </c>
      <c r="D89" s="44">
        <v>0</v>
      </c>
    </row>
    <row r="90" spans="1:4" s="1" customFormat="1" x14ac:dyDescent="0.2">
      <c r="A90" s="276">
        <v>79</v>
      </c>
      <c r="B90" s="279" t="s">
        <v>146</v>
      </c>
      <c r="C90" s="17" t="s">
        <v>257</v>
      </c>
      <c r="D90" s="44">
        <v>14352720</v>
      </c>
    </row>
    <row r="91" spans="1:4" s="1" customFormat="1" ht="24" x14ac:dyDescent="0.2">
      <c r="A91" s="277"/>
      <c r="B91" s="280"/>
      <c r="C91" s="10" t="s">
        <v>349</v>
      </c>
      <c r="D91" s="44">
        <v>2904992.1300000008</v>
      </c>
    </row>
    <row r="92" spans="1:4" s="1" customFormat="1" x14ac:dyDescent="0.2">
      <c r="A92" s="277"/>
      <c r="B92" s="280"/>
      <c r="C92" s="10" t="s">
        <v>258</v>
      </c>
      <c r="D92" s="44">
        <v>0</v>
      </c>
    </row>
    <row r="93" spans="1:4" s="1" customFormat="1" ht="24" x14ac:dyDescent="0.2">
      <c r="A93" s="278"/>
      <c r="B93" s="281"/>
      <c r="C93" s="28" t="s">
        <v>350</v>
      </c>
      <c r="D93" s="44">
        <v>11447727.869999999</v>
      </c>
    </row>
    <row r="94" spans="1:4" s="1" customFormat="1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s="1" customFormat="1" x14ac:dyDescent="0.2">
      <c r="A95" s="25">
        <v>81</v>
      </c>
      <c r="B95" s="14" t="s">
        <v>148</v>
      </c>
      <c r="C95" s="10" t="s">
        <v>149</v>
      </c>
      <c r="D95" s="44">
        <v>2327459</v>
      </c>
    </row>
    <row r="96" spans="1:4" s="1" customFormat="1" x14ac:dyDescent="0.2">
      <c r="A96" s="25">
        <v>82</v>
      </c>
      <c r="B96" s="26" t="s">
        <v>150</v>
      </c>
      <c r="C96" s="10" t="s">
        <v>151</v>
      </c>
      <c r="D96" s="44">
        <v>9119727</v>
      </c>
    </row>
    <row r="97" spans="1:4" s="1" customFormat="1" x14ac:dyDescent="0.2">
      <c r="A97" s="25">
        <v>83</v>
      </c>
      <c r="B97" s="14" t="s">
        <v>152</v>
      </c>
      <c r="C97" s="10" t="s">
        <v>28</v>
      </c>
      <c r="D97" s="44">
        <v>7264927</v>
      </c>
    </row>
    <row r="98" spans="1:4" s="1" customFormat="1" x14ac:dyDescent="0.2">
      <c r="A98" s="25">
        <v>84</v>
      </c>
      <c r="B98" s="26" t="s">
        <v>153</v>
      </c>
      <c r="C98" s="10" t="s">
        <v>12</v>
      </c>
      <c r="D98" s="44">
        <v>5807912</v>
      </c>
    </row>
    <row r="99" spans="1:4" s="1" customFormat="1" x14ac:dyDescent="0.2">
      <c r="A99" s="25">
        <v>85</v>
      </c>
      <c r="B99" s="26" t="s">
        <v>154</v>
      </c>
      <c r="C99" s="10" t="s">
        <v>27</v>
      </c>
      <c r="D99" s="44">
        <v>20540109</v>
      </c>
    </row>
    <row r="100" spans="1:4" s="1" customFormat="1" x14ac:dyDescent="0.2">
      <c r="A100" s="25">
        <v>86</v>
      </c>
      <c r="B100" s="14" t="s">
        <v>155</v>
      </c>
      <c r="C100" s="10" t="s">
        <v>45</v>
      </c>
      <c r="D100" s="44">
        <v>8686310</v>
      </c>
    </row>
    <row r="101" spans="1:4" s="1" customFormat="1" x14ac:dyDescent="0.2">
      <c r="A101" s="25">
        <v>87</v>
      </c>
      <c r="B101" s="14" t="s">
        <v>156</v>
      </c>
      <c r="C101" s="10" t="s">
        <v>33</v>
      </c>
      <c r="D101" s="44">
        <v>10258579</v>
      </c>
    </row>
    <row r="102" spans="1:4" s="1" customFormat="1" x14ac:dyDescent="0.2">
      <c r="A102" s="25">
        <v>88</v>
      </c>
      <c r="B102" s="12" t="s">
        <v>157</v>
      </c>
      <c r="C102" s="10" t="s">
        <v>29</v>
      </c>
      <c r="D102" s="44">
        <v>25103835</v>
      </c>
    </row>
    <row r="103" spans="1:4" s="1" customFormat="1" x14ac:dyDescent="0.2">
      <c r="A103" s="25">
        <v>89</v>
      </c>
      <c r="B103" s="12" t="s">
        <v>158</v>
      </c>
      <c r="C103" s="10" t="s">
        <v>30</v>
      </c>
      <c r="D103" s="44">
        <v>19822682</v>
      </c>
    </row>
    <row r="104" spans="1:4" s="1" customFormat="1" x14ac:dyDescent="0.2">
      <c r="A104" s="25">
        <v>90</v>
      </c>
      <c r="B104" s="26" t="s">
        <v>159</v>
      </c>
      <c r="C104" s="10" t="s">
        <v>14</v>
      </c>
      <c r="D104" s="44">
        <v>6884255</v>
      </c>
    </row>
    <row r="105" spans="1:4" s="1" customFormat="1" x14ac:dyDescent="0.2">
      <c r="A105" s="25">
        <v>91</v>
      </c>
      <c r="B105" s="12" t="s">
        <v>160</v>
      </c>
      <c r="C105" s="10" t="s">
        <v>31</v>
      </c>
      <c r="D105" s="44">
        <v>10359277</v>
      </c>
    </row>
    <row r="106" spans="1:4" s="1" customFormat="1" x14ac:dyDescent="0.2">
      <c r="A106" s="25">
        <v>92</v>
      </c>
      <c r="B106" s="12" t="s">
        <v>161</v>
      </c>
      <c r="C106" s="10" t="s">
        <v>15</v>
      </c>
      <c r="D106" s="44">
        <v>10254232</v>
      </c>
    </row>
    <row r="107" spans="1:4" s="22" customFormat="1" x14ac:dyDescent="0.2">
      <c r="A107" s="25">
        <v>93</v>
      </c>
      <c r="B107" s="24" t="s">
        <v>162</v>
      </c>
      <c r="C107" s="21" t="s">
        <v>13</v>
      </c>
      <c r="D107" s="44">
        <v>10471825</v>
      </c>
    </row>
    <row r="108" spans="1:4" s="1" customFormat="1" x14ac:dyDescent="0.2">
      <c r="A108" s="25">
        <v>94</v>
      </c>
      <c r="B108" s="26" t="s">
        <v>163</v>
      </c>
      <c r="C108" s="10" t="s">
        <v>32</v>
      </c>
      <c r="D108" s="44">
        <v>7865339</v>
      </c>
    </row>
    <row r="109" spans="1:4" s="1" customFormat="1" x14ac:dyDescent="0.2">
      <c r="A109" s="25">
        <v>95</v>
      </c>
      <c r="B109" s="26" t="s">
        <v>164</v>
      </c>
      <c r="C109" s="10" t="s">
        <v>55</v>
      </c>
      <c r="D109" s="44">
        <v>11395032</v>
      </c>
    </row>
    <row r="110" spans="1:4" s="1" customFormat="1" x14ac:dyDescent="0.2">
      <c r="A110" s="25">
        <v>96</v>
      </c>
      <c r="B110" s="12" t="s">
        <v>165</v>
      </c>
      <c r="C110" s="10" t="s">
        <v>34</v>
      </c>
      <c r="D110" s="44">
        <v>18938870</v>
      </c>
    </row>
    <row r="111" spans="1:4" s="1" customFormat="1" x14ac:dyDescent="0.2">
      <c r="A111" s="25">
        <v>97</v>
      </c>
      <c r="B111" s="14" t="s">
        <v>166</v>
      </c>
      <c r="C111" s="10" t="s">
        <v>228</v>
      </c>
      <c r="D111" s="44">
        <v>9317965</v>
      </c>
    </row>
    <row r="112" spans="1:4" s="1" customForma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s="1" customFormat="1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s="1" customFormat="1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s="1" customForma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s="1" customFormat="1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s="1" customFormat="1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s="1" customFormat="1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s="1" customFormat="1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s="1" customFormat="1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s="1" customForma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s="1" customFormat="1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s="1" customFormat="1" x14ac:dyDescent="0.2">
      <c r="A123" s="25">
        <v>109</v>
      </c>
      <c r="B123" s="26" t="s">
        <v>189</v>
      </c>
      <c r="C123" s="10" t="s">
        <v>271</v>
      </c>
      <c r="D123" s="44">
        <v>0</v>
      </c>
    </row>
    <row r="124" spans="1:4" s="1" customFormat="1" x14ac:dyDescent="0.2">
      <c r="A124" s="25">
        <v>110</v>
      </c>
      <c r="B124" s="14" t="s">
        <v>190</v>
      </c>
      <c r="C124" s="10" t="s">
        <v>259</v>
      </c>
      <c r="D124" s="44">
        <v>0</v>
      </c>
    </row>
    <row r="125" spans="1:4" s="1" customFormat="1" x14ac:dyDescent="0.2">
      <c r="A125" s="25">
        <v>111</v>
      </c>
      <c r="B125" s="12" t="s">
        <v>405</v>
      </c>
      <c r="C125" s="10" t="s">
        <v>381</v>
      </c>
      <c r="D125" s="44">
        <v>0</v>
      </c>
    </row>
    <row r="126" spans="1:4" s="1" customFormat="1" x14ac:dyDescent="0.2">
      <c r="A126" s="25">
        <v>112</v>
      </c>
      <c r="B126" s="14" t="s">
        <v>191</v>
      </c>
      <c r="C126" s="10" t="s">
        <v>192</v>
      </c>
      <c r="D126" s="44">
        <v>0</v>
      </c>
    </row>
    <row r="127" spans="1:4" s="1" customFormat="1" x14ac:dyDescent="0.2">
      <c r="A127" s="25">
        <v>113</v>
      </c>
      <c r="B127" s="14" t="s">
        <v>193</v>
      </c>
      <c r="C127" s="10" t="s">
        <v>390</v>
      </c>
      <c r="D127" s="44">
        <v>0</v>
      </c>
    </row>
    <row r="128" spans="1:4" s="1" customFormat="1" x14ac:dyDescent="0.2">
      <c r="A128" s="25">
        <v>114</v>
      </c>
      <c r="B128" s="26" t="s">
        <v>194</v>
      </c>
      <c r="C128" s="10" t="s">
        <v>195</v>
      </c>
      <c r="D128" s="44">
        <v>0</v>
      </c>
    </row>
    <row r="129" spans="1:4" s="1" customFormat="1" x14ac:dyDescent="0.2">
      <c r="A129" s="25">
        <v>115</v>
      </c>
      <c r="B129" s="26" t="s">
        <v>196</v>
      </c>
      <c r="C129" s="52" t="s">
        <v>348</v>
      </c>
      <c r="D129" s="44">
        <v>0</v>
      </c>
    </row>
    <row r="130" spans="1:4" s="1" customFormat="1" x14ac:dyDescent="0.2">
      <c r="A130" s="25">
        <v>116</v>
      </c>
      <c r="B130" s="26" t="s">
        <v>197</v>
      </c>
      <c r="C130" s="10" t="s">
        <v>234</v>
      </c>
      <c r="D130" s="44">
        <v>0</v>
      </c>
    </row>
    <row r="131" spans="1:4" x14ac:dyDescent="0.2">
      <c r="A131" s="25">
        <v>117</v>
      </c>
      <c r="B131" s="26" t="s">
        <v>198</v>
      </c>
      <c r="C131" s="10" t="s">
        <v>199</v>
      </c>
      <c r="D131" s="44">
        <v>0</v>
      </c>
    </row>
    <row r="132" spans="1:4" s="1" customFormat="1" x14ac:dyDescent="0.2">
      <c r="A132" s="25">
        <v>118</v>
      </c>
      <c r="B132" s="26" t="s">
        <v>200</v>
      </c>
      <c r="C132" s="10" t="s">
        <v>42</v>
      </c>
      <c r="D132" s="44">
        <v>514158</v>
      </c>
    </row>
    <row r="133" spans="1:4" s="1" customFormat="1" x14ac:dyDescent="0.2">
      <c r="A133" s="25">
        <v>119</v>
      </c>
      <c r="B133" s="12" t="s">
        <v>201</v>
      </c>
      <c r="C133" s="10" t="s">
        <v>48</v>
      </c>
      <c r="D133" s="44">
        <v>26101231</v>
      </c>
    </row>
    <row r="134" spans="1:4" s="1" customFormat="1" x14ac:dyDescent="0.2">
      <c r="A134" s="25">
        <v>120</v>
      </c>
      <c r="B134" s="12" t="s">
        <v>202</v>
      </c>
      <c r="C134" s="10" t="s">
        <v>236</v>
      </c>
      <c r="D134" s="44">
        <v>0</v>
      </c>
    </row>
    <row r="135" spans="1:4" s="1" customFormat="1" x14ac:dyDescent="0.2">
      <c r="A135" s="25">
        <v>121</v>
      </c>
      <c r="B135" s="12" t="s">
        <v>203</v>
      </c>
      <c r="C135" s="10" t="s">
        <v>50</v>
      </c>
      <c r="D135" s="44">
        <v>0</v>
      </c>
    </row>
    <row r="136" spans="1:4" s="1" customFormat="1" x14ac:dyDescent="0.2">
      <c r="A136" s="25">
        <v>122</v>
      </c>
      <c r="B136" s="26" t="s">
        <v>204</v>
      </c>
      <c r="C136" s="10" t="s">
        <v>49</v>
      </c>
      <c r="D136" s="44">
        <v>0</v>
      </c>
    </row>
    <row r="137" spans="1:4" s="1" customFormat="1" x14ac:dyDescent="0.2">
      <c r="A137" s="25">
        <v>123</v>
      </c>
      <c r="B137" s="26" t="s">
        <v>205</v>
      </c>
      <c r="C137" s="10" t="s">
        <v>206</v>
      </c>
      <c r="D137" s="44">
        <v>0</v>
      </c>
    </row>
    <row r="138" spans="1:4" s="1" customFormat="1" x14ac:dyDescent="0.2">
      <c r="A138" s="25">
        <v>124</v>
      </c>
      <c r="B138" s="26" t="s">
        <v>207</v>
      </c>
      <c r="C138" s="10" t="s">
        <v>43</v>
      </c>
      <c r="D138" s="44">
        <v>0</v>
      </c>
    </row>
    <row r="139" spans="1:4" s="1" customFormat="1" x14ac:dyDescent="0.2">
      <c r="A139" s="25">
        <v>125</v>
      </c>
      <c r="B139" s="12" t="s">
        <v>208</v>
      </c>
      <c r="C139" s="10" t="s">
        <v>235</v>
      </c>
      <c r="D139" s="44">
        <v>43908236</v>
      </c>
    </row>
    <row r="140" spans="1:4" s="1" customFormat="1" x14ac:dyDescent="0.2">
      <c r="A140" s="25">
        <v>126</v>
      </c>
      <c r="B140" s="14" t="s">
        <v>209</v>
      </c>
      <c r="C140" s="10" t="s">
        <v>210</v>
      </c>
      <c r="D140" s="44">
        <v>55177734</v>
      </c>
    </row>
    <row r="141" spans="1:4" x14ac:dyDescent="0.2">
      <c r="A141" s="25">
        <v>127</v>
      </c>
      <c r="B141" s="26" t="s">
        <v>211</v>
      </c>
      <c r="C141" s="10" t="s">
        <v>212</v>
      </c>
      <c r="D141" s="44">
        <v>3427720</v>
      </c>
    </row>
    <row r="142" spans="1:4" x14ac:dyDescent="0.2">
      <c r="A142" s="25">
        <v>128</v>
      </c>
      <c r="B142" s="12" t="s">
        <v>213</v>
      </c>
      <c r="C142" s="10" t="s">
        <v>214</v>
      </c>
      <c r="D142" s="44">
        <v>0</v>
      </c>
    </row>
    <row r="143" spans="1:4" ht="12.75" x14ac:dyDescent="0.2">
      <c r="A143" s="25">
        <v>129</v>
      </c>
      <c r="B143" s="20" t="s">
        <v>215</v>
      </c>
      <c r="C143" s="13" t="s">
        <v>216</v>
      </c>
      <c r="D143" s="44">
        <v>0</v>
      </c>
    </row>
    <row r="144" spans="1:4" ht="12.75" x14ac:dyDescent="0.2">
      <c r="A144" s="25">
        <v>130</v>
      </c>
      <c r="B144" s="36" t="s">
        <v>260</v>
      </c>
      <c r="C144" s="37" t="s">
        <v>261</v>
      </c>
      <c r="D144" s="44">
        <v>0</v>
      </c>
    </row>
    <row r="145" spans="1:63" ht="12.75" x14ac:dyDescent="0.2">
      <c r="A145" s="25">
        <v>131</v>
      </c>
      <c r="B145" s="38" t="s">
        <v>262</v>
      </c>
      <c r="C145" s="39" t="s">
        <v>263</v>
      </c>
      <c r="D145" s="44">
        <v>0</v>
      </c>
    </row>
    <row r="146" spans="1:63" ht="12.75" x14ac:dyDescent="0.2">
      <c r="A146" s="25">
        <v>132</v>
      </c>
      <c r="B146" s="40" t="s">
        <v>264</v>
      </c>
      <c r="C146" s="41" t="s">
        <v>265</v>
      </c>
      <c r="D146" s="44">
        <v>0</v>
      </c>
    </row>
    <row r="147" spans="1:63" x14ac:dyDescent="0.2">
      <c r="A147" s="25">
        <v>133</v>
      </c>
      <c r="B147" s="25" t="s">
        <v>269</v>
      </c>
      <c r="C147" s="42" t="s">
        <v>270</v>
      </c>
      <c r="D147" s="44">
        <v>0</v>
      </c>
    </row>
    <row r="148" spans="1:63" x14ac:dyDescent="0.2">
      <c r="A148" s="25">
        <v>134</v>
      </c>
      <c r="B148" s="90" t="s">
        <v>358</v>
      </c>
      <c r="C148" s="42" t="s">
        <v>357</v>
      </c>
      <c r="D148" s="44">
        <v>0</v>
      </c>
    </row>
    <row r="149" spans="1:63" s="4" customFormat="1" x14ac:dyDescent="0.2">
      <c r="A149" s="25">
        <v>135</v>
      </c>
      <c r="B149" s="88" t="s">
        <v>385</v>
      </c>
      <c r="C149" s="42" t="s">
        <v>379</v>
      </c>
      <c r="D149" s="44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</row>
    <row r="150" spans="1:63" s="4" customFormat="1" x14ac:dyDescent="0.2">
      <c r="A150" s="163">
        <v>136</v>
      </c>
      <c r="B150" s="88" t="s">
        <v>400</v>
      </c>
      <c r="C150" s="42" t="s">
        <v>399</v>
      </c>
      <c r="D150" s="44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</row>
    <row r="151" spans="1:63" s="4" customFormat="1" x14ac:dyDescent="0.2">
      <c r="A151" s="6"/>
      <c r="B151" s="6"/>
      <c r="C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</row>
    <row r="152" spans="1:63" x14ac:dyDescent="0.2">
      <c r="D152" s="4"/>
    </row>
    <row r="153" spans="1:63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</row>
    <row r="154" spans="1:63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</row>
  </sheetData>
  <mergeCells count="9">
    <mergeCell ref="A2:D2"/>
    <mergeCell ref="A8:C8"/>
    <mergeCell ref="A11:C11"/>
    <mergeCell ref="A90:A93"/>
    <mergeCell ref="B90:B93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3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11" sqref="M11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4" width="16.140625" style="1" customWidth="1"/>
    <col min="5" max="8" width="14" style="1" customWidth="1"/>
    <col min="9" max="9" width="19.28515625" style="1" customWidth="1"/>
    <col min="10" max="12" width="16.140625" style="1" customWidth="1"/>
    <col min="13" max="16384" width="9.140625" style="1"/>
  </cols>
  <sheetData>
    <row r="1" spans="1:12" x14ac:dyDescent="0.2">
      <c r="D1" s="74"/>
      <c r="E1" s="74"/>
      <c r="F1" s="74"/>
      <c r="G1" s="74"/>
      <c r="H1" s="74"/>
      <c r="L1" s="74"/>
    </row>
    <row r="2" spans="1:12" ht="39.75" customHeight="1" x14ac:dyDescent="0.2">
      <c r="A2" s="297" t="s">
        <v>367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2" x14ac:dyDescent="0.2">
      <c r="C3" s="77"/>
      <c r="D3" s="74"/>
      <c r="E3" s="74"/>
      <c r="F3" s="74"/>
      <c r="G3" s="74"/>
      <c r="H3" s="74"/>
      <c r="L3" s="1" t="s">
        <v>289</v>
      </c>
    </row>
    <row r="4" spans="1:12" s="3" customFormat="1" ht="15.75" customHeight="1" x14ac:dyDescent="0.2">
      <c r="A4" s="288" t="s">
        <v>46</v>
      </c>
      <c r="B4" s="288" t="s">
        <v>58</v>
      </c>
      <c r="C4" s="288" t="s">
        <v>47</v>
      </c>
      <c r="D4" s="349" t="s">
        <v>325</v>
      </c>
      <c r="E4" s="350"/>
      <c r="F4" s="350"/>
      <c r="G4" s="350"/>
      <c r="H4" s="350"/>
      <c r="I4" s="349"/>
      <c r="J4" s="349"/>
      <c r="K4" s="350"/>
      <c r="L4" s="349"/>
    </row>
    <row r="5" spans="1:12" ht="25.5" customHeight="1" x14ac:dyDescent="0.2">
      <c r="A5" s="288"/>
      <c r="B5" s="288"/>
      <c r="C5" s="288"/>
      <c r="D5" s="349" t="s">
        <v>284</v>
      </c>
      <c r="E5" s="346" t="s">
        <v>391</v>
      </c>
      <c r="F5" s="346" t="s">
        <v>392</v>
      </c>
      <c r="G5" s="346" t="s">
        <v>393</v>
      </c>
      <c r="H5" s="346" t="s">
        <v>394</v>
      </c>
      <c r="I5" s="349" t="s">
        <v>380</v>
      </c>
      <c r="J5" s="349" t="s">
        <v>326</v>
      </c>
      <c r="K5" s="350"/>
      <c r="L5" s="349"/>
    </row>
    <row r="6" spans="1:12" ht="26.25" customHeight="1" x14ac:dyDescent="0.2">
      <c r="A6" s="288"/>
      <c r="B6" s="288"/>
      <c r="C6" s="288"/>
      <c r="D6" s="349"/>
      <c r="E6" s="347"/>
      <c r="F6" s="347"/>
      <c r="G6" s="347"/>
      <c r="H6" s="347"/>
      <c r="I6" s="349"/>
      <c r="J6" s="349" t="s">
        <v>327</v>
      </c>
      <c r="K6" s="319" t="s">
        <v>378</v>
      </c>
      <c r="L6" s="320"/>
    </row>
    <row r="7" spans="1:12" ht="60.75" customHeight="1" x14ac:dyDescent="0.2">
      <c r="A7" s="288"/>
      <c r="B7" s="288"/>
      <c r="C7" s="288"/>
      <c r="D7" s="349"/>
      <c r="E7" s="348"/>
      <c r="F7" s="348"/>
      <c r="G7" s="348"/>
      <c r="H7" s="348"/>
      <c r="I7" s="349"/>
      <c r="J7" s="349"/>
      <c r="K7" s="117" t="s">
        <v>376</v>
      </c>
      <c r="L7" s="117" t="s">
        <v>377</v>
      </c>
    </row>
    <row r="8" spans="1:12" s="3" customFormat="1" x14ac:dyDescent="0.2">
      <c r="A8" s="282" t="s">
        <v>233</v>
      </c>
      <c r="B8" s="282"/>
      <c r="C8" s="282"/>
      <c r="D8" s="45">
        <f>D11+D10+D9</f>
        <v>9430253796.6599998</v>
      </c>
      <c r="E8" s="45">
        <f t="shared" ref="E8:L8" si="0">E11+E10+E9</f>
        <v>417532946</v>
      </c>
      <c r="F8" s="45">
        <f t="shared" si="0"/>
        <v>746627</v>
      </c>
      <c r="G8" s="45">
        <f t="shared" si="0"/>
        <v>242823198</v>
      </c>
      <c r="H8" s="45">
        <f t="shared" si="0"/>
        <v>199653066</v>
      </c>
      <c r="I8" s="45">
        <f t="shared" si="0"/>
        <v>489284522</v>
      </c>
      <c r="J8" s="45">
        <f t="shared" si="0"/>
        <v>1104206703.6599998</v>
      </c>
      <c r="K8" s="45">
        <f t="shared" si="0"/>
        <v>2283065674</v>
      </c>
      <c r="L8" s="45">
        <f t="shared" si="0"/>
        <v>4692941060</v>
      </c>
    </row>
    <row r="9" spans="1:12" s="3" customFormat="1" ht="11.25" customHeight="1" x14ac:dyDescent="0.2">
      <c r="A9" s="91"/>
      <c r="B9" s="91"/>
      <c r="C9" s="11" t="s">
        <v>56</v>
      </c>
      <c r="D9" s="44">
        <v>129876020</v>
      </c>
      <c r="E9" s="57">
        <v>0</v>
      </c>
      <c r="F9" s="57">
        <v>0</v>
      </c>
      <c r="G9" s="57">
        <v>0</v>
      </c>
      <c r="H9" s="57">
        <v>0</v>
      </c>
      <c r="I9" s="44">
        <v>42248087</v>
      </c>
      <c r="J9" s="44">
        <v>1498686</v>
      </c>
      <c r="K9" s="57">
        <v>86129247</v>
      </c>
      <c r="L9" s="44">
        <v>0</v>
      </c>
    </row>
    <row r="10" spans="1:12" s="3" customFormat="1" ht="11.25" customHeight="1" x14ac:dyDescent="0.2">
      <c r="A10" s="91"/>
      <c r="B10" s="91"/>
      <c r="C10" s="11" t="s">
        <v>297</v>
      </c>
      <c r="D10" s="44">
        <f t="shared" ref="D10:D71" si="1">E10+F10+G10+H10+I10+J10+K10+L10</f>
        <v>41328977</v>
      </c>
      <c r="E10" s="57"/>
      <c r="F10" s="57"/>
      <c r="G10" s="57"/>
      <c r="H10" s="57"/>
      <c r="I10" s="44">
        <v>0</v>
      </c>
      <c r="J10" s="44">
        <v>0</v>
      </c>
      <c r="K10" s="57">
        <v>0</v>
      </c>
      <c r="L10" s="44">
        <v>41328977</v>
      </c>
    </row>
    <row r="11" spans="1:12" s="3" customFormat="1" x14ac:dyDescent="0.2">
      <c r="A11" s="282" t="s">
        <v>232</v>
      </c>
      <c r="B11" s="282"/>
      <c r="C11" s="282"/>
      <c r="D11" s="45">
        <f>SUM(D12:D148)-D90</f>
        <v>9259048799.6599998</v>
      </c>
      <c r="E11" s="45">
        <f t="shared" ref="E11:H11" si="2">SUM(E12:E148)-E90</f>
        <v>417532946</v>
      </c>
      <c r="F11" s="45">
        <f t="shared" si="2"/>
        <v>746627</v>
      </c>
      <c r="G11" s="45">
        <f t="shared" si="2"/>
        <v>242823198</v>
      </c>
      <c r="H11" s="45">
        <f t="shared" si="2"/>
        <v>199653066</v>
      </c>
      <c r="I11" s="45">
        <f>SUM(I12:I148)-I90</f>
        <v>447036435</v>
      </c>
      <c r="J11" s="45">
        <f>SUM(J12:J148)-J90</f>
        <v>1102708017.6599998</v>
      </c>
      <c r="K11" s="45">
        <f>SUM(K12:K148)-K90</f>
        <v>2196936427</v>
      </c>
      <c r="L11" s="45">
        <f>SUM(L12:L148)-L90</f>
        <v>4651612083</v>
      </c>
    </row>
    <row r="12" spans="1:12" ht="12" customHeight="1" x14ac:dyDescent="0.2">
      <c r="A12" s="25">
        <v>1</v>
      </c>
      <c r="B12" s="12" t="s">
        <v>59</v>
      </c>
      <c r="C12" s="10" t="s">
        <v>44</v>
      </c>
      <c r="D12" s="44">
        <f t="shared" si="1"/>
        <v>43203622</v>
      </c>
      <c r="E12" s="57">
        <v>1904692</v>
      </c>
      <c r="F12" s="57">
        <v>0</v>
      </c>
      <c r="G12" s="57">
        <v>1009953</v>
      </c>
      <c r="H12" s="57">
        <v>1424464</v>
      </c>
      <c r="I12" s="66">
        <v>0</v>
      </c>
      <c r="J12" s="66">
        <f>6116835-126381</f>
        <v>5990454</v>
      </c>
      <c r="K12" s="66">
        <v>10568343</v>
      </c>
      <c r="L12" s="66">
        <v>22305716</v>
      </c>
    </row>
    <row r="13" spans="1:12" x14ac:dyDescent="0.2">
      <c r="A13" s="25">
        <v>2</v>
      </c>
      <c r="B13" s="14" t="s">
        <v>60</v>
      </c>
      <c r="C13" s="10" t="s">
        <v>217</v>
      </c>
      <c r="D13" s="44">
        <f t="shared" si="1"/>
        <v>41769039</v>
      </c>
      <c r="E13" s="57">
        <v>1978118</v>
      </c>
      <c r="F13" s="57">
        <v>0</v>
      </c>
      <c r="G13" s="57">
        <v>969957</v>
      </c>
      <c r="H13" s="57">
        <v>1522974</v>
      </c>
      <c r="I13" s="66">
        <v>0</v>
      </c>
      <c r="J13" s="66">
        <v>3583995</v>
      </c>
      <c r="K13" s="66">
        <v>10724220</v>
      </c>
      <c r="L13" s="66">
        <v>22989775</v>
      </c>
    </row>
    <row r="14" spans="1:12" x14ac:dyDescent="0.2">
      <c r="A14" s="25">
        <v>3</v>
      </c>
      <c r="B14" s="26" t="s">
        <v>61</v>
      </c>
      <c r="C14" s="10" t="s">
        <v>5</v>
      </c>
      <c r="D14" s="44">
        <f t="shared" si="1"/>
        <v>129844392.08</v>
      </c>
      <c r="E14" s="57">
        <v>5805035</v>
      </c>
      <c r="F14" s="57">
        <v>3522</v>
      </c>
      <c r="G14" s="57">
        <v>3333500</v>
      </c>
      <c r="H14" s="57">
        <v>3253435</v>
      </c>
      <c r="I14" s="66">
        <f>6373317-3780989</f>
        <v>2592328</v>
      </c>
      <c r="J14" s="66">
        <v>16832207.079999998</v>
      </c>
      <c r="K14" s="66">
        <v>32135635</v>
      </c>
      <c r="L14" s="66">
        <v>65888730</v>
      </c>
    </row>
    <row r="15" spans="1:12" ht="14.25" customHeight="1" x14ac:dyDescent="0.2">
      <c r="A15" s="25">
        <v>4</v>
      </c>
      <c r="B15" s="12" t="s">
        <v>62</v>
      </c>
      <c r="C15" s="10" t="s">
        <v>218</v>
      </c>
      <c r="D15" s="44">
        <f t="shared" si="1"/>
        <v>46438382</v>
      </c>
      <c r="E15" s="57">
        <v>2203875</v>
      </c>
      <c r="F15" s="57">
        <v>0</v>
      </c>
      <c r="G15" s="57">
        <v>1034997</v>
      </c>
      <c r="H15" s="57">
        <v>138136</v>
      </c>
      <c r="I15" s="66">
        <v>0</v>
      </c>
      <c r="J15" s="66">
        <v>6497868</v>
      </c>
      <c r="K15" s="66">
        <v>11515380</v>
      </c>
      <c r="L15" s="66">
        <v>25048126</v>
      </c>
    </row>
    <row r="16" spans="1:12" x14ac:dyDescent="0.2">
      <c r="A16" s="25">
        <v>5</v>
      </c>
      <c r="B16" s="12" t="s">
        <v>63</v>
      </c>
      <c r="C16" s="10" t="s">
        <v>8</v>
      </c>
      <c r="D16" s="44">
        <f t="shared" si="1"/>
        <v>47429936</v>
      </c>
      <c r="E16" s="57">
        <v>2317850</v>
      </c>
      <c r="F16" s="57">
        <v>0</v>
      </c>
      <c r="G16" s="57">
        <v>1234002</v>
      </c>
      <c r="H16" s="57">
        <v>1891744</v>
      </c>
      <c r="I16" s="66">
        <v>0</v>
      </c>
      <c r="J16" s="66">
        <v>2368607</v>
      </c>
      <c r="K16" s="66">
        <v>12699403</v>
      </c>
      <c r="L16" s="66">
        <v>26918330</v>
      </c>
    </row>
    <row r="17" spans="1:12" x14ac:dyDescent="0.2">
      <c r="A17" s="25">
        <v>6</v>
      </c>
      <c r="B17" s="26" t="s">
        <v>64</v>
      </c>
      <c r="C17" s="10" t="s">
        <v>65</v>
      </c>
      <c r="D17" s="44">
        <f t="shared" si="1"/>
        <v>332980991.60000002</v>
      </c>
      <c r="E17" s="57">
        <v>16117548</v>
      </c>
      <c r="F17" s="57">
        <v>0</v>
      </c>
      <c r="G17" s="57">
        <v>9432218</v>
      </c>
      <c r="H17" s="57">
        <v>7622160</v>
      </c>
      <c r="I17" s="66">
        <v>11084258</v>
      </c>
      <c r="J17" s="66">
        <v>27744964.600000001</v>
      </c>
      <c r="K17" s="66">
        <v>83352502</v>
      </c>
      <c r="L17" s="66">
        <v>177627341</v>
      </c>
    </row>
    <row r="18" spans="1:12" x14ac:dyDescent="0.2">
      <c r="A18" s="25">
        <v>7</v>
      </c>
      <c r="B18" s="12" t="s">
        <v>66</v>
      </c>
      <c r="C18" s="10" t="s">
        <v>219</v>
      </c>
      <c r="D18" s="44">
        <f t="shared" si="1"/>
        <v>124340017.28</v>
      </c>
      <c r="E18" s="57">
        <v>5954079</v>
      </c>
      <c r="F18" s="57">
        <v>0</v>
      </c>
      <c r="G18" s="57">
        <v>3118029</v>
      </c>
      <c r="H18" s="57">
        <v>2167938</v>
      </c>
      <c r="I18" s="66">
        <v>0</v>
      </c>
      <c r="J18" s="66">
        <v>12397485.279999999</v>
      </c>
      <c r="K18" s="66">
        <v>33264544</v>
      </c>
      <c r="L18" s="66">
        <v>67437942</v>
      </c>
    </row>
    <row r="19" spans="1:12" x14ac:dyDescent="0.2">
      <c r="A19" s="25">
        <v>8</v>
      </c>
      <c r="B19" s="26" t="s">
        <v>67</v>
      </c>
      <c r="C19" s="10" t="s">
        <v>17</v>
      </c>
      <c r="D19" s="44">
        <f t="shared" si="1"/>
        <v>51477984</v>
      </c>
      <c r="E19" s="57">
        <v>2462510</v>
      </c>
      <c r="F19" s="57">
        <v>0</v>
      </c>
      <c r="G19" s="57">
        <v>1327489</v>
      </c>
      <c r="H19" s="57">
        <v>2032554</v>
      </c>
      <c r="I19" s="66">
        <v>0</v>
      </c>
      <c r="J19" s="66">
        <v>3760402</v>
      </c>
      <c r="K19" s="66">
        <v>13409403</v>
      </c>
      <c r="L19" s="66">
        <v>28485626</v>
      </c>
    </row>
    <row r="20" spans="1:12" x14ac:dyDescent="0.2">
      <c r="A20" s="25">
        <v>9</v>
      </c>
      <c r="B20" s="26" t="s">
        <v>68</v>
      </c>
      <c r="C20" s="10" t="s">
        <v>6</v>
      </c>
      <c r="D20" s="44">
        <f t="shared" si="1"/>
        <v>48214676</v>
      </c>
      <c r="E20" s="57">
        <v>2201683</v>
      </c>
      <c r="F20" s="57">
        <v>0</v>
      </c>
      <c r="G20" s="57">
        <v>1136203</v>
      </c>
      <c r="H20" s="57">
        <v>630738</v>
      </c>
      <c r="I20" s="66">
        <v>0</v>
      </c>
      <c r="J20" s="66">
        <v>7976648</v>
      </c>
      <c r="K20" s="66">
        <v>10886874</v>
      </c>
      <c r="L20" s="66">
        <v>25382530</v>
      </c>
    </row>
    <row r="21" spans="1:12" x14ac:dyDescent="0.2">
      <c r="A21" s="25">
        <v>10</v>
      </c>
      <c r="B21" s="26" t="s">
        <v>69</v>
      </c>
      <c r="C21" s="10" t="s">
        <v>18</v>
      </c>
      <c r="D21" s="44">
        <f t="shared" si="1"/>
        <v>55413117</v>
      </c>
      <c r="E21" s="57">
        <v>3004985</v>
      </c>
      <c r="F21" s="57">
        <v>0</v>
      </c>
      <c r="G21" s="57">
        <v>1624748</v>
      </c>
      <c r="H21" s="57">
        <v>1077569</v>
      </c>
      <c r="I21" s="66">
        <v>0</v>
      </c>
      <c r="J21" s="66">
        <v>5030478</v>
      </c>
      <c r="K21" s="66">
        <v>13401679</v>
      </c>
      <c r="L21" s="66">
        <v>31273658</v>
      </c>
    </row>
    <row r="22" spans="1:12" x14ac:dyDescent="0.2">
      <c r="A22" s="25">
        <v>11</v>
      </c>
      <c r="B22" s="26" t="s">
        <v>70</v>
      </c>
      <c r="C22" s="10" t="s">
        <v>7</v>
      </c>
      <c r="D22" s="44">
        <f t="shared" si="1"/>
        <v>49535360</v>
      </c>
      <c r="E22" s="57">
        <v>2201683</v>
      </c>
      <c r="F22" s="57">
        <v>0</v>
      </c>
      <c r="G22" s="57">
        <v>1179547</v>
      </c>
      <c r="H22" s="57">
        <v>1703125</v>
      </c>
      <c r="I22" s="66">
        <v>0</v>
      </c>
      <c r="J22" s="66">
        <v>6761914</v>
      </c>
      <c r="K22" s="66">
        <v>11878966</v>
      </c>
      <c r="L22" s="66">
        <v>25810125</v>
      </c>
    </row>
    <row r="23" spans="1:12" x14ac:dyDescent="0.2">
      <c r="A23" s="25">
        <v>12</v>
      </c>
      <c r="B23" s="26" t="s">
        <v>71</v>
      </c>
      <c r="C23" s="10" t="s">
        <v>19</v>
      </c>
      <c r="D23" s="44">
        <f t="shared" si="1"/>
        <v>88187437</v>
      </c>
      <c r="E23" s="57">
        <v>4440627</v>
      </c>
      <c r="F23" s="57">
        <v>0</v>
      </c>
      <c r="G23" s="57">
        <v>2404161</v>
      </c>
      <c r="H23" s="57">
        <v>3890889</v>
      </c>
      <c r="I23" s="66">
        <v>0</v>
      </c>
      <c r="J23" s="66">
        <v>2939878</v>
      </c>
      <c r="K23" s="66">
        <v>24307043</v>
      </c>
      <c r="L23" s="66">
        <v>50204839</v>
      </c>
    </row>
    <row r="24" spans="1:12" x14ac:dyDescent="0.2">
      <c r="A24" s="25">
        <v>13</v>
      </c>
      <c r="B24" s="26" t="s">
        <v>239</v>
      </c>
      <c r="C24" s="10" t="s">
        <v>240</v>
      </c>
      <c r="D24" s="44">
        <f t="shared" si="1"/>
        <v>0</v>
      </c>
      <c r="E24" s="57">
        <v>0</v>
      </c>
      <c r="F24" s="57">
        <v>0</v>
      </c>
      <c r="G24" s="57">
        <v>0</v>
      </c>
      <c r="H24" s="57">
        <v>0</v>
      </c>
      <c r="I24" s="66">
        <v>0</v>
      </c>
      <c r="J24" s="66">
        <v>0</v>
      </c>
      <c r="K24" s="66">
        <v>0</v>
      </c>
      <c r="L24" s="66">
        <v>0</v>
      </c>
    </row>
    <row r="25" spans="1:12" x14ac:dyDescent="0.2">
      <c r="A25" s="25">
        <v>14</v>
      </c>
      <c r="B25" s="26" t="s">
        <v>72</v>
      </c>
      <c r="C25" s="10" t="s">
        <v>22</v>
      </c>
      <c r="D25" s="44">
        <f t="shared" si="1"/>
        <v>57940021</v>
      </c>
      <c r="E25" s="57">
        <v>2834023</v>
      </c>
      <c r="F25" s="57">
        <v>0</v>
      </c>
      <c r="G25" s="57">
        <v>1624296</v>
      </c>
      <c r="H25" s="57">
        <v>701372</v>
      </c>
      <c r="I25" s="66">
        <v>0</v>
      </c>
      <c r="J25" s="66">
        <v>2688828</v>
      </c>
      <c r="K25" s="66">
        <v>16162550</v>
      </c>
      <c r="L25" s="66">
        <v>33928952</v>
      </c>
    </row>
    <row r="26" spans="1:12" x14ac:dyDescent="0.2">
      <c r="A26" s="25">
        <v>15</v>
      </c>
      <c r="B26" s="26" t="s">
        <v>73</v>
      </c>
      <c r="C26" s="10" t="s">
        <v>10</v>
      </c>
      <c r="D26" s="44">
        <f t="shared" si="1"/>
        <v>87122807</v>
      </c>
      <c r="E26" s="57">
        <v>3852124</v>
      </c>
      <c r="F26" s="57">
        <v>0</v>
      </c>
      <c r="G26" s="57">
        <v>2247441</v>
      </c>
      <c r="H26" s="57">
        <v>1817504</v>
      </c>
      <c r="I26" s="66">
        <v>0</v>
      </c>
      <c r="J26" s="66">
        <f>7718479-138473</f>
        <v>7580006</v>
      </c>
      <c r="K26" s="66">
        <v>22724231</v>
      </c>
      <c r="L26" s="66">
        <v>48901501</v>
      </c>
    </row>
    <row r="27" spans="1:12" x14ac:dyDescent="0.2">
      <c r="A27" s="25">
        <v>16</v>
      </c>
      <c r="B27" s="26" t="s">
        <v>74</v>
      </c>
      <c r="C27" s="10" t="s">
        <v>220</v>
      </c>
      <c r="D27" s="44">
        <f t="shared" si="1"/>
        <v>114615215</v>
      </c>
      <c r="E27" s="57">
        <v>5282286</v>
      </c>
      <c r="F27" s="57">
        <v>0</v>
      </c>
      <c r="G27" s="57">
        <v>3011158</v>
      </c>
      <c r="H27" s="57">
        <v>2156909</v>
      </c>
      <c r="I27" s="66">
        <v>0</v>
      </c>
      <c r="J27" s="66">
        <v>11927069</v>
      </c>
      <c r="K27" s="66">
        <v>29528378</v>
      </c>
      <c r="L27" s="66">
        <v>62709415</v>
      </c>
    </row>
    <row r="28" spans="1:12" x14ac:dyDescent="0.2">
      <c r="A28" s="25">
        <v>17</v>
      </c>
      <c r="B28" s="26" t="s">
        <v>75</v>
      </c>
      <c r="C28" s="10" t="s">
        <v>9</v>
      </c>
      <c r="D28" s="44">
        <f t="shared" si="1"/>
        <v>213240857.74000001</v>
      </c>
      <c r="E28" s="57">
        <v>10184292</v>
      </c>
      <c r="F28" s="57">
        <v>7044</v>
      </c>
      <c r="G28" s="57">
        <v>5836694</v>
      </c>
      <c r="H28" s="57">
        <v>3703830</v>
      </c>
      <c r="I28" s="66">
        <f>9435866-6338357</f>
        <v>3097509</v>
      </c>
      <c r="J28" s="66">
        <v>21470057.739999998</v>
      </c>
      <c r="K28" s="66">
        <v>54396170</v>
      </c>
      <c r="L28" s="66">
        <v>114545261</v>
      </c>
    </row>
    <row r="29" spans="1:12" x14ac:dyDescent="0.2">
      <c r="A29" s="25">
        <v>18</v>
      </c>
      <c r="B29" s="12" t="s">
        <v>76</v>
      </c>
      <c r="C29" s="10" t="s">
        <v>11</v>
      </c>
      <c r="D29" s="44">
        <f t="shared" si="1"/>
        <v>38713991</v>
      </c>
      <c r="E29" s="57">
        <v>1626330</v>
      </c>
      <c r="F29" s="57">
        <v>0</v>
      </c>
      <c r="G29" s="57">
        <v>953204</v>
      </c>
      <c r="H29" s="57">
        <v>1116813</v>
      </c>
      <c r="I29" s="66">
        <v>0</v>
      </c>
      <c r="J29" s="66">
        <v>5054526</v>
      </c>
      <c r="K29" s="66">
        <v>9507998</v>
      </c>
      <c r="L29" s="66">
        <v>20455120</v>
      </c>
    </row>
    <row r="30" spans="1:12" x14ac:dyDescent="0.2">
      <c r="A30" s="25">
        <v>19</v>
      </c>
      <c r="B30" s="12" t="s">
        <v>77</v>
      </c>
      <c r="C30" s="10" t="s">
        <v>221</v>
      </c>
      <c r="D30" s="44">
        <f t="shared" si="1"/>
        <v>31231000</v>
      </c>
      <c r="E30" s="57">
        <v>1347969</v>
      </c>
      <c r="F30" s="57">
        <v>0</v>
      </c>
      <c r="G30" s="57">
        <v>711578</v>
      </c>
      <c r="H30" s="57">
        <v>390456</v>
      </c>
      <c r="I30" s="66">
        <v>0</v>
      </c>
      <c r="J30" s="66">
        <v>5331225</v>
      </c>
      <c r="K30" s="66">
        <v>7498396</v>
      </c>
      <c r="L30" s="66">
        <v>15951376</v>
      </c>
    </row>
    <row r="31" spans="1:12" x14ac:dyDescent="0.2">
      <c r="A31" s="25">
        <v>20</v>
      </c>
      <c r="B31" s="12" t="s">
        <v>78</v>
      </c>
      <c r="C31" s="10" t="s">
        <v>79</v>
      </c>
      <c r="D31" s="44">
        <f t="shared" si="1"/>
        <v>160617321.78</v>
      </c>
      <c r="E31" s="57">
        <v>6988618</v>
      </c>
      <c r="F31" s="57">
        <v>0</v>
      </c>
      <c r="G31" s="57">
        <v>3871739</v>
      </c>
      <c r="H31" s="57">
        <v>6032384</v>
      </c>
      <c r="I31" s="66">
        <v>0</v>
      </c>
      <c r="J31" s="66">
        <v>24379283.780000001</v>
      </c>
      <c r="K31" s="66">
        <v>37999263</v>
      </c>
      <c r="L31" s="66">
        <v>81346034</v>
      </c>
    </row>
    <row r="32" spans="1:12" x14ac:dyDescent="0.2">
      <c r="A32" s="25">
        <v>21</v>
      </c>
      <c r="B32" s="12" t="s">
        <v>80</v>
      </c>
      <c r="C32" s="10" t="s">
        <v>40</v>
      </c>
      <c r="D32" s="44">
        <f t="shared" si="1"/>
        <v>134592907</v>
      </c>
      <c r="E32" s="57">
        <v>5989148</v>
      </c>
      <c r="F32" s="57">
        <v>7044</v>
      </c>
      <c r="G32" s="57">
        <v>3599519</v>
      </c>
      <c r="H32" s="57">
        <v>3936637</v>
      </c>
      <c r="I32" s="66">
        <f>6044688-3565981</f>
        <v>2478707</v>
      </c>
      <c r="J32" s="66">
        <v>18197539</v>
      </c>
      <c r="K32" s="66">
        <v>33480684</v>
      </c>
      <c r="L32" s="66">
        <v>66903629</v>
      </c>
    </row>
    <row r="33" spans="1:12" x14ac:dyDescent="0.2">
      <c r="A33" s="25">
        <v>22</v>
      </c>
      <c r="B33" s="26" t="s">
        <v>81</v>
      </c>
      <c r="C33" s="10" t="s">
        <v>82</v>
      </c>
      <c r="D33" s="44">
        <f t="shared" si="1"/>
        <v>59756696</v>
      </c>
      <c r="E33" s="57">
        <v>2683886</v>
      </c>
      <c r="F33" s="57">
        <v>0</v>
      </c>
      <c r="G33" s="57">
        <v>1477072</v>
      </c>
      <c r="H33" s="57">
        <v>1491926</v>
      </c>
      <c r="I33" s="66">
        <v>0</v>
      </c>
      <c r="J33" s="66">
        <v>9489840</v>
      </c>
      <c r="K33" s="66">
        <v>14117640</v>
      </c>
      <c r="L33" s="66">
        <v>30496332</v>
      </c>
    </row>
    <row r="34" spans="1:12" ht="12" customHeight="1" x14ac:dyDescent="0.2">
      <c r="A34" s="25">
        <v>23</v>
      </c>
      <c r="B34" s="26" t="s">
        <v>83</v>
      </c>
      <c r="C34" s="10" t="s">
        <v>84</v>
      </c>
      <c r="D34" s="44">
        <f t="shared" si="1"/>
        <v>0</v>
      </c>
      <c r="E34" s="57">
        <v>0</v>
      </c>
      <c r="F34" s="57">
        <v>0</v>
      </c>
      <c r="G34" s="57">
        <v>0</v>
      </c>
      <c r="H34" s="57">
        <v>0</v>
      </c>
      <c r="I34" s="66">
        <v>0</v>
      </c>
      <c r="J34" s="66">
        <v>0</v>
      </c>
      <c r="K34" s="66">
        <v>0</v>
      </c>
      <c r="L34" s="66">
        <v>0</v>
      </c>
    </row>
    <row r="35" spans="1:12" ht="24" x14ac:dyDescent="0.2">
      <c r="A35" s="25">
        <v>24</v>
      </c>
      <c r="B35" s="26" t="s">
        <v>85</v>
      </c>
      <c r="C35" s="10" t="s">
        <v>86</v>
      </c>
      <c r="D35" s="44">
        <f t="shared" si="1"/>
        <v>0</v>
      </c>
      <c r="E35" s="57">
        <v>0</v>
      </c>
      <c r="F35" s="57">
        <v>0</v>
      </c>
      <c r="G35" s="57">
        <v>0</v>
      </c>
      <c r="H35" s="57">
        <v>0</v>
      </c>
      <c r="I35" s="66">
        <v>0</v>
      </c>
      <c r="J35" s="66">
        <v>0</v>
      </c>
      <c r="K35" s="66">
        <v>0</v>
      </c>
      <c r="L35" s="66">
        <v>0</v>
      </c>
    </row>
    <row r="36" spans="1:12" x14ac:dyDescent="0.2">
      <c r="A36" s="25">
        <v>25</v>
      </c>
      <c r="B36" s="12" t="s">
        <v>87</v>
      </c>
      <c r="C36" s="10" t="s">
        <v>88</v>
      </c>
      <c r="D36" s="44">
        <f t="shared" si="1"/>
        <v>463627052</v>
      </c>
      <c r="E36" s="57">
        <v>30756714</v>
      </c>
      <c r="F36" s="57">
        <v>42262</v>
      </c>
      <c r="G36" s="57">
        <v>18264497</v>
      </c>
      <c r="H36" s="57">
        <v>3129225</v>
      </c>
      <c r="I36" s="66">
        <v>24981003</v>
      </c>
      <c r="J36" s="66">
        <v>76351839</v>
      </c>
      <c r="K36" s="66">
        <v>20756841</v>
      </c>
      <c r="L36" s="66">
        <v>289344671</v>
      </c>
    </row>
    <row r="37" spans="1:12" ht="15.75" customHeight="1" x14ac:dyDescent="0.2">
      <c r="A37" s="25">
        <v>26</v>
      </c>
      <c r="B37" s="26" t="s">
        <v>89</v>
      </c>
      <c r="C37" s="10" t="s">
        <v>90</v>
      </c>
      <c r="D37" s="44">
        <f t="shared" si="1"/>
        <v>67298793</v>
      </c>
      <c r="E37" s="57">
        <v>0</v>
      </c>
      <c r="F37" s="57">
        <v>0</v>
      </c>
      <c r="G37" s="57">
        <v>0</v>
      </c>
      <c r="H37" s="57">
        <v>4125239</v>
      </c>
      <c r="I37" s="66">
        <v>3788019</v>
      </c>
      <c r="J37" s="66">
        <v>8057894</v>
      </c>
      <c r="K37" s="66">
        <v>0</v>
      </c>
      <c r="L37" s="66">
        <v>51327641</v>
      </c>
    </row>
    <row r="38" spans="1:12" x14ac:dyDescent="0.2">
      <c r="A38" s="25">
        <v>27</v>
      </c>
      <c r="B38" s="14" t="s">
        <v>91</v>
      </c>
      <c r="C38" s="10" t="s">
        <v>92</v>
      </c>
      <c r="D38" s="44">
        <f t="shared" si="1"/>
        <v>155776198</v>
      </c>
      <c r="E38" s="57">
        <v>0</v>
      </c>
      <c r="F38" s="57">
        <v>0</v>
      </c>
      <c r="G38" s="57">
        <v>0</v>
      </c>
      <c r="H38" s="57">
        <v>0</v>
      </c>
      <c r="I38" s="66">
        <v>0</v>
      </c>
      <c r="J38" s="66">
        <v>8313425</v>
      </c>
      <c r="K38" s="66">
        <v>147462773</v>
      </c>
      <c r="L38" s="66">
        <v>0</v>
      </c>
    </row>
    <row r="39" spans="1:12" x14ac:dyDescent="0.2">
      <c r="A39" s="25">
        <v>28</v>
      </c>
      <c r="B39" s="12" t="s">
        <v>93</v>
      </c>
      <c r="C39" s="43" t="s">
        <v>273</v>
      </c>
      <c r="D39" s="44">
        <f t="shared" si="1"/>
        <v>0</v>
      </c>
      <c r="E39" s="57">
        <v>0</v>
      </c>
      <c r="F39" s="57">
        <v>0</v>
      </c>
      <c r="G39" s="57">
        <v>0</v>
      </c>
      <c r="H39" s="57">
        <v>0</v>
      </c>
      <c r="I39" s="66">
        <v>0</v>
      </c>
      <c r="J39" s="66">
        <v>0</v>
      </c>
      <c r="K39" s="66">
        <v>0</v>
      </c>
      <c r="L39" s="66">
        <v>0</v>
      </c>
    </row>
    <row r="40" spans="1:12" x14ac:dyDescent="0.2">
      <c r="A40" s="25">
        <v>29</v>
      </c>
      <c r="B40" s="14" t="s">
        <v>94</v>
      </c>
      <c r="C40" s="10" t="s">
        <v>41</v>
      </c>
      <c r="D40" s="44">
        <f t="shared" si="1"/>
        <v>182672513.42000002</v>
      </c>
      <c r="E40" s="57">
        <v>8560153</v>
      </c>
      <c r="F40" s="57">
        <v>0</v>
      </c>
      <c r="G40" s="57">
        <v>4714481</v>
      </c>
      <c r="H40" s="57">
        <v>1843234</v>
      </c>
      <c r="I40" s="66">
        <f>9296024-5480074</f>
        <v>3815950</v>
      </c>
      <c r="J40" s="66">
        <v>25439747.420000002</v>
      </c>
      <c r="K40" s="66">
        <v>43949400</v>
      </c>
      <c r="L40" s="66">
        <v>94349548</v>
      </c>
    </row>
    <row r="41" spans="1:12" x14ac:dyDescent="0.2">
      <c r="A41" s="25">
        <v>30</v>
      </c>
      <c r="B41" s="12" t="s">
        <v>95</v>
      </c>
      <c r="C41" s="10" t="s">
        <v>39</v>
      </c>
      <c r="D41" s="44">
        <f t="shared" si="1"/>
        <v>268483443.38</v>
      </c>
      <c r="E41" s="57">
        <v>12855024</v>
      </c>
      <c r="F41" s="57">
        <v>0</v>
      </c>
      <c r="G41" s="57">
        <v>7570487</v>
      </c>
      <c r="H41" s="57">
        <v>3845330</v>
      </c>
      <c r="I41" s="66">
        <f>5915334-3538013</f>
        <v>2377321</v>
      </c>
      <c r="J41" s="66">
        <v>30151616.379999999</v>
      </c>
      <c r="K41" s="66">
        <v>73545959</v>
      </c>
      <c r="L41" s="66">
        <v>138137706</v>
      </c>
    </row>
    <row r="42" spans="1:12" x14ac:dyDescent="0.2">
      <c r="A42" s="25">
        <v>31</v>
      </c>
      <c r="B42" s="14" t="s">
        <v>96</v>
      </c>
      <c r="C42" s="10" t="s">
        <v>16</v>
      </c>
      <c r="D42" s="44">
        <f t="shared" si="1"/>
        <v>52016039</v>
      </c>
      <c r="E42" s="57">
        <v>2426345</v>
      </c>
      <c r="F42" s="57">
        <v>0</v>
      </c>
      <c r="G42" s="57">
        <v>1301213</v>
      </c>
      <c r="H42" s="57">
        <v>767842</v>
      </c>
      <c r="I42" s="66">
        <v>0</v>
      </c>
      <c r="J42" s="66">
        <v>4715153</v>
      </c>
      <c r="K42" s="66">
        <v>13820118</v>
      </c>
      <c r="L42" s="66">
        <v>28985368</v>
      </c>
    </row>
    <row r="43" spans="1:12" x14ac:dyDescent="0.2">
      <c r="A43" s="25">
        <v>32</v>
      </c>
      <c r="B43" s="26" t="s">
        <v>97</v>
      </c>
      <c r="C43" s="10" t="s">
        <v>21</v>
      </c>
      <c r="D43" s="44">
        <f t="shared" si="1"/>
        <v>167395227</v>
      </c>
      <c r="E43" s="57">
        <v>8687279</v>
      </c>
      <c r="F43" s="57">
        <v>3522</v>
      </c>
      <c r="G43" s="57">
        <v>4852278</v>
      </c>
      <c r="H43" s="57">
        <v>4457263</v>
      </c>
      <c r="I43" s="66">
        <v>0</v>
      </c>
      <c r="J43" s="66">
        <v>7984811</v>
      </c>
      <c r="K43" s="66">
        <v>46021518</v>
      </c>
      <c r="L43" s="66">
        <v>95388556</v>
      </c>
    </row>
    <row r="44" spans="1:12" x14ac:dyDescent="0.2">
      <c r="A44" s="25">
        <v>33</v>
      </c>
      <c r="B44" s="14" t="s">
        <v>98</v>
      </c>
      <c r="C44" s="10" t="s">
        <v>25</v>
      </c>
      <c r="D44" s="44">
        <f t="shared" si="1"/>
        <v>68073435</v>
      </c>
      <c r="E44" s="57">
        <v>3194578</v>
      </c>
      <c r="F44" s="57">
        <v>3522</v>
      </c>
      <c r="G44" s="57">
        <v>1717783</v>
      </c>
      <c r="H44" s="57">
        <v>2199687</v>
      </c>
      <c r="I44" s="66">
        <v>0</v>
      </c>
      <c r="J44" s="66">
        <v>4668275</v>
      </c>
      <c r="K44" s="66">
        <v>18018386</v>
      </c>
      <c r="L44" s="66">
        <v>38271204</v>
      </c>
    </row>
    <row r="45" spans="1:12" x14ac:dyDescent="0.2">
      <c r="A45" s="25">
        <v>34</v>
      </c>
      <c r="B45" s="12" t="s">
        <v>99</v>
      </c>
      <c r="C45" s="10" t="s">
        <v>222</v>
      </c>
      <c r="D45" s="44">
        <f t="shared" si="1"/>
        <v>166015201</v>
      </c>
      <c r="E45" s="57">
        <v>8324532</v>
      </c>
      <c r="F45" s="57">
        <v>0</v>
      </c>
      <c r="G45" s="57">
        <v>4744332</v>
      </c>
      <c r="H45" s="57">
        <v>5510129</v>
      </c>
      <c r="I45" s="66">
        <v>0</v>
      </c>
      <c r="J45" s="66">
        <v>12140853</v>
      </c>
      <c r="K45" s="66">
        <v>43721768</v>
      </c>
      <c r="L45" s="66">
        <v>91573587</v>
      </c>
    </row>
    <row r="46" spans="1:12" x14ac:dyDescent="0.2">
      <c r="A46" s="25">
        <v>35</v>
      </c>
      <c r="B46" s="15" t="s">
        <v>100</v>
      </c>
      <c r="C46" s="16" t="s">
        <v>223</v>
      </c>
      <c r="D46" s="44">
        <f t="shared" si="1"/>
        <v>60358943</v>
      </c>
      <c r="E46" s="57">
        <v>2898682</v>
      </c>
      <c r="F46" s="57">
        <v>0</v>
      </c>
      <c r="G46" s="57">
        <v>1534787</v>
      </c>
      <c r="H46" s="57">
        <v>1229217</v>
      </c>
      <c r="I46" s="66">
        <v>0</v>
      </c>
      <c r="J46" s="66">
        <v>5005989</v>
      </c>
      <c r="K46" s="66">
        <v>15447219</v>
      </c>
      <c r="L46" s="66">
        <v>34243049</v>
      </c>
    </row>
    <row r="47" spans="1:12" x14ac:dyDescent="0.2">
      <c r="A47" s="25">
        <v>36</v>
      </c>
      <c r="B47" s="12" t="s">
        <v>101</v>
      </c>
      <c r="C47" s="10" t="s">
        <v>224</v>
      </c>
      <c r="D47" s="44">
        <f t="shared" si="1"/>
        <v>40218728</v>
      </c>
      <c r="E47" s="57">
        <v>1915651</v>
      </c>
      <c r="F47" s="57">
        <v>0</v>
      </c>
      <c r="G47" s="57">
        <v>922242</v>
      </c>
      <c r="H47" s="57">
        <v>2454069</v>
      </c>
      <c r="I47" s="66">
        <v>0</v>
      </c>
      <c r="J47" s="66">
        <v>2658492</v>
      </c>
      <c r="K47" s="66">
        <v>10110782</v>
      </c>
      <c r="L47" s="66">
        <v>22157492</v>
      </c>
    </row>
    <row r="48" spans="1:12" x14ac:dyDescent="0.2">
      <c r="A48" s="25">
        <v>37</v>
      </c>
      <c r="B48" s="12" t="s">
        <v>102</v>
      </c>
      <c r="C48" s="10" t="s">
        <v>24</v>
      </c>
      <c r="D48" s="44">
        <f t="shared" si="1"/>
        <v>71979455</v>
      </c>
      <c r="E48" s="57">
        <v>3280059</v>
      </c>
      <c r="F48" s="57">
        <v>0</v>
      </c>
      <c r="G48" s="57">
        <v>1640441</v>
      </c>
      <c r="H48" s="57">
        <v>2384880</v>
      </c>
      <c r="I48" s="66">
        <v>0</v>
      </c>
      <c r="J48" s="66">
        <v>9514393</v>
      </c>
      <c r="K48" s="66">
        <v>16966704</v>
      </c>
      <c r="L48" s="66">
        <v>38192978</v>
      </c>
    </row>
    <row r="49" spans="1:12" x14ac:dyDescent="0.2">
      <c r="A49" s="25">
        <v>38</v>
      </c>
      <c r="B49" s="26" t="s">
        <v>103</v>
      </c>
      <c r="C49" s="10" t="s">
        <v>20</v>
      </c>
      <c r="D49" s="44">
        <f t="shared" si="1"/>
        <v>33954866</v>
      </c>
      <c r="E49" s="57">
        <v>1563864</v>
      </c>
      <c r="F49" s="57">
        <v>0</v>
      </c>
      <c r="G49" s="57">
        <v>746969</v>
      </c>
      <c r="H49" s="57">
        <v>744146</v>
      </c>
      <c r="I49" s="66">
        <v>0</v>
      </c>
      <c r="J49" s="66">
        <v>5319370</v>
      </c>
      <c r="K49" s="66">
        <v>8042744</v>
      </c>
      <c r="L49" s="66">
        <v>17537773</v>
      </c>
    </row>
    <row r="50" spans="1:12" x14ac:dyDescent="0.2">
      <c r="A50" s="25">
        <v>39</v>
      </c>
      <c r="B50" s="14" t="s">
        <v>104</v>
      </c>
      <c r="C50" s="10" t="s">
        <v>105</v>
      </c>
      <c r="D50" s="44">
        <f t="shared" si="1"/>
        <v>24392085</v>
      </c>
      <c r="E50" s="57">
        <v>2269630</v>
      </c>
      <c r="F50" s="57">
        <v>7044</v>
      </c>
      <c r="G50" s="57">
        <v>1161246</v>
      </c>
      <c r="H50" s="57">
        <v>0</v>
      </c>
      <c r="I50" s="66">
        <v>0</v>
      </c>
      <c r="J50" s="66">
        <v>954532</v>
      </c>
      <c r="K50" s="66">
        <v>360435</v>
      </c>
      <c r="L50" s="66">
        <v>19639198</v>
      </c>
    </row>
    <row r="51" spans="1:12" x14ac:dyDescent="0.2">
      <c r="A51" s="25">
        <v>40</v>
      </c>
      <c r="B51" s="26" t="s">
        <v>106</v>
      </c>
      <c r="C51" s="10" t="s">
        <v>107</v>
      </c>
      <c r="D51" s="44">
        <f t="shared" si="1"/>
        <v>251091151.34</v>
      </c>
      <c r="E51" s="57">
        <v>11028142</v>
      </c>
      <c r="F51" s="57">
        <v>0</v>
      </c>
      <c r="G51" s="57">
        <v>6409698</v>
      </c>
      <c r="H51" s="57">
        <v>5046723</v>
      </c>
      <c r="I51" s="66">
        <v>11855139</v>
      </c>
      <c r="J51" s="66">
        <v>36009379.340000004</v>
      </c>
      <c r="K51" s="66">
        <v>58768341</v>
      </c>
      <c r="L51" s="66">
        <v>121973729</v>
      </c>
    </row>
    <row r="52" spans="1:12" x14ac:dyDescent="0.2">
      <c r="A52" s="25">
        <v>41</v>
      </c>
      <c r="B52" s="12" t="s">
        <v>108</v>
      </c>
      <c r="C52" s="10" t="s">
        <v>229</v>
      </c>
      <c r="D52" s="44">
        <f t="shared" si="1"/>
        <v>55029664</v>
      </c>
      <c r="E52" s="57">
        <v>2694843</v>
      </c>
      <c r="F52" s="57">
        <v>0</v>
      </c>
      <c r="G52" s="57">
        <v>1343499</v>
      </c>
      <c r="H52" s="57">
        <v>1641907</v>
      </c>
      <c r="I52" s="66">
        <v>0</v>
      </c>
      <c r="J52" s="66">
        <v>5794515</v>
      </c>
      <c r="K52" s="66">
        <v>13985068</v>
      </c>
      <c r="L52" s="66">
        <v>29569832</v>
      </c>
    </row>
    <row r="53" spans="1:12" ht="10.5" customHeight="1" x14ac:dyDescent="0.2">
      <c r="A53" s="25">
        <v>42</v>
      </c>
      <c r="B53" s="12" t="s">
        <v>109</v>
      </c>
      <c r="C53" s="10" t="s">
        <v>2</v>
      </c>
      <c r="D53" s="44">
        <f t="shared" si="1"/>
        <v>183025109</v>
      </c>
      <c r="E53" s="57">
        <v>8955777</v>
      </c>
      <c r="F53" s="57">
        <v>0</v>
      </c>
      <c r="G53" s="57">
        <v>4910573</v>
      </c>
      <c r="H53" s="57">
        <v>834742</v>
      </c>
      <c r="I53" s="66">
        <f>4291414-2527651</f>
        <v>1763763</v>
      </c>
      <c r="J53" s="66">
        <v>20187273</v>
      </c>
      <c r="K53" s="66">
        <v>47376069</v>
      </c>
      <c r="L53" s="66">
        <v>98996912</v>
      </c>
    </row>
    <row r="54" spans="1:12" x14ac:dyDescent="0.2">
      <c r="A54" s="25">
        <v>43</v>
      </c>
      <c r="B54" s="26" t="s">
        <v>110</v>
      </c>
      <c r="C54" s="10" t="s">
        <v>3</v>
      </c>
      <c r="D54" s="44">
        <f t="shared" si="1"/>
        <v>42074999</v>
      </c>
      <c r="E54" s="57">
        <v>2017570</v>
      </c>
      <c r="F54" s="57">
        <v>0</v>
      </c>
      <c r="G54" s="57">
        <v>962236</v>
      </c>
      <c r="H54" s="57">
        <v>659390</v>
      </c>
      <c r="I54" s="66">
        <v>0</v>
      </c>
      <c r="J54" s="66">
        <v>3792178</v>
      </c>
      <c r="K54" s="66">
        <v>10943937</v>
      </c>
      <c r="L54" s="66">
        <v>23699688</v>
      </c>
    </row>
    <row r="55" spans="1:12" x14ac:dyDescent="0.2">
      <c r="A55" s="25">
        <v>44</v>
      </c>
      <c r="B55" s="26" t="s">
        <v>111</v>
      </c>
      <c r="C55" s="10" t="s">
        <v>225</v>
      </c>
      <c r="D55" s="44">
        <f t="shared" si="1"/>
        <v>62650241</v>
      </c>
      <c r="E55" s="57">
        <v>3212112</v>
      </c>
      <c r="F55" s="57">
        <v>3522</v>
      </c>
      <c r="G55" s="57">
        <v>1640441</v>
      </c>
      <c r="H55" s="57">
        <v>1372694</v>
      </c>
      <c r="I55" s="66">
        <v>0</v>
      </c>
      <c r="J55" s="66">
        <v>4167653</v>
      </c>
      <c r="K55" s="66">
        <v>16364252</v>
      </c>
      <c r="L55" s="66">
        <v>35889567</v>
      </c>
    </row>
    <row r="56" spans="1:12" x14ac:dyDescent="0.2">
      <c r="A56" s="25">
        <v>45</v>
      </c>
      <c r="B56" s="14" t="s">
        <v>112</v>
      </c>
      <c r="C56" s="10" t="s">
        <v>0</v>
      </c>
      <c r="D56" s="44">
        <f t="shared" si="1"/>
        <v>78156133</v>
      </c>
      <c r="E56" s="57">
        <v>3762259</v>
      </c>
      <c r="F56" s="57">
        <v>0</v>
      </c>
      <c r="G56" s="57">
        <v>2007244</v>
      </c>
      <c r="H56" s="57">
        <v>2292065</v>
      </c>
      <c r="I56" s="66">
        <v>0</v>
      </c>
      <c r="J56" s="66">
        <v>7704121</v>
      </c>
      <c r="K56" s="66">
        <v>20184143</v>
      </c>
      <c r="L56" s="66">
        <v>42206301</v>
      </c>
    </row>
    <row r="57" spans="1:12" ht="10.5" customHeight="1" x14ac:dyDescent="0.2">
      <c r="A57" s="25">
        <v>46</v>
      </c>
      <c r="B57" s="26" t="s">
        <v>113</v>
      </c>
      <c r="C57" s="10" t="s">
        <v>4</v>
      </c>
      <c r="D57" s="44">
        <f t="shared" si="1"/>
        <v>27547455</v>
      </c>
      <c r="E57" s="57">
        <v>1319476</v>
      </c>
      <c r="F57" s="57">
        <v>0</v>
      </c>
      <c r="G57" s="57">
        <v>607000</v>
      </c>
      <c r="H57" s="57">
        <v>322426</v>
      </c>
      <c r="I57" s="66">
        <v>0</v>
      </c>
      <c r="J57" s="66">
        <v>3902938</v>
      </c>
      <c r="K57" s="66">
        <v>6363265</v>
      </c>
      <c r="L57" s="66">
        <v>15032350</v>
      </c>
    </row>
    <row r="58" spans="1:12" x14ac:dyDescent="0.2">
      <c r="A58" s="25">
        <v>47</v>
      </c>
      <c r="B58" s="14" t="s">
        <v>114</v>
      </c>
      <c r="C58" s="10" t="s">
        <v>1</v>
      </c>
      <c r="D58" s="44">
        <f t="shared" si="1"/>
        <v>54110217</v>
      </c>
      <c r="E58" s="57">
        <v>2535936</v>
      </c>
      <c r="F58" s="57">
        <v>7044</v>
      </c>
      <c r="G58" s="57">
        <v>1220281</v>
      </c>
      <c r="H58" s="57">
        <v>1616984</v>
      </c>
      <c r="I58" s="66">
        <v>0</v>
      </c>
      <c r="J58" s="66">
        <v>4479620</v>
      </c>
      <c r="K58" s="66">
        <v>14173496</v>
      </c>
      <c r="L58" s="66">
        <v>30076856</v>
      </c>
    </row>
    <row r="59" spans="1:12" x14ac:dyDescent="0.2">
      <c r="A59" s="25">
        <v>48</v>
      </c>
      <c r="B59" s="26" t="s">
        <v>115</v>
      </c>
      <c r="C59" s="10" t="s">
        <v>226</v>
      </c>
      <c r="D59" s="44">
        <f t="shared" si="1"/>
        <v>77599013</v>
      </c>
      <c r="E59" s="57">
        <v>3960619</v>
      </c>
      <c r="F59" s="57">
        <v>0</v>
      </c>
      <c r="G59" s="57">
        <v>2074456</v>
      </c>
      <c r="H59" s="57">
        <v>1806913</v>
      </c>
      <c r="I59" s="66">
        <v>0</v>
      </c>
      <c r="J59" s="66">
        <v>6119109</v>
      </c>
      <c r="K59" s="66">
        <v>20059830</v>
      </c>
      <c r="L59" s="66">
        <v>43578086</v>
      </c>
    </row>
    <row r="60" spans="1:12" x14ac:dyDescent="0.2">
      <c r="A60" s="25">
        <v>49</v>
      </c>
      <c r="B60" s="26" t="s">
        <v>116</v>
      </c>
      <c r="C60" s="10" t="s">
        <v>26</v>
      </c>
      <c r="D60" s="44">
        <f t="shared" si="1"/>
        <v>282026343.92000002</v>
      </c>
      <c r="E60" s="57">
        <v>13149824</v>
      </c>
      <c r="F60" s="57">
        <v>77480</v>
      </c>
      <c r="G60" s="57">
        <v>7503733</v>
      </c>
      <c r="H60" s="57">
        <v>5244916</v>
      </c>
      <c r="I60" s="66">
        <v>0</v>
      </c>
      <c r="J60" s="66">
        <v>35135756.920000002</v>
      </c>
      <c r="K60" s="66">
        <v>71649809</v>
      </c>
      <c r="L60" s="66">
        <v>149264825</v>
      </c>
    </row>
    <row r="61" spans="1:12" x14ac:dyDescent="0.2">
      <c r="A61" s="25">
        <v>50</v>
      </c>
      <c r="B61" s="26" t="s">
        <v>117</v>
      </c>
      <c r="C61" s="10" t="s">
        <v>227</v>
      </c>
      <c r="D61" s="44">
        <f t="shared" si="1"/>
        <v>44660294</v>
      </c>
      <c r="E61" s="57">
        <v>2122778</v>
      </c>
      <c r="F61" s="57">
        <v>0</v>
      </c>
      <c r="G61" s="57">
        <v>1118219</v>
      </c>
      <c r="H61" s="57">
        <v>435267</v>
      </c>
      <c r="I61" s="66">
        <v>0</v>
      </c>
      <c r="J61" s="66">
        <v>5336141</v>
      </c>
      <c r="K61" s="66">
        <v>11238589</v>
      </c>
      <c r="L61" s="66">
        <v>24409300</v>
      </c>
    </row>
    <row r="62" spans="1:12" x14ac:dyDescent="0.2">
      <c r="A62" s="25">
        <v>51</v>
      </c>
      <c r="B62" s="26" t="s">
        <v>231</v>
      </c>
      <c r="C62" s="10" t="s">
        <v>230</v>
      </c>
      <c r="D62" s="44">
        <f t="shared" si="1"/>
        <v>0</v>
      </c>
      <c r="E62" s="57">
        <v>0</v>
      </c>
      <c r="F62" s="57">
        <v>0</v>
      </c>
      <c r="G62" s="57">
        <v>0</v>
      </c>
      <c r="H62" s="57">
        <v>0</v>
      </c>
      <c r="I62" s="66">
        <v>0</v>
      </c>
      <c r="J62" s="66">
        <v>0</v>
      </c>
      <c r="K62" s="66">
        <v>0</v>
      </c>
      <c r="L62" s="66">
        <v>0</v>
      </c>
    </row>
    <row r="63" spans="1:12" x14ac:dyDescent="0.2">
      <c r="A63" s="25">
        <v>52</v>
      </c>
      <c r="B63" s="26" t="s">
        <v>241</v>
      </c>
      <c r="C63" s="10" t="s">
        <v>242</v>
      </c>
      <c r="D63" s="44">
        <f t="shared" si="1"/>
        <v>0</v>
      </c>
      <c r="E63" s="57">
        <v>0</v>
      </c>
      <c r="F63" s="57">
        <v>0</v>
      </c>
      <c r="G63" s="57">
        <v>0</v>
      </c>
      <c r="H63" s="57">
        <v>0</v>
      </c>
      <c r="I63" s="66">
        <v>0</v>
      </c>
      <c r="J63" s="66">
        <v>0</v>
      </c>
      <c r="K63" s="66">
        <v>0</v>
      </c>
      <c r="L63" s="66">
        <v>0</v>
      </c>
    </row>
    <row r="64" spans="1:12" x14ac:dyDescent="0.2">
      <c r="A64" s="25">
        <v>53</v>
      </c>
      <c r="B64" s="26" t="s">
        <v>118</v>
      </c>
      <c r="C64" s="10" t="s">
        <v>54</v>
      </c>
      <c r="D64" s="44">
        <f t="shared" si="1"/>
        <v>66787880</v>
      </c>
      <c r="E64" s="57">
        <v>0</v>
      </c>
      <c r="F64" s="57">
        <v>0</v>
      </c>
      <c r="G64" s="57">
        <v>0</v>
      </c>
      <c r="H64" s="57">
        <v>9920998</v>
      </c>
      <c r="I64" s="66">
        <v>0</v>
      </c>
      <c r="J64" s="66">
        <v>9976831</v>
      </c>
      <c r="K64" s="66">
        <v>0</v>
      </c>
      <c r="L64" s="66">
        <v>46890051</v>
      </c>
    </row>
    <row r="65" spans="1:12" x14ac:dyDescent="0.2">
      <c r="A65" s="25">
        <v>54</v>
      </c>
      <c r="B65" s="14" t="s">
        <v>119</v>
      </c>
      <c r="C65" s="10" t="s">
        <v>243</v>
      </c>
      <c r="D65" s="44">
        <f t="shared" si="1"/>
        <v>54533852</v>
      </c>
      <c r="E65" s="57">
        <v>0</v>
      </c>
      <c r="F65" s="57">
        <v>0</v>
      </c>
      <c r="G65" s="57">
        <v>0</v>
      </c>
      <c r="H65" s="57">
        <v>9023972</v>
      </c>
      <c r="I65" s="66">
        <v>0</v>
      </c>
      <c r="J65" s="66">
        <v>9027889</v>
      </c>
      <c r="K65" s="66">
        <v>0</v>
      </c>
      <c r="L65" s="66">
        <v>36481991</v>
      </c>
    </row>
    <row r="66" spans="1:12" ht="24" x14ac:dyDescent="0.2">
      <c r="A66" s="25">
        <v>55</v>
      </c>
      <c r="B66" s="12" t="s">
        <v>120</v>
      </c>
      <c r="C66" s="10" t="s">
        <v>121</v>
      </c>
      <c r="D66" s="44">
        <f t="shared" si="1"/>
        <v>114835509.38</v>
      </c>
      <c r="E66" s="57">
        <v>0</v>
      </c>
      <c r="F66" s="57">
        <v>0</v>
      </c>
      <c r="G66" s="57">
        <v>0</v>
      </c>
      <c r="H66" s="57">
        <v>15136472</v>
      </c>
      <c r="I66" s="66">
        <v>4171137</v>
      </c>
      <c r="J66" s="66">
        <v>11706424.379999999</v>
      </c>
      <c r="K66" s="66">
        <v>31993205</v>
      </c>
      <c r="L66" s="66">
        <v>51828271</v>
      </c>
    </row>
    <row r="67" spans="1:12" ht="23.25" customHeight="1" x14ac:dyDescent="0.2">
      <c r="A67" s="25">
        <v>56</v>
      </c>
      <c r="B67" s="14" t="s">
        <v>122</v>
      </c>
      <c r="C67" s="10" t="s">
        <v>244</v>
      </c>
      <c r="D67" s="44">
        <f t="shared" si="1"/>
        <v>104815296</v>
      </c>
      <c r="E67" s="57">
        <v>0</v>
      </c>
      <c r="F67" s="57">
        <v>0</v>
      </c>
      <c r="G67" s="57">
        <v>0</v>
      </c>
      <c r="H67" s="57">
        <v>16258050</v>
      </c>
      <c r="I67" s="66">
        <v>4160612</v>
      </c>
      <c r="J67" s="66">
        <v>17255752</v>
      </c>
      <c r="K67" s="66">
        <v>0</v>
      </c>
      <c r="L67" s="66">
        <v>67140882</v>
      </c>
    </row>
    <row r="68" spans="1:12" ht="23.25" customHeight="1" x14ac:dyDescent="0.2">
      <c r="A68" s="25">
        <v>57</v>
      </c>
      <c r="B68" s="26" t="s">
        <v>123</v>
      </c>
      <c r="C68" s="10" t="s">
        <v>401</v>
      </c>
      <c r="D68" s="44">
        <f t="shared" si="1"/>
        <v>73804439</v>
      </c>
      <c r="E68" s="57">
        <v>0</v>
      </c>
      <c r="F68" s="57">
        <v>0</v>
      </c>
      <c r="G68" s="57">
        <v>0</v>
      </c>
      <c r="H68" s="57">
        <v>13050403</v>
      </c>
      <c r="I68" s="66">
        <v>0</v>
      </c>
      <c r="J68" s="66">
        <v>5411997</v>
      </c>
      <c r="K68" s="66">
        <v>15270383</v>
      </c>
      <c r="L68" s="66">
        <v>40071656</v>
      </c>
    </row>
    <row r="69" spans="1:12" ht="24" x14ac:dyDescent="0.2">
      <c r="A69" s="25">
        <v>58</v>
      </c>
      <c r="B69" s="12" t="s">
        <v>124</v>
      </c>
      <c r="C69" s="10" t="s">
        <v>245</v>
      </c>
      <c r="D69" s="44">
        <f t="shared" si="1"/>
        <v>76971605</v>
      </c>
      <c r="E69" s="57">
        <v>0</v>
      </c>
      <c r="F69" s="57">
        <v>0</v>
      </c>
      <c r="G69" s="57">
        <v>0</v>
      </c>
      <c r="H69" s="57">
        <v>0</v>
      </c>
      <c r="I69" s="66">
        <v>0</v>
      </c>
      <c r="J69" s="66">
        <v>20065265</v>
      </c>
      <c r="K69" s="66">
        <v>56906340</v>
      </c>
      <c r="L69" s="66">
        <v>0</v>
      </c>
    </row>
    <row r="70" spans="1:12" ht="24" x14ac:dyDescent="0.2">
      <c r="A70" s="25">
        <v>59</v>
      </c>
      <c r="B70" s="12" t="s">
        <v>125</v>
      </c>
      <c r="C70" s="10" t="s">
        <v>246</v>
      </c>
      <c r="D70" s="44">
        <f t="shared" si="1"/>
        <v>67046670</v>
      </c>
      <c r="E70" s="57">
        <v>0</v>
      </c>
      <c r="F70" s="57">
        <v>0</v>
      </c>
      <c r="G70" s="57">
        <v>0</v>
      </c>
      <c r="H70" s="57">
        <v>0</v>
      </c>
      <c r="I70" s="66">
        <v>0</v>
      </c>
      <c r="J70" s="66">
        <v>19712003</v>
      </c>
      <c r="K70" s="66">
        <v>47334667</v>
      </c>
      <c r="L70" s="66">
        <v>0</v>
      </c>
    </row>
    <row r="71" spans="1:12" x14ac:dyDescent="0.2">
      <c r="A71" s="25">
        <v>60</v>
      </c>
      <c r="B71" s="14" t="s">
        <v>126</v>
      </c>
      <c r="C71" s="10" t="s">
        <v>247</v>
      </c>
      <c r="D71" s="44">
        <f t="shared" si="1"/>
        <v>156917075</v>
      </c>
      <c r="E71" s="57">
        <v>11137733</v>
      </c>
      <c r="F71" s="57">
        <v>0</v>
      </c>
      <c r="G71" s="57">
        <v>6924441</v>
      </c>
      <c r="H71" s="57">
        <v>0</v>
      </c>
      <c r="I71" s="66">
        <v>10353582</v>
      </c>
      <c r="J71" s="66">
        <v>34537928</v>
      </c>
      <c r="K71" s="66">
        <v>0</v>
      </c>
      <c r="L71" s="66">
        <v>93963391</v>
      </c>
    </row>
    <row r="72" spans="1:12" x14ac:dyDescent="0.2">
      <c r="A72" s="25">
        <v>61</v>
      </c>
      <c r="B72" s="14" t="s">
        <v>127</v>
      </c>
      <c r="C72" s="10" t="s">
        <v>53</v>
      </c>
      <c r="D72" s="44">
        <f t="shared" ref="D72:D135" si="3">E72+F72+G72+H72+I72+J72+K72+L72</f>
        <v>85164219</v>
      </c>
      <c r="E72" s="57">
        <v>6816560</v>
      </c>
      <c r="F72" s="57">
        <v>0</v>
      </c>
      <c r="G72" s="57">
        <v>4294188</v>
      </c>
      <c r="H72" s="57">
        <v>0</v>
      </c>
      <c r="I72" s="66">
        <v>0</v>
      </c>
      <c r="J72" s="66">
        <v>16696091</v>
      </c>
      <c r="K72" s="66">
        <v>0</v>
      </c>
      <c r="L72" s="66">
        <v>57357380</v>
      </c>
    </row>
    <row r="73" spans="1:12" x14ac:dyDescent="0.2">
      <c r="A73" s="25">
        <v>62</v>
      </c>
      <c r="B73" s="14" t="s">
        <v>128</v>
      </c>
      <c r="C73" s="10" t="s">
        <v>248</v>
      </c>
      <c r="D73" s="44">
        <f t="shared" si="3"/>
        <v>213534641</v>
      </c>
      <c r="E73" s="57">
        <v>15059995</v>
      </c>
      <c r="F73" s="57">
        <v>0</v>
      </c>
      <c r="G73" s="57">
        <v>9046980</v>
      </c>
      <c r="H73" s="57">
        <v>0</v>
      </c>
      <c r="I73" s="66">
        <v>16725151</v>
      </c>
      <c r="J73" s="66">
        <v>45647613</v>
      </c>
      <c r="K73" s="66">
        <v>0</v>
      </c>
      <c r="L73" s="66">
        <v>127054902</v>
      </c>
    </row>
    <row r="74" spans="1:12" ht="24" x14ac:dyDescent="0.2">
      <c r="A74" s="25">
        <v>63</v>
      </c>
      <c r="B74" s="14" t="s">
        <v>129</v>
      </c>
      <c r="C74" s="10" t="s">
        <v>249</v>
      </c>
      <c r="D74" s="44">
        <f t="shared" si="3"/>
        <v>43717662</v>
      </c>
      <c r="E74" s="57">
        <v>0</v>
      </c>
      <c r="F74" s="57">
        <v>0</v>
      </c>
      <c r="G74" s="57">
        <v>0</v>
      </c>
      <c r="H74" s="57">
        <v>0</v>
      </c>
      <c r="I74" s="66">
        <v>0</v>
      </c>
      <c r="J74" s="66">
        <v>0</v>
      </c>
      <c r="K74" s="66">
        <v>43717662</v>
      </c>
      <c r="L74" s="66">
        <v>0</v>
      </c>
    </row>
    <row r="75" spans="1:12" ht="24" x14ac:dyDescent="0.2">
      <c r="A75" s="25">
        <v>64</v>
      </c>
      <c r="B75" s="12" t="s">
        <v>130</v>
      </c>
      <c r="C75" s="10" t="s">
        <v>250</v>
      </c>
      <c r="D75" s="44">
        <f t="shared" si="3"/>
        <v>42563524</v>
      </c>
      <c r="E75" s="57">
        <v>0</v>
      </c>
      <c r="F75" s="57">
        <v>0</v>
      </c>
      <c r="G75" s="57">
        <v>0</v>
      </c>
      <c r="H75" s="57">
        <v>0</v>
      </c>
      <c r="I75" s="66">
        <v>0</v>
      </c>
      <c r="J75" s="66">
        <v>0</v>
      </c>
      <c r="K75" s="66">
        <v>42563524</v>
      </c>
      <c r="L75" s="66">
        <v>0</v>
      </c>
    </row>
    <row r="76" spans="1:12" ht="24" x14ac:dyDescent="0.2">
      <c r="A76" s="25">
        <v>65</v>
      </c>
      <c r="B76" s="14" t="s">
        <v>131</v>
      </c>
      <c r="C76" s="10" t="s">
        <v>251</v>
      </c>
      <c r="D76" s="44">
        <f t="shared" si="3"/>
        <v>53011896</v>
      </c>
      <c r="E76" s="57">
        <v>0</v>
      </c>
      <c r="F76" s="57">
        <v>0</v>
      </c>
      <c r="G76" s="57">
        <v>0</v>
      </c>
      <c r="H76" s="57">
        <v>0</v>
      </c>
      <c r="I76" s="66">
        <v>0</v>
      </c>
      <c r="J76" s="66">
        <v>0</v>
      </c>
      <c r="K76" s="66">
        <v>53011896</v>
      </c>
      <c r="L76" s="66">
        <v>0</v>
      </c>
    </row>
    <row r="77" spans="1:12" ht="24" x14ac:dyDescent="0.2">
      <c r="A77" s="25">
        <v>66</v>
      </c>
      <c r="B77" s="14" t="s">
        <v>132</v>
      </c>
      <c r="C77" s="10" t="s">
        <v>252</v>
      </c>
      <c r="D77" s="44">
        <f t="shared" si="3"/>
        <v>58110624</v>
      </c>
      <c r="E77" s="57">
        <v>0</v>
      </c>
      <c r="F77" s="57">
        <v>0</v>
      </c>
      <c r="G77" s="57">
        <v>0</v>
      </c>
      <c r="H77" s="57">
        <v>0</v>
      </c>
      <c r="I77" s="66">
        <v>0</v>
      </c>
      <c r="J77" s="66">
        <v>0</v>
      </c>
      <c r="K77" s="66">
        <v>58110624</v>
      </c>
      <c r="L77" s="66">
        <v>0</v>
      </c>
    </row>
    <row r="78" spans="1:12" ht="24" x14ac:dyDescent="0.2">
      <c r="A78" s="25">
        <v>67</v>
      </c>
      <c r="B78" s="12" t="s">
        <v>133</v>
      </c>
      <c r="C78" s="10" t="s">
        <v>253</v>
      </c>
      <c r="D78" s="44">
        <f t="shared" si="3"/>
        <v>76212565</v>
      </c>
      <c r="E78" s="57">
        <v>0</v>
      </c>
      <c r="F78" s="57">
        <v>0</v>
      </c>
      <c r="G78" s="57">
        <v>0</v>
      </c>
      <c r="H78" s="57">
        <v>0</v>
      </c>
      <c r="I78" s="66">
        <v>0</v>
      </c>
      <c r="J78" s="66">
        <v>5316053</v>
      </c>
      <c r="K78" s="66">
        <v>70896512</v>
      </c>
      <c r="L78" s="66">
        <v>0</v>
      </c>
    </row>
    <row r="79" spans="1:12" ht="24" x14ac:dyDescent="0.2">
      <c r="A79" s="25">
        <v>68</v>
      </c>
      <c r="B79" s="12" t="s">
        <v>134</v>
      </c>
      <c r="C79" s="10" t="s">
        <v>254</v>
      </c>
      <c r="D79" s="44">
        <f t="shared" si="3"/>
        <v>54353691</v>
      </c>
      <c r="E79" s="57">
        <v>0</v>
      </c>
      <c r="F79" s="57">
        <v>0</v>
      </c>
      <c r="G79" s="57">
        <v>0</v>
      </c>
      <c r="H79" s="57">
        <v>0</v>
      </c>
      <c r="I79" s="66">
        <v>0</v>
      </c>
      <c r="J79" s="66">
        <v>0</v>
      </c>
      <c r="K79" s="66">
        <v>54353691</v>
      </c>
      <c r="L79" s="66">
        <v>0</v>
      </c>
    </row>
    <row r="80" spans="1:12" ht="24" x14ac:dyDescent="0.2">
      <c r="A80" s="25">
        <v>69</v>
      </c>
      <c r="B80" s="12" t="s">
        <v>135</v>
      </c>
      <c r="C80" s="10" t="s">
        <v>255</v>
      </c>
      <c r="D80" s="44">
        <f t="shared" si="3"/>
        <v>43179466</v>
      </c>
      <c r="E80" s="57">
        <v>0</v>
      </c>
      <c r="F80" s="57">
        <v>0</v>
      </c>
      <c r="G80" s="57">
        <v>0</v>
      </c>
      <c r="H80" s="57">
        <v>0</v>
      </c>
      <c r="I80" s="66">
        <v>0</v>
      </c>
      <c r="J80" s="66">
        <v>0</v>
      </c>
      <c r="K80" s="66">
        <v>43179466</v>
      </c>
      <c r="L80" s="66">
        <v>0</v>
      </c>
    </row>
    <row r="81" spans="1:12" x14ac:dyDescent="0.2">
      <c r="A81" s="25">
        <v>70</v>
      </c>
      <c r="B81" s="26" t="s">
        <v>136</v>
      </c>
      <c r="C81" s="10" t="s">
        <v>137</v>
      </c>
      <c r="D81" s="44">
        <f t="shared" si="3"/>
        <v>177512252</v>
      </c>
      <c r="E81" s="57">
        <v>8376040</v>
      </c>
      <c r="F81" s="57">
        <v>31696</v>
      </c>
      <c r="G81" s="57">
        <v>5508183</v>
      </c>
      <c r="H81" s="57">
        <v>5021423</v>
      </c>
      <c r="I81" s="66">
        <v>2663928</v>
      </c>
      <c r="J81" s="66">
        <v>8182600</v>
      </c>
      <c r="K81" s="66">
        <v>47155030</v>
      </c>
      <c r="L81" s="66">
        <v>100573352</v>
      </c>
    </row>
    <row r="82" spans="1:12" x14ac:dyDescent="0.2">
      <c r="A82" s="25">
        <v>71</v>
      </c>
      <c r="B82" s="12" t="s">
        <v>138</v>
      </c>
      <c r="C82" s="10" t="s">
        <v>256</v>
      </c>
      <c r="D82" s="44">
        <f t="shared" si="3"/>
        <v>283484488</v>
      </c>
      <c r="E82" s="57">
        <v>20333514</v>
      </c>
      <c r="F82" s="57">
        <v>3522</v>
      </c>
      <c r="G82" s="57">
        <v>13167204</v>
      </c>
      <c r="H82" s="57">
        <v>275700</v>
      </c>
      <c r="I82" s="66">
        <v>4445844</v>
      </c>
      <c r="J82" s="66">
        <v>71127568</v>
      </c>
      <c r="K82" s="66">
        <v>0</v>
      </c>
      <c r="L82" s="66">
        <v>174131136</v>
      </c>
    </row>
    <row r="83" spans="1:12" x14ac:dyDescent="0.2">
      <c r="A83" s="25">
        <v>72</v>
      </c>
      <c r="B83" s="26" t="s">
        <v>139</v>
      </c>
      <c r="C83" s="10" t="s">
        <v>36</v>
      </c>
      <c r="D83" s="44">
        <f t="shared" si="3"/>
        <v>170450960</v>
      </c>
      <c r="E83" s="57">
        <v>11800759</v>
      </c>
      <c r="F83" s="57">
        <v>10565</v>
      </c>
      <c r="G83" s="57">
        <v>7414508</v>
      </c>
      <c r="H83" s="57">
        <v>0</v>
      </c>
      <c r="I83" s="66">
        <v>10201575</v>
      </c>
      <c r="J83" s="66">
        <v>11042181</v>
      </c>
      <c r="K83" s="66">
        <v>32630035</v>
      </c>
      <c r="L83" s="66">
        <v>97351337</v>
      </c>
    </row>
    <row r="84" spans="1:12" x14ac:dyDescent="0.2">
      <c r="A84" s="25">
        <v>73</v>
      </c>
      <c r="B84" s="12" t="s">
        <v>140</v>
      </c>
      <c r="C84" s="10" t="s">
        <v>38</v>
      </c>
      <c r="D84" s="44">
        <f t="shared" si="3"/>
        <v>115167133</v>
      </c>
      <c r="E84" s="57">
        <v>7375474</v>
      </c>
      <c r="F84" s="57">
        <v>0</v>
      </c>
      <c r="G84" s="57">
        <v>4708465</v>
      </c>
      <c r="H84" s="57">
        <v>0</v>
      </c>
      <c r="I84" s="66">
        <v>0</v>
      </c>
      <c r="J84" s="66">
        <v>11871880</v>
      </c>
      <c r="K84" s="66">
        <v>26283264</v>
      </c>
      <c r="L84" s="66">
        <v>64928050</v>
      </c>
    </row>
    <row r="85" spans="1:12" ht="13.5" customHeight="1" x14ac:dyDescent="0.2">
      <c r="A85" s="25">
        <v>74</v>
      </c>
      <c r="B85" s="12" t="s">
        <v>141</v>
      </c>
      <c r="C85" s="10" t="s">
        <v>37</v>
      </c>
      <c r="D85" s="44">
        <f t="shared" si="3"/>
        <v>293057404</v>
      </c>
      <c r="E85" s="57">
        <v>19574049</v>
      </c>
      <c r="F85" s="57">
        <v>419096</v>
      </c>
      <c r="G85" s="57">
        <v>11999216</v>
      </c>
      <c r="H85" s="57">
        <v>0</v>
      </c>
      <c r="I85" s="66">
        <v>13861878</v>
      </c>
      <c r="J85" s="66">
        <v>45880415</v>
      </c>
      <c r="K85" s="66">
        <v>38272491</v>
      </c>
      <c r="L85" s="66">
        <v>163050259</v>
      </c>
    </row>
    <row r="86" spans="1:12" ht="14.25" customHeight="1" x14ac:dyDescent="0.2">
      <c r="A86" s="25">
        <v>75</v>
      </c>
      <c r="B86" s="12" t="s">
        <v>142</v>
      </c>
      <c r="C86" s="10" t="s">
        <v>52</v>
      </c>
      <c r="D86" s="44">
        <f t="shared" si="3"/>
        <v>52831261</v>
      </c>
      <c r="E86" s="57">
        <v>0</v>
      </c>
      <c r="F86" s="57">
        <v>0</v>
      </c>
      <c r="G86" s="57">
        <v>0</v>
      </c>
      <c r="H86" s="57">
        <v>3557769</v>
      </c>
      <c r="I86" s="66">
        <v>0</v>
      </c>
      <c r="J86" s="66">
        <v>11194861</v>
      </c>
      <c r="K86" s="66">
        <v>0</v>
      </c>
      <c r="L86" s="66">
        <v>38078631</v>
      </c>
    </row>
    <row r="87" spans="1:12" x14ac:dyDescent="0.2">
      <c r="A87" s="25">
        <v>76</v>
      </c>
      <c r="B87" s="12" t="s">
        <v>143</v>
      </c>
      <c r="C87" s="10" t="s">
        <v>237</v>
      </c>
      <c r="D87" s="44">
        <f t="shared" si="3"/>
        <v>192833354</v>
      </c>
      <c r="E87" s="57">
        <v>15870969</v>
      </c>
      <c r="F87" s="57">
        <v>112698</v>
      </c>
      <c r="G87" s="57">
        <v>10034140</v>
      </c>
      <c r="H87" s="57">
        <v>0</v>
      </c>
      <c r="I87" s="66">
        <v>0</v>
      </c>
      <c r="J87" s="66">
        <f>30591118-389183</f>
        <v>30201935</v>
      </c>
      <c r="K87" s="66">
        <v>8002916</v>
      </c>
      <c r="L87" s="66">
        <v>128610696</v>
      </c>
    </row>
    <row r="88" spans="1:12" x14ac:dyDescent="0.2">
      <c r="A88" s="25">
        <v>77</v>
      </c>
      <c r="B88" s="12" t="s">
        <v>144</v>
      </c>
      <c r="C88" s="10" t="s">
        <v>351</v>
      </c>
      <c r="D88" s="44">
        <f t="shared" si="3"/>
        <v>55882307</v>
      </c>
      <c r="E88" s="57">
        <v>0</v>
      </c>
      <c r="F88" s="57">
        <v>0</v>
      </c>
      <c r="G88" s="57">
        <v>0</v>
      </c>
      <c r="H88" s="57">
        <v>0</v>
      </c>
      <c r="I88" s="66">
        <v>55882307</v>
      </c>
      <c r="J88" s="66">
        <v>0</v>
      </c>
      <c r="K88" s="66">
        <v>0</v>
      </c>
      <c r="L88" s="66">
        <v>0</v>
      </c>
    </row>
    <row r="89" spans="1:12" x14ac:dyDescent="0.2">
      <c r="A89" s="25">
        <v>78</v>
      </c>
      <c r="B89" s="14" t="s">
        <v>145</v>
      </c>
      <c r="C89" s="10" t="s">
        <v>268</v>
      </c>
      <c r="D89" s="44">
        <f t="shared" si="3"/>
        <v>0</v>
      </c>
      <c r="E89" s="57">
        <v>0</v>
      </c>
      <c r="F89" s="57">
        <v>0</v>
      </c>
      <c r="G89" s="57">
        <v>0</v>
      </c>
      <c r="H89" s="57">
        <v>0</v>
      </c>
      <c r="I89" s="66">
        <v>0</v>
      </c>
      <c r="J89" s="66">
        <v>0</v>
      </c>
      <c r="K89" s="66">
        <v>0</v>
      </c>
      <c r="L89" s="66">
        <v>0</v>
      </c>
    </row>
    <row r="90" spans="1:12" ht="24" x14ac:dyDescent="0.2">
      <c r="A90" s="276">
        <v>79</v>
      </c>
      <c r="B90" s="279" t="s">
        <v>146</v>
      </c>
      <c r="C90" s="17" t="s">
        <v>257</v>
      </c>
      <c r="D90" s="44">
        <f t="shared" si="3"/>
        <v>43775229</v>
      </c>
      <c r="E90" s="57">
        <v>880016</v>
      </c>
      <c r="F90" s="57">
        <v>0</v>
      </c>
      <c r="G90" s="57">
        <v>786960</v>
      </c>
      <c r="H90" s="57">
        <v>0</v>
      </c>
      <c r="I90" s="66">
        <f>I91+I92+I93</f>
        <v>31853384</v>
      </c>
      <c r="J90" s="66">
        <v>3077862</v>
      </c>
      <c r="K90" s="66">
        <v>0</v>
      </c>
      <c r="L90" s="66">
        <v>7177007</v>
      </c>
    </row>
    <row r="91" spans="1:12" ht="36" x14ac:dyDescent="0.2">
      <c r="A91" s="277"/>
      <c r="B91" s="280"/>
      <c r="C91" s="10" t="s">
        <v>349</v>
      </c>
      <c r="D91" s="44">
        <f t="shared" si="3"/>
        <v>11921845</v>
      </c>
      <c r="E91" s="57">
        <v>880016</v>
      </c>
      <c r="F91" s="57">
        <v>0</v>
      </c>
      <c r="G91" s="57">
        <v>786960</v>
      </c>
      <c r="H91" s="57">
        <v>0</v>
      </c>
      <c r="I91" s="66">
        <v>0</v>
      </c>
      <c r="J91" s="66">
        <v>3077862</v>
      </c>
      <c r="K91" s="66">
        <v>0</v>
      </c>
      <c r="L91" s="66">
        <v>7177007</v>
      </c>
    </row>
    <row r="92" spans="1:12" ht="24" x14ac:dyDescent="0.2">
      <c r="A92" s="277"/>
      <c r="B92" s="280"/>
      <c r="C92" s="10" t="s">
        <v>258</v>
      </c>
      <c r="D92" s="44">
        <f t="shared" si="3"/>
        <v>9570181</v>
      </c>
      <c r="E92" s="57">
        <v>0</v>
      </c>
      <c r="F92" s="57">
        <v>0</v>
      </c>
      <c r="G92" s="57">
        <v>0</v>
      </c>
      <c r="H92" s="57">
        <v>0</v>
      </c>
      <c r="I92" s="66">
        <v>9570181</v>
      </c>
      <c r="J92" s="66">
        <v>0</v>
      </c>
      <c r="K92" s="66">
        <v>0</v>
      </c>
      <c r="L92" s="66">
        <v>0</v>
      </c>
    </row>
    <row r="93" spans="1:12" ht="36" x14ac:dyDescent="0.2">
      <c r="A93" s="278"/>
      <c r="B93" s="281"/>
      <c r="C93" s="28" t="s">
        <v>350</v>
      </c>
      <c r="D93" s="44">
        <f t="shared" si="3"/>
        <v>22283203</v>
      </c>
      <c r="E93" s="57">
        <v>0</v>
      </c>
      <c r="F93" s="57">
        <v>0</v>
      </c>
      <c r="G93" s="57">
        <v>0</v>
      </c>
      <c r="H93" s="57">
        <v>0</v>
      </c>
      <c r="I93" s="66">
        <f>21840918+442285</f>
        <v>22283203</v>
      </c>
      <c r="J93" s="66">
        <v>0</v>
      </c>
      <c r="K93" s="66">
        <v>0</v>
      </c>
      <c r="L93" s="66">
        <v>0</v>
      </c>
    </row>
    <row r="94" spans="1:12" ht="24" x14ac:dyDescent="0.2">
      <c r="A94" s="25">
        <v>80</v>
      </c>
      <c r="B94" s="14" t="s">
        <v>147</v>
      </c>
      <c r="C94" s="10" t="s">
        <v>51</v>
      </c>
      <c r="D94" s="44">
        <f t="shared" si="3"/>
        <v>1868287</v>
      </c>
      <c r="E94" s="57">
        <v>0</v>
      </c>
      <c r="F94" s="57">
        <v>0</v>
      </c>
      <c r="G94" s="57">
        <v>0</v>
      </c>
      <c r="H94" s="57">
        <v>0</v>
      </c>
      <c r="I94" s="66">
        <v>1868287</v>
      </c>
      <c r="J94" s="66">
        <v>0</v>
      </c>
      <c r="K94" s="66">
        <v>0</v>
      </c>
      <c r="L94" s="66">
        <v>0</v>
      </c>
    </row>
    <row r="95" spans="1:12" x14ac:dyDescent="0.2">
      <c r="A95" s="25">
        <v>81</v>
      </c>
      <c r="B95" s="14" t="s">
        <v>148</v>
      </c>
      <c r="C95" s="10" t="s">
        <v>149</v>
      </c>
      <c r="D95" s="44">
        <f t="shared" si="3"/>
        <v>10438145</v>
      </c>
      <c r="E95" s="57">
        <v>706862</v>
      </c>
      <c r="F95" s="57">
        <v>0</v>
      </c>
      <c r="G95" s="57">
        <v>362960</v>
      </c>
      <c r="H95" s="57">
        <v>0</v>
      </c>
      <c r="I95" s="66">
        <v>0</v>
      </c>
      <c r="J95" s="66">
        <v>1980763</v>
      </c>
      <c r="K95" s="66">
        <v>1088475</v>
      </c>
      <c r="L95" s="66">
        <v>6299085</v>
      </c>
    </row>
    <row r="96" spans="1:12" x14ac:dyDescent="0.2">
      <c r="A96" s="25">
        <v>82</v>
      </c>
      <c r="B96" s="26" t="s">
        <v>150</v>
      </c>
      <c r="C96" s="10" t="s">
        <v>151</v>
      </c>
      <c r="D96" s="44">
        <f t="shared" si="3"/>
        <v>63293101</v>
      </c>
      <c r="E96" s="57">
        <v>4138156</v>
      </c>
      <c r="F96" s="57">
        <v>0</v>
      </c>
      <c r="G96" s="57">
        <v>2527494</v>
      </c>
      <c r="H96" s="57">
        <v>0</v>
      </c>
      <c r="I96" s="66">
        <v>0</v>
      </c>
      <c r="J96" s="66">
        <v>8094329</v>
      </c>
      <c r="K96" s="66">
        <v>14656593</v>
      </c>
      <c r="L96" s="66">
        <v>33876529</v>
      </c>
    </row>
    <row r="97" spans="1:12" x14ac:dyDescent="0.2">
      <c r="A97" s="25">
        <v>83</v>
      </c>
      <c r="B97" s="14" t="s">
        <v>152</v>
      </c>
      <c r="C97" s="10" t="s">
        <v>28</v>
      </c>
      <c r="D97" s="44">
        <f t="shared" si="3"/>
        <v>37657121</v>
      </c>
      <c r="E97" s="57">
        <v>1749072</v>
      </c>
      <c r="F97" s="57">
        <v>0</v>
      </c>
      <c r="G97" s="57">
        <v>913211</v>
      </c>
      <c r="H97" s="57">
        <v>659440</v>
      </c>
      <c r="I97" s="66">
        <v>0</v>
      </c>
      <c r="J97" s="66">
        <v>5230982</v>
      </c>
      <c r="K97" s="66">
        <v>8464795</v>
      </c>
      <c r="L97" s="66">
        <v>20639621</v>
      </c>
    </row>
    <row r="98" spans="1:12" x14ac:dyDescent="0.2">
      <c r="A98" s="25">
        <v>84</v>
      </c>
      <c r="B98" s="26" t="s">
        <v>153</v>
      </c>
      <c r="C98" s="10" t="s">
        <v>12</v>
      </c>
      <c r="D98" s="44">
        <f t="shared" si="3"/>
        <v>39415312</v>
      </c>
      <c r="E98" s="57">
        <v>1774278</v>
      </c>
      <c r="F98" s="57">
        <v>0</v>
      </c>
      <c r="G98" s="57">
        <v>949948</v>
      </c>
      <c r="H98" s="57">
        <v>936882</v>
      </c>
      <c r="I98" s="66">
        <v>0</v>
      </c>
      <c r="J98" s="66">
        <v>4460212</v>
      </c>
      <c r="K98" s="66">
        <v>10012451</v>
      </c>
      <c r="L98" s="66">
        <v>21281541</v>
      </c>
    </row>
    <row r="99" spans="1:12" x14ac:dyDescent="0.2">
      <c r="A99" s="25">
        <v>85</v>
      </c>
      <c r="B99" s="26" t="s">
        <v>154</v>
      </c>
      <c r="C99" s="10" t="s">
        <v>27</v>
      </c>
      <c r="D99" s="44">
        <f t="shared" si="3"/>
        <v>99627802</v>
      </c>
      <c r="E99" s="57">
        <v>4915156</v>
      </c>
      <c r="F99" s="57">
        <v>0</v>
      </c>
      <c r="G99" s="57">
        <v>3011158</v>
      </c>
      <c r="H99" s="57">
        <v>2796647</v>
      </c>
      <c r="I99" s="66">
        <v>0</v>
      </c>
      <c r="J99" s="66">
        <v>5919762</v>
      </c>
      <c r="K99" s="66">
        <v>26885395</v>
      </c>
      <c r="L99" s="66">
        <v>56099684</v>
      </c>
    </row>
    <row r="100" spans="1:12" x14ac:dyDescent="0.2">
      <c r="A100" s="25">
        <v>86</v>
      </c>
      <c r="B100" s="14" t="s">
        <v>155</v>
      </c>
      <c r="C100" s="10" t="s">
        <v>45</v>
      </c>
      <c r="D100" s="44">
        <f t="shared" si="3"/>
        <v>45476288</v>
      </c>
      <c r="E100" s="57">
        <v>2138120</v>
      </c>
      <c r="F100" s="57">
        <v>0</v>
      </c>
      <c r="G100" s="57">
        <v>1118219</v>
      </c>
      <c r="H100" s="57">
        <v>545681</v>
      </c>
      <c r="I100" s="66">
        <v>0</v>
      </c>
      <c r="J100" s="66">
        <v>4140569</v>
      </c>
      <c r="K100" s="66">
        <v>11884369</v>
      </c>
      <c r="L100" s="66">
        <v>25649330</v>
      </c>
    </row>
    <row r="101" spans="1:12" x14ac:dyDescent="0.2">
      <c r="A101" s="25">
        <v>87</v>
      </c>
      <c r="B101" s="14" t="s">
        <v>156</v>
      </c>
      <c r="C101" s="10" t="s">
        <v>33</v>
      </c>
      <c r="D101" s="44">
        <f t="shared" si="3"/>
        <v>60226545</v>
      </c>
      <c r="E101" s="57">
        <v>2733200</v>
      </c>
      <c r="F101" s="57">
        <v>3522</v>
      </c>
      <c r="G101" s="57">
        <v>1350240</v>
      </c>
      <c r="H101" s="57">
        <v>1695402</v>
      </c>
      <c r="I101" s="66">
        <v>0</v>
      </c>
      <c r="J101" s="66">
        <v>10674634</v>
      </c>
      <c r="K101" s="66">
        <v>14146707</v>
      </c>
      <c r="L101" s="66">
        <v>29622840</v>
      </c>
    </row>
    <row r="102" spans="1:12" x14ac:dyDescent="0.2">
      <c r="A102" s="25">
        <v>88</v>
      </c>
      <c r="B102" s="12" t="s">
        <v>157</v>
      </c>
      <c r="C102" s="10" t="s">
        <v>29</v>
      </c>
      <c r="D102" s="44">
        <f t="shared" si="3"/>
        <v>137037563</v>
      </c>
      <c r="E102" s="57">
        <v>5737089</v>
      </c>
      <c r="F102" s="57">
        <v>0</v>
      </c>
      <c r="G102" s="57">
        <v>3508659</v>
      </c>
      <c r="H102" s="57">
        <v>1117528</v>
      </c>
      <c r="I102" s="66">
        <v>0</v>
      </c>
      <c r="J102" s="66">
        <v>23238599</v>
      </c>
      <c r="K102" s="66">
        <v>33279700</v>
      </c>
      <c r="L102" s="66">
        <v>70155988</v>
      </c>
    </row>
    <row r="103" spans="1:12" x14ac:dyDescent="0.2">
      <c r="A103" s="25">
        <v>89</v>
      </c>
      <c r="B103" s="12" t="s">
        <v>158</v>
      </c>
      <c r="C103" s="10" t="s">
        <v>30</v>
      </c>
      <c r="D103" s="44">
        <f t="shared" si="3"/>
        <v>92296257.74000001</v>
      </c>
      <c r="E103" s="57">
        <v>4614877</v>
      </c>
      <c r="F103" s="57">
        <v>0</v>
      </c>
      <c r="G103" s="57">
        <v>2568231</v>
      </c>
      <c r="H103" s="57">
        <v>1541019</v>
      </c>
      <c r="I103" s="66">
        <v>0</v>
      </c>
      <c r="J103" s="66">
        <v>2871800.74</v>
      </c>
      <c r="K103" s="66">
        <v>25163897</v>
      </c>
      <c r="L103" s="66">
        <v>55536433</v>
      </c>
    </row>
    <row r="104" spans="1:12" x14ac:dyDescent="0.2">
      <c r="A104" s="25">
        <v>90</v>
      </c>
      <c r="B104" s="26" t="s">
        <v>159</v>
      </c>
      <c r="C104" s="10" t="s">
        <v>14</v>
      </c>
      <c r="D104" s="44">
        <f t="shared" si="3"/>
        <v>32726874</v>
      </c>
      <c r="E104" s="57">
        <v>1613180</v>
      </c>
      <c r="F104" s="57">
        <v>0</v>
      </c>
      <c r="G104" s="57">
        <v>843707</v>
      </c>
      <c r="H104" s="57">
        <v>481550</v>
      </c>
      <c r="I104" s="66">
        <v>0</v>
      </c>
      <c r="J104" s="66">
        <v>1239228</v>
      </c>
      <c r="K104" s="66">
        <v>9183301</v>
      </c>
      <c r="L104" s="66">
        <v>19365908</v>
      </c>
    </row>
    <row r="105" spans="1:12" x14ac:dyDescent="0.2">
      <c r="A105" s="25">
        <v>91</v>
      </c>
      <c r="B105" s="12" t="s">
        <v>160</v>
      </c>
      <c r="C105" s="10" t="s">
        <v>31</v>
      </c>
      <c r="D105" s="44">
        <f t="shared" si="3"/>
        <v>59435309</v>
      </c>
      <c r="E105" s="57">
        <v>2542511</v>
      </c>
      <c r="F105" s="57">
        <v>0</v>
      </c>
      <c r="G105" s="57">
        <v>1295666</v>
      </c>
      <c r="H105" s="57">
        <v>2164213</v>
      </c>
      <c r="I105" s="66">
        <v>0</v>
      </c>
      <c r="J105" s="66">
        <v>8884579</v>
      </c>
      <c r="K105" s="66">
        <v>14160787</v>
      </c>
      <c r="L105" s="66">
        <v>30387553</v>
      </c>
    </row>
    <row r="106" spans="1:12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3"/>
        <v>53040554</v>
      </c>
      <c r="E106" s="57">
        <v>2384700</v>
      </c>
      <c r="F106" s="57">
        <v>0</v>
      </c>
      <c r="G106" s="57">
        <v>1310245</v>
      </c>
      <c r="H106" s="57">
        <v>733473</v>
      </c>
      <c r="I106" s="66">
        <v>0</v>
      </c>
      <c r="J106" s="66">
        <v>6187733</v>
      </c>
      <c r="K106" s="66">
        <v>13806758</v>
      </c>
      <c r="L106" s="66">
        <v>28617645</v>
      </c>
    </row>
    <row r="107" spans="1:12" x14ac:dyDescent="0.2">
      <c r="A107" s="25">
        <v>93</v>
      </c>
      <c r="B107" s="14" t="s">
        <v>162</v>
      </c>
      <c r="C107" s="10" t="s">
        <v>13</v>
      </c>
      <c r="D107" s="44">
        <f t="shared" si="3"/>
        <v>64033943</v>
      </c>
      <c r="E107" s="57">
        <v>2865805</v>
      </c>
      <c r="F107" s="57">
        <v>0</v>
      </c>
      <c r="G107" s="57">
        <v>1665032</v>
      </c>
      <c r="H107" s="57">
        <v>1225677</v>
      </c>
      <c r="I107" s="66">
        <f>4212752-2581840</f>
        <v>1630912</v>
      </c>
      <c r="J107" s="66">
        <v>4582027</v>
      </c>
      <c r="K107" s="66">
        <v>16714054</v>
      </c>
      <c r="L107" s="66">
        <v>35350436</v>
      </c>
    </row>
    <row r="108" spans="1:12" x14ac:dyDescent="0.2">
      <c r="A108" s="25">
        <v>94</v>
      </c>
      <c r="B108" s="26" t="s">
        <v>163</v>
      </c>
      <c r="C108" s="10" t="s">
        <v>32</v>
      </c>
      <c r="D108" s="44">
        <f t="shared" si="3"/>
        <v>42147409</v>
      </c>
      <c r="E108" s="57">
        <v>1834553</v>
      </c>
      <c r="F108" s="57">
        <v>0</v>
      </c>
      <c r="G108" s="57">
        <v>978988</v>
      </c>
      <c r="H108" s="57">
        <v>871846</v>
      </c>
      <c r="I108" s="66">
        <v>0</v>
      </c>
      <c r="J108" s="66">
        <v>5494053</v>
      </c>
      <c r="K108" s="66">
        <v>10707587</v>
      </c>
      <c r="L108" s="66">
        <v>22260382</v>
      </c>
    </row>
    <row r="109" spans="1:12" x14ac:dyDescent="0.2">
      <c r="A109" s="25">
        <v>95</v>
      </c>
      <c r="B109" s="26" t="s">
        <v>164</v>
      </c>
      <c r="C109" s="10" t="s">
        <v>55</v>
      </c>
      <c r="D109" s="44">
        <f t="shared" si="3"/>
        <v>60003756</v>
      </c>
      <c r="E109" s="57">
        <v>2812105</v>
      </c>
      <c r="F109" s="57">
        <v>0</v>
      </c>
      <c r="G109" s="57">
        <v>1402990</v>
      </c>
      <c r="H109" s="57">
        <v>1756968</v>
      </c>
      <c r="I109" s="66">
        <v>0</v>
      </c>
      <c r="J109" s="66">
        <v>7818513</v>
      </c>
      <c r="K109" s="66">
        <v>14668411</v>
      </c>
      <c r="L109" s="66">
        <v>31544769</v>
      </c>
    </row>
    <row r="110" spans="1:12" x14ac:dyDescent="0.2">
      <c r="A110" s="25">
        <v>96</v>
      </c>
      <c r="B110" s="12" t="s">
        <v>165</v>
      </c>
      <c r="C110" s="10" t="s">
        <v>34</v>
      </c>
      <c r="D110" s="44">
        <f t="shared" si="3"/>
        <v>100343927</v>
      </c>
      <c r="E110" s="57">
        <v>4854881</v>
      </c>
      <c r="F110" s="57">
        <v>0</v>
      </c>
      <c r="G110" s="57">
        <v>2673281</v>
      </c>
      <c r="H110" s="57">
        <v>3621985</v>
      </c>
      <c r="I110" s="66">
        <v>0</v>
      </c>
      <c r="J110" s="66">
        <v>10068232</v>
      </c>
      <c r="K110" s="66">
        <v>23709968</v>
      </c>
      <c r="L110" s="66">
        <v>55415580</v>
      </c>
    </row>
    <row r="111" spans="1:12" x14ac:dyDescent="0.2">
      <c r="A111" s="25">
        <v>97</v>
      </c>
      <c r="B111" s="14" t="s">
        <v>166</v>
      </c>
      <c r="C111" s="10" t="s">
        <v>228</v>
      </c>
      <c r="D111" s="44">
        <f t="shared" si="3"/>
        <v>49935889</v>
      </c>
      <c r="E111" s="57">
        <v>2220314</v>
      </c>
      <c r="F111" s="57">
        <v>0</v>
      </c>
      <c r="G111" s="57">
        <v>1205080</v>
      </c>
      <c r="H111" s="57">
        <v>1286385</v>
      </c>
      <c r="I111" s="66">
        <v>0</v>
      </c>
      <c r="J111" s="66">
        <v>7072037</v>
      </c>
      <c r="K111" s="66">
        <v>12006692</v>
      </c>
      <c r="L111" s="66">
        <v>26145381</v>
      </c>
    </row>
    <row r="112" spans="1:12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3"/>
        <v>0</v>
      </c>
      <c r="E112" s="57">
        <v>0</v>
      </c>
      <c r="F112" s="57">
        <v>0</v>
      </c>
      <c r="G112" s="57">
        <v>0</v>
      </c>
      <c r="H112" s="57">
        <v>0</v>
      </c>
      <c r="I112" s="66">
        <v>0</v>
      </c>
      <c r="J112" s="66">
        <v>0</v>
      </c>
      <c r="K112" s="66">
        <v>0</v>
      </c>
      <c r="L112" s="66">
        <v>0</v>
      </c>
    </row>
    <row r="113" spans="1:12" x14ac:dyDescent="0.2">
      <c r="A113" s="25">
        <v>99</v>
      </c>
      <c r="B113" s="12" t="s">
        <v>169</v>
      </c>
      <c r="C113" s="10" t="s">
        <v>170</v>
      </c>
      <c r="D113" s="44">
        <f t="shared" si="3"/>
        <v>0</v>
      </c>
      <c r="E113" s="57">
        <v>0</v>
      </c>
      <c r="F113" s="57">
        <v>0</v>
      </c>
      <c r="G113" s="57">
        <v>0</v>
      </c>
      <c r="H113" s="57">
        <v>0</v>
      </c>
      <c r="I113" s="66">
        <v>0</v>
      </c>
      <c r="J113" s="66">
        <v>0</v>
      </c>
      <c r="K113" s="66">
        <v>0</v>
      </c>
      <c r="L113" s="66">
        <v>0</v>
      </c>
    </row>
    <row r="114" spans="1:12" x14ac:dyDescent="0.2">
      <c r="A114" s="25">
        <v>100</v>
      </c>
      <c r="B114" s="26" t="s">
        <v>171</v>
      </c>
      <c r="C114" s="10" t="s">
        <v>172</v>
      </c>
      <c r="D114" s="44">
        <f t="shared" si="3"/>
        <v>29471</v>
      </c>
      <c r="E114" s="57">
        <v>0</v>
      </c>
      <c r="F114" s="57">
        <v>0</v>
      </c>
      <c r="G114" s="57">
        <v>0</v>
      </c>
      <c r="H114" s="57">
        <v>0</v>
      </c>
      <c r="I114" s="66">
        <v>29471</v>
      </c>
      <c r="J114" s="66">
        <v>0</v>
      </c>
      <c r="K114" s="66">
        <v>0</v>
      </c>
      <c r="L114" s="66">
        <v>0</v>
      </c>
    </row>
    <row r="115" spans="1:12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3"/>
        <v>0</v>
      </c>
      <c r="E115" s="57">
        <v>0</v>
      </c>
      <c r="F115" s="57">
        <v>0</v>
      </c>
      <c r="G115" s="57">
        <v>0</v>
      </c>
      <c r="H115" s="57">
        <v>0</v>
      </c>
      <c r="I115" s="66">
        <v>0</v>
      </c>
      <c r="J115" s="66">
        <v>0</v>
      </c>
      <c r="K115" s="66">
        <v>0</v>
      </c>
      <c r="L115" s="66">
        <v>0</v>
      </c>
    </row>
    <row r="116" spans="1:12" ht="24" x14ac:dyDescent="0.2">
      <c r="A116" s="25">
        <v>102</v>
      </c>
      <c r="B116" s="26" t="s">
        <v>175</v>
      </c>
      <c r="C116" s="10" t="s">
        <v>176</v>
      </c>
      <c r="D116" s="44">
        <f t="shared" si="3"/>
        <v>0</v>
      </c>
      <c r="E116" s="57">
        <v>0</v>
      </c>
      <c r="F116" s="57">
        <v>0</v>
      </c>
      <c r="G116" s="57">
        <v>0</v>
      </c>
      <c r="H116" s="57">
        <v>0</v>
      </c>
      <c r="I116" s="66">
        <v>0</v>
      </c>
      <c r="J116" s="66">
        <v>0</v>
      </c>
      <c r="K116" s="66">
        <v>0</v>
      </c>
      <c r="L116" s="66">
        <v>0</v>
      </c>
    </row>
    <row r="117" spans="1:12" x14ac:dyDescent="0.2">
      <c r="A117" s="25">
        <v>103</v>
      </c>
      <c r="B117" s="26" t="s">
        <v>177</v>
      </c>
      <c r="C117" s="10" t="s">
        <v>178</v>
      </c>
      <c r="D117" s="44">
        <f t="shared" si="3"/>
        <v>0</v>
      </c>
      <c r="E117" s="57">
        <v>0</v>
      </c>
      <c r="F117" s="57">
        <v>0</v>
      </c>
      <c r="G117" s="57">
        <v>0</v>
      </c>
      <c r="H117" s="57">
        <v>0</v>
      </c>
      <c r="I117" s="66">
        <v>0</v>
      </c>
      <c r="J117" s="66">
        <v>0</v>
      </c>
      <c r="K117" s="66">
        <v>0</v>
      </c>
      <c r="L117" s="66">
        <v>0</v>
      </c>
    </row>
    <row r="118" spans="1:12" x14ac:dyDescent="0.2">
      <c r="A118" s="25">
        <v>104</v>
      </c>
      <c r="B118" s="26" t="s">
        <v>179</v>
      </c>
      <c r="C118" s="10" t="s">
        <v>180</v>
      </c>
      <c r="D118" s="44">
        <f t="shared" si="3"/>
        <v>0</v>
      </c>
      <c r="E118" s="57">
        <v>0</v>
      </c>
      <c r="F118" s="57">
        <v>0</v>
      </c>
      <c r="G118" s="57">
        <v>0</v>
      </c>
      <c r="H118" s="57">
        <v>0</v>
      </c>
      <c r="I118" s="66">
        <v>0</v>
      </c>
      <c r="J118" s="66">
        <v>0</v>
      </c>
      <c r="K118" s="66">
        <v>0</v>
      </c>
      <c r="L118" s="66">
        <v>0</v>
      </c>
    </row>
    <row r="119" spans="1:12" x14ac:dyDescent="0.2">
      <c r="A119" s="25">
        <v>105</v>
      </c>
      <c r="B119" s="18" t="s">
        <v>181</v>
      </c>
      <c r="C119" s="16" t="s">
        <v>182</v>
      </c>
      <c r="D119" s="44">
        <f t="shared" si="3"/>
        <v>0</v>
      </c>
      <c r="E119" s="57">
        <v>0</v>
      </c>
      <c r="F119" s="57">
        <v>0</v>
      </c>
      <c r="G119" s="57">
        <v>0</v>
      </c>
      <c r="H119" s="57">
        <v>0</v>
      </c>
      <c r="I119" s="66">
        <v>0</v>
      </c>
      <c r="J119" s="66">
        <v>0</v>
      </c>
      <c r="K119" s="66">
        <v>0</v>
      </c>
      <c r="L119" s="66">
        <v>0</v>
      </c>
    </row>
    <row r="120" spans="1:12" x14ac:dyDescent="0.2">
      <c r="A120" s="25">
        <v>106</v>
      </c>
      <c r="B120" s="14" t="s">
        <v>183</v>
      </c>
      <c r="C120" s="10" t="s">
        <v>184</v>
      </c>
      <c r="D120" s="44">
        <f t="shared" si="3"/>
        <v>0</v>
      </c>
      <c r="E120" s="57">
        <v>0</v>
      </c>
      <c r="F120" s="57">
        <v>0</v>
      </c>
      <c r="G120" s="57">
        <v>0</v>
      </c>
      <c r="H120" s="57">
        <v>0</v>
      </c>
      <c r="I120" s="66">
        <v>0</v>
      </c>
      <c r="J120" s="66">
        <v>0</v>
      </c>
      <c r="K120" s="66">
        <v>0</v>
      </c>
      <c r="L120" s="66">
        <v>0</v>
      </c>
    </row>
    <row r="121" spans="1:12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3"/>
        <v>27769</v>
      </c>
      <c r="E121" s="57">
        <v>0</v>
      </c>
      <c r="F121" s="57">
        <v>0</v>
      </c>
      <c r="G121" s="57">
        <v>0</v>
      </c>
      <c r="H121" s="57">
        <v>0</v>
      </c>
      <c r="I121" s="66">
        <v>27769</v>
      </c>
      <c r="J121" s="66">
        <v>0</v>
      </c>
      <c r="K121" s="66">
        <v>0</v>
      </c>
      <c r="L121" s="66">
        <v>0</v>
      </c>
    </row>
    <row r="122" spans="1:12" x14ac:dyDescent="0.2">
      <c r="A122" s="25">
        <v>108</v>
      </c>
      <c r="B122" s="12" t="s">
        <v>187</v>
      </c>
      <c r="C122" s="19" t="s">
        <v>188</v>
      </c>
      <c r="D122" s="44">
        <f t="shared" si="3"/>
        <v>0</v>
      </c>
      <c r="E122" s="57">
        <v>0</v>
      </c>
      <c r="F122" s="57">
        <v>0</v>
      </c>
      <c r="G122" s="57">
        <v>0</v>
      </c>
      <c r="H122" s="57">
        <v>0</v>
      </c>
      <c r="I122" s="66">
        <v>0</v>
      </c>
      <c r="J122" s="66">
        <v>0</v>
      </c>
      <c r="K122" s="66">
        <v>0</v>
      </c>
      <c r="L122" s="66">
        <v>0</v>
      </c>
    </row>
    <row r="123" spans="1:12" x14ac:dyDescent="0.2">
      <c r="A123" s="25">
        <v>109</v>
      </c>
      <c r="B123" s="26" t="s">
        <v>189</v>
      </c>
      <c r="C123" s="10" t="s">
        <v>271</v>
      </c>
      <c r="D123" s="44">
        <f t="shared" si="3"/>
        <v>0</v>
      </c>
      <c r="E123" s="57">
        <v>0</v>
      </c>
      <c r="F123" s="57">
        <v>0</v>
      </c>
      <c r="G123" s="57">
        <v>0</v>
      </c>
      <c r="H123" s="57">
        <v>0</v>
      </c>
      <c r="I123" s="66">
        <v>0</v>
      </c>
      <c r="J123" s="66">
        <v>0</v>
      </c>
      <c r="K123" s="66">
        <v>0</v>
      </c>
      <c r="L123" s="66">
        <v>0</v>
      </c>
    </row>
    <row r="124" spans="1:12" ht="14.25" customHeight="1" x14ac:dyDescent="0.2">
      <c r="A124" s="25">
        <v>110</v>
      </c>
      <c r="B124" s="14" t="s">
        <v>190</v>
      </c>
      <c r="C124" s="10" t="s">
        <v>259</v>
      </c>
      <c r="D124" s="44">
        <f t="shared" si="3"/>
        <v>87045</v>
      </c>
      <c r="E124" s="57">
        <v>0</v>
      </c>
      <c r="F124" s="57">
        <v>0</v>
      </c>
      <c r="G124" s="57">
        <v>0</v>
      </c>
      <c r="H124" s="57">
        <v>0</v>
      </c>
      <c r="I124" s="66">
        <v>87045</v>
      </c>
      <c r="J124" s="66">
        <v>0</v>
      </c>
      <c r="K124" s="66">
        <v>0</v>
      </c>
      <c r="L124" s="66">
        <v>0</v>
      </c>
    </row>
    <row r="125" spans="1:12" x14ac:dyDescent="0.2">
      <c r="A125" s="25">
        <v>111</v>
      </c>
      <c r="B125" s="12" t="s">
        <v>405</v>
      </c>
      <c r="C125" s="10" t="s">
        <v>381</v>
      </c>
      <c r="D125" s="44">
        <f t="shared" si="3"/>
        <v>0</v>
      </c>
      <c r="E125" s="57">
        <v>0</v>
      </c>
      <c r="F125" s="57">
        <v>0</v>
      </c>
      <c r="G125" s="57">
        <v>0</v>
      </c>
      <c r="H125" s="57">
        <v>0</v>
      </c>
      <c r="I125" s="66">
        <v>0</v>
      </c>
      <c r="J125" s="66">
        <v>0</v>
      </c>
      <c r="K125" s="66">
        <v>0</v>
      </c>
      <c r="L125" s="66">
        <v>0</v>
      </c>
    </row>
    <row r="126" spans="1:12" x14ac:dyDescent="0.2">
      <c r="A126" s="25">
        <v>112</v>
      </c>
      <c r="B126" s="14" t="s">
        <v>191</v>
      </c>
      <c r="C126" s="10" t="s">
        <v>192</v>
      </c>
      <c r="D126" s="44">
        <f t="shared" si="3"/>
        <v>0</v>
      </c>
      <c r="E126" s="57">
        <v>0</v>
      </c>
      <c r="F126" s="57">
        <v>0</v>
      </c>
      <c r="G126" s="57">
        <v>0</v>
      </c>
      <c r="H126" s="57">
        <v>0</v>
      </c>
      <c r="I126" s="66">
        <v>0</v>
      </c>
      <c r="J126" s="66">
        <v>0</v>
      </c>
      <c r="K126" s="66">
        <v>0</v>
      </c>
      <c r="L126" s="66">
        <v>0</v>
      </c>
    </row>
    <row r="127" spans="1:12" ht="13.5" customHeight="1" x14ac:dyDescent="0.2">
      <c r="A127" s="25">
        <v>113</v>
      </c>
      <c r="B127" s="14" t="s">
        <v>193</v>
      </c>
      <c r="C127" s="10" t="s">
        <v>390</v>
      </c>
      <c r="D127" s="44">
        <f t="shared" si="3"/>
        <v>0</v>
      </c>
      <c r="E127" s="57">
        <v>0</v>
      </c>
      <c r="F127" s="57">
        <v>0</v>
      </c>
      <c r="G127" s="57">
        <v>0</v>
      </c>
      <c r="H127" s="57">
        <v>0</v>
      </c>
      <c r="I127" s="66">
        <v>0</v>
      </c>
      <c r="J127" s="66">
        <v>0</v>
      </c>
      <c r="K127" s="66">
        <v>0</v>
      </c>
      <c r="L127" s="66">
        <v>0</v>
      </c>
    </row>
    <row r="128" spans="1:12" x14ac:dyDescent="0.2">
      <c r="A128" s="25">
        <v>114</v>
      </c>
      <c r="B128" s="26" t="s">
        <v>194</v>
      </c>
      <c r="C128" s="10" t="s">
        <v>195</v>
      </c>
      <c r="D128" s="44">
        <f t="shared" si="3"/>
        <v>0</v>
      </c>
      <c r="E128" s="57">
        <v>0</v>
      </c>
      <c r="F128" s="57">
        <v>0</v>
      </c>
      <c r="G128" s="57">
        <v>0</v>
      </c>
      <c r="H128" s="57">
        <v>0</v>
      </c>
      <c r="I128" s="66">
        <v>0</v>
      </c>
      <c r="J128" s="66">
        <v>0</v>
      </c>
      <c r="K128" s="66">
        <v>0</v>
      </c>
      <c r="L128" s="66">
        <v>0</v>
      </c>
    </row>
    <row r="129" spans="1:12" ht="24" x14ac:dyDescent="0.2">
      <c r="A129" s="25">
        <v>115</v>
      </c>
      <c r="B129" s="26" t="s">
        <v>196</v>
      </c>
      <c r="C129" s="52" t="s">
        <v>348</v>
      </c>
      <c r="D129" s="44">
        <f t="shared" si="3"/>
        <v>0</v>
      </c>
      <c r="E129" s="57">
        <v>0</v>
      </c>
      <c r="F129" s="57">
        <v>0</v>
      </c>
      <c r="G129" s="57">
        <v>0</v>
      </c>
      <c r="H129" s="57">
        <v>0</v>
      </c>
      <c r="I129" s="66">
        <v>0</v>
      </c>
      <c r="J129" s="66">
        <v>0</v>
      </c>
      <c r="K129" s="66">
        <v>0</v>
      </c>
      <c r="L129" s="66">
        <v>0</v>
      </c>
    </row>
    <row r="130" spans="1:12" x14ac:dyDescent="0.2">
      <c r="A130" s="25">
        <v>116</v>
      </c>
      <c r="B130" s="26" t="s">
        <v>197</v>
      </c>
      <c r="C130" s="10" t="s">
        <v>234</v>
      </c>
      <c r="D130" s="44">
        <f t="shared" si="3"/>
        <v>0</v>
      </c>
      <c r="E130" s="57">
        <v>0</v>
      </c>
      <c r="F130" s="57">
        <v>0</v>
      </c>
      <c r="G130" s="57">
        <v>0</v>
      </c>
      <c r="H130" s="57">
        <v>0</v>
      </c>
      <c r="I130" s="66">
        <v>0</v>
      </c>
      <c r="J130" s="66">
        <v>0</v>
      </c>
      <c r="K130" s="66">
        <v>0</v>
      </c>
      <c r="L130" s="66">
        <v>0</v>
      </c>
    </row>
    <row r="131" spans="1:12" ht="10.5" customHeight="1" x14ac:dyDescent="0.2">
      <c r="A131" s="25">
        <v>117</v>
      </c>
      <c r="B131" s="26" t="s">
        <v>198</v>
      </c>
      <c r="C131" s="10" t="s">
        <v>199</v>
      </c>
      <c r="D131" s="44">
        <f t="shared" si="3"/>
        <v>27812905</v>
      </c>
      <c r="E131" s="57">
        <v>0</v>
      </c>
      <c r="F131" s="57">
        <v>0</v>
      </c>
      <c r="G131" s="57">
        <v>0</v>
      </c>
      <c r="H131" s="57">
        <v>0</v>
      </c>
      <c r="I131" s="66">
        <v>27812905</v>
      </c>
      <c r="J131" s="66">
        <v>0</v>
      </c>
      <c r="K131" s="66">
        <v>0</v>
      </c>
      <c r="L131" s="66">
        <v>0</v>
      </c>
    </row>
    <row r="132" spans="1:12" x14ac:dyDescent="0.2">
      <c r="A132" s="25">
        <v>118</v>
      </c>
      <c r="B132" s="26" t="s">
        <v>200</v>
      </c>
      <c r="C132" s="10" t="s">
        <v>42</v>
      </c>
      <c r="D132" s="44">
        <f t="shared" si="3"/>
        <v>0</v>
      </c>
      <c r="E132" s="57">
        <v>0</v>
      </c>
      <c r="F132" s="57">
        <v>0</v>
      </c>
      <c r="G132" s="57">
        <v>0</v>
      </c>
      <c r="H132" s="57">
        <v>0</v>
      </c>
      <c r="I132" s="66">
        <v>0</v>
      </c>
      <c r="J132" s="66">
        <v>0</v>
      </c>
      <c r="K132" s="66">
        <v>0</v>
      </c>
      <c r="L132" s="66">
        <v>0</v>
      </c>
    </row>
    <row r="133" spans="1:12" x14ac:dyDescent="0.2">
      <c r="A133" s="25">
        <v>119</v>
      </c>
      <c r="B133" s="12" t="s">
        <v>201</v>
      </c>
      <c r="C133" s="10" t="s">
        <v>48</v>
      </c>
      <c r="D133" s="44">
        <f t="shared" si="3"/>
        <v>6729813</v>
      </c>
      <c r="E133" s="57">
        <v>0</v>
      </c>
      <c r="F133" s="57">
        <v>0</v>
      </c>
      <c r="G133" s="57">
        <v>0</v>
      </c>
      <c r="H133" s="57">
        <v>0</v>
      </c>
      <c r="I133" s="66">
        <v>6729813</v>
      </c>
      <c r="J133" s="66">
        <v>0</v>
      </c>
      <c r="K133" s="66">
        <v>0</v>
      </c>
      <c r="L133" s="66">
        <v>0</v>
      </c>
    </row>
    <row r="134" spans="1:12" x14ac:dyDescent="0.2">
      <c r="A134" s="25">
        <v>120</v>
      </c>
      <c r="B134" s="12" t="s">
        <v>202</v>
      </c>
      <c r="C134" s="10" t="s">
        <v>236</v>
      </c>
      <c r="D134" s="44">
        <f t="shared" si="3"/>
        <v>64819077</v>
      </c>
      <c r="E134" s="57">
        <v>0</v>
      </c>
      <c r="F134" s="57">
        <v>0</v>
      </c>
      <c r="G134" s="57">
        <v>0</v>
      </c>
      <c r="H134" s="57">
        <v>0</v>
      </c>
      <c r="I134" s="66">
        <v>64819077</v>
      </c>
      <c r="J134" s="66">
        <v>0</v>
      </c>
      <c r="K134" s="66">
        <v>0</v>
      </c>
      <c r="L134" s="66">
        <v>0</v>
      </c>
    </row>
    <row r="135" spans="1:12" x14ac:dyDescent="0.2">
      <c r="A135" s="25">
        <v>121</v>
      </c>
      <c r="B135" s="12" t="s">
        <v>203</v>
      </c>
      <c r="C135" s="10" t="s">
        <v>50</v>
      </c>
      <c r="D135" s="44">
        <f t="shared" si="3"/>
        <v>58552250</v>
      </c>
      <c r="E135" s="57">
        <v>0</v>
      </c>
      <c r="F135" s="57">
        <v>0</v>
      </c>
      <c r="G135" s="57">
        <v>0</v>
      </c>
      <c r="H135" s="57">
        <v>0</v>
      </c>
      <c r="I135" s="66">
        <v>58552250</v>
      </c>
      <c r="J135" s="66">
        <v>0</v>
      </c>
      <c r="K135" s="66">
        <v>0</v>
      </c>
      <c r="L135" s="66">
        <v>0</v>
      </c>
    </row>
    <row r="136" spans="1:12" x14ac:dyDescent="0.2">
      <c r="A136" s="25">
        <v>122</v>
      </c>
      <c r="B136" s="26" t="s">
        <v>204</v>
      </c>
      <c r="C136" s="10" t="s">
        <v>49</v>
      </c>
      <c r="D136" s="44">
        <f t="shared" ref="D136:D150" si="4">E136+F136+G136+H136+I136+J136+K136+L136</f>
        <v>0</v>
      </c>
      <c r="E136" s="57">
        <v>0</v>
      </c>
      <c r="F136" s="57">
        <v>0</v>
      </c>
      <c r="G136" s="57">
        <v>0</v>
      </c>
      <c r="H136" s="57">
        <v>0</v>
      </c>
      <c r="I136" s="66">
        <v>0</v>
      </c>
      <c r="J136" s="66">
        <v>0</v>
      </c>
      <c r="K136" s="66">
        <v>0</v>
      </c>
      <c r="L136" s="66">
        <v>0</v>
      </c>
    </row>
    <row r="137" spans="1:12" x14ac:dyDescent="0.2">
      <c r="A137" s="25">
        <v>123</v>
      </c>
      <c r="B137" s="26" t="s">
        <v>205</v>
      </c>
      <c r="C137" s="10" t="s">
        <v>206</v>
      </c>
      <c r="D137" s="44">
        <f t="shared" si="4"/>
        <v>0</v>
      </c>
      <c r="E137" s="57">
        <v>0</v>
      </c>
      <c r="F137" s="57">
        <v>0</v>
      </c>
      <c r="G137" s="57">
        <v>0</v>
      </c>
      <c r="H137" s="57">
        <v>0</v>
      </c>
      <c r="I137" s="66">
        <v>0</v>
      </c>
      <c r="J137" s="66">
        <v>0</v>
      </c>
      <c r="K137" s="66">
        <v>0</v>
      </c>
      <c r="L137" s="66">
        <v>0</v>
      </c>
    </row>
    <row r="138" spans="1:12" x14ac:dyDescent="0.2">
      <c r="A138" s="25">
        <v>124</v>
      </c>
      <c r="B138" s="26" t="s">
        <v>207</v>
      </c>
      <c r="C138" s="10" t="s">
        <v>43</v>
      </c>
      <c r="D138" s="44">
        <f t="shared" si="4"/>
        <v>0</v>
      </c>
      <c r="E138" s="57">
        <v>0</v>
      </c>
      <c r="F138" s="57">
        <v>0</v>
      </c>
      <c r="G138" s="57">
        <v>0</v>
      </c>
      <c r="H138" s="57">
        <v>0</v>
      </c>
      <c r="I138" s="66">
        <v>0</v>
      </c>
      <c r="J138" s="66">
        <v>0</v>
      </c>
      <c r="K138" s="66">
        <v>0</v>
      </c>
      <c r="L138" s="66">
        <v>0</v>
      </c>
    </row>
    <row r="139" spans="1:12" x14ac:dyDescent="0.2">
      <c r="A139" s="25">
        <v>125</v>
      </c>
      <c r="B139" s="12" t="s">
        <v>208</v>
      </c>
      <c r="C139" s="10" t="s">
        <v>235</v>
      </c>
      <c r="D139" s="44">
        <f t="shared" si="4"/>
        <v>111484515</v>
      </c>
      <c r="E139" s="57">
        <v>8511933</v>
      </c>
      <c r="F139" s="57">
        <v>0</v>
      </c>
      <c r="G139" s="57">
        <v>5375934</v>
      </c>
      <c r="H139" s="57">
        <v>0</v>
      </c>
      <c r="I139" s="66">
        <v>0</v>
      </c>
      <c r="J139" s="66">
        <v>26984522</v>
      </c>
      <c r="K139" s="66">
        <v>0</v>
      </c>
      <c r="L139" s="66">
        <v>70612126</v>
      </c>
    </row>
    <row r="140" spans="1:12" x14ac:dyDescent="0.2">
      <c r="A140" s="25">
        <v>126</v>
      </c>
      <c r="B140" s="14" t="s">
        <v>209</v>
      </c>
      <c r="C140" s="10" t="s">
        <v>210</v>
      </c>
      <c r="D140" s="44">
        <f t="shared" si="4"/>
        <v>185013473</v>
      </c>
      <c r="E140" s="57">
        <v>9287837</v>
      </c>
      <c r="F140" s="57">
        <v>3522</v>
      </c>
      <c r="G140" s="57">
        <v>5772229</v>
      </c>
      <c r="H140" s="57">
        <v>3305738</v>
      </c>
      <c r="I140" s="66">
        <f>15960956-670472</f>
        <v>15290484</v>
      </c>
      <c r="J140" s="66">
        <v>27923945</v>
      </c>
      <c r="K140" s="66">
        <v>23824033</v>
      </c>
      <c r="L140" s="66">
        <v>99605685</v>
      </c>
    </row>
    <row r="141" spans="1:12" x14ac:dyDescent="0.2">
      <c r="A141" s="25">
        <v>127</v>
      </c>
      <c r="B141" s="26" t="s">
        <v>211</v>
      </c>
      <c r="C141" s="10" t="s">
        <v>212</v>
      </c>
      <c r="D141" s="44">
        <f t="shared" si="4"/>
        <v>0</v>
      </c>
      <c r="E141" s="57">
        <v>0</v>
      </c>
      <c r="F141" s="57">
        <v>0</v>
      </c>
      <c r="G141" s="57">
        <v>0</v>
      </c>
      <c r="H141" s="57">
        <v>0</v>
      </c>
      <c r="I141" s="66">
        <v>0</v>
      </c>
      <c r="J141" s="66">
        <v>0</v>
      </c>
      <c r="K141" s="66">
        <v>0</v>
      </c>
      <c r="L141" s="66">
        <v>0</v>
      </c>
    </row>
    <row r="142" spans="1:12" x14ac:dyDescent="0.2">
      <c r="A142" s="25">
        <v>128</v>
      </c>
      <c r="B142" s="12" t="s">
        <v>213</v>
      </c>
      <c r="C142" s="10" t="s">
        <v>214</v>
      </c>
      <c r="D142" s="44">
        <f t="shared" si="4"/>
        <v>48035027</v>
      </c>
      <c r="E142" s="57">
        <v>0</v>
      </c>
      <c r="F142" s="57">
        <v>0</v>
      </c>
      <c r="G142" s="57">
        <v>0</v>
      </c>
      <c r="H142" s="57">
        <v>0</v>
      </c>
      <c r="I142" s="66">
        <v>48035027</v>
      </c>
      <c r="J142" s="66">
        <v>0</v>
      </c>
      <c r="K142" s="66">
        <v>0</v>
      </c>
      <c r="L142" s="66">
        <v>0</v>
      </c>
    </row>
    <row r="143" spans="1:12" ht="12.75" x14ac:dyDescent="0.2">
      <c r="A143" s="25">
        <v>129</v>
      </c>
      <c r="B143" s="20" t="s">
        <v>215</v>
      </c>
      <c r="C143" s="13" t="s">
        <v>216</v>
      </c>
      <c r="D143" s="44">
        <f t="shared" si="4"/>
        <v>0</v>
      </c>
      <c r="E143" s="57">
        <v>0</v>
      </c>
      <c r="F143" s="57">
        <v>0</v>
      </c>
      <c r="G143" s="57">
        <v>0</v>
      </c>
      <c r="H143" s="57">
        <v>0</v>
      </c>
      <c r="I143" s="66">
        <v>0</v>
      </c>
      <c r="J143" s="66">
        <v>0</v>
      </c>
      <c r="K143" s="66">
        <v>0</v>
      </c>
      <c r="L143" s="66">
        <v>0</v>
      </c>
    </row>
    <row r="144" spans="1:12" ht="12.75" x14ac:dyDescent="0.2">
      <c r="A144" s="25">
        <v>130</v>
      </c>
      <c r="B144" s="36" t="s">
        <v>260</v>
      </c>
      <c r="C144" s="37" t="s">
        <v>261</v>
      </c>
      <c r="D144" s="44">
        <f t="shared" si="4"/>
        <v>0</v>
      </c>
      <c r="E144" s="57">
        <v>0</v>
      </c>
      <c r="F144" s="57">
        <v>0</v>
      </c>
      <c r="G144" s="57">
        <v>0</v>
      </c>
      <c r="H144" s="57">
        <v>0</v>
      </c>
      <c r="I144" s="66">
        <v>0</v>
      </c>
      <c r="J144" s="66">
        <v>0</v>
      </c>
      <c r="K144" s="66">
        <v>0</v>
      </c>
      <c r="L144" s="66">
        <v>0</v>
      </c>
    </row>
    <row r="145" spans="1:12" ht="12.75" x14ac:dyDescent="0.2">
      <c r="A145" s="25">
        <v>131</v>
      </c>
      <c r="B145" s="38" t="s">
        <v>262</v>
      </c>
      <c r="C145" s="39" t="s">
        <v>263</v>
      </c>
      <c r="D145" s="44">
        <f t="shared" si="4"/>
        <v>0</v>
      </c>
      <c r="E145" s="57">
        <v>0</v>
      </c>
      <c r="F145" s="57">
        <v>0</v>
      </c>
      <c r="G145" s="57">
        <v>0</v>
      </c>
      <c r="H145" s="57">
        <v>0</v>
      </c>
      <c r="I145" s="66">
        <v>0</v>
      </c>
      <c r="J145" s="66">
        <v>0</v>
      </c>
      <c r="K145" s="66">
        <v>0</v>
      </c>
      <c r="L145" s="66">
        <v>0</v>
      </c>
    </row>
    <row r="146" spans="1:12" ht="12.75" x14ac:dyDescent="0.2">
      <c r="A146" s="25">
        <v>132</v>
      </c>
      <c r="B146" s="40" t="s">
        <v>264</v>
      </c>
      <c r="C146" s="41" t="s">
        <v>265</v>
      </c>
      <c r="D146" s="44">
        <f t="shared" si="4"/>
        <v>0</v>
      </c>
      <c r="E146" s="57">
        <v>0</v>
      </c>
      <c r="F146" s="57">
        <v>0</v>
      </c>
      <c r="G146" s="57">
        <v>0</v>
      </c>
      <c r="H146" s="57">
        <v>0</v>
      </c>
      <c r="I146" s="66">
        <v>0</v>
      </c>
      <c r="J146" s="66">
        <v>0</v>
      </c>
      <c r="K146" s="66">
        <v>0</v>
      </c>
      <c r="L146" s="66">
        <v>0</v>
      </c>
    </row>
    <row r="147" spans="1:12" x14ac:dyDescent="0.2">
      <c r="A147" s="25">
        <v>133</v>
      </c>
      <c r="B147" s="25" t="s">
        <v>269</v>
      </c>
      <c r="C147" s="42" t="s">
        <v>270</v>
      </c>
      <c r="D147" s="44">
        <f t="shared" si="4"/>
        <v>0</v>
      </c>
      <c r="E147" s="57">
        <v>0</v>
      </c>
      <c r="F147" s="57">
        <v>0</v>
      </c>
      <c r="G147" s="57">
        <v>0</v>
      </c>
      <c r="H147" s="57">
        <v>0</v>
      </c>
      <c r="I147" s="66">
        <v>0</v>
      </c>
      <c r="J147" s="66">
        <v>0</v>
      </c>
      <c r="K147" s="66">
        <v>0</v>
      </c>
      <c r="L147" s="66">
        <v>0</v>
      </c>
    </row>
    <row r="148" spans="1:12" x14ac:dyDescent="0.2">
      <c r="A148" s="25">
        <v>134</v>
      </c>
      <c r="B148" s="88" t="s">
        <v>358</v>
      </c>
      <c r="C148" s="42" t="s">
        <v>357</v>
      </c>
      <c r="D148" s="44">
        <f t="shared" si="4"/>
        <v>0</v>
      </c>
      <c r="E148" s="57">
        <v>0</v>
      </c>
      <c r="F148" s="57">
        <v>0</v>
      </c>
      <c r="G148" s="57">
        <v>0</v>
      </c>
      <c r="H148" s="57">
        <v>0</v>
      </c>
      <c r="I148" s="44">
        <v>0</v>
      </c>
      <c r="J148" s="44">
        <v>0</v>
      </c>
      <c r="K148" s="57">
        <v>0</v>
      </c>
      <c r="L148" s="44">
        <v>0</v>
      </c>
    </row>
    <row r="149" spans="1:12" x14ac:dyDescent="0.2">
      <c r="A149" s="25">
        <v>135</v>
      </c>
      <c r="B149" s="88" t="s">
        <v>385</v>
      </c>
      <c r="C149" s="42" t="s">
        <v>379</v>
      </c>
      <c r="D149" s="44">
        <f t="shared" si="4"/>
        <v>0</v>
      </c>
      <c r="E149" s="57">
        <v>0</v>
      </c>
      <c r="F149" s="57">
        <v>0</v>
      </c>
      <c r="G149" s="57">
        <v>0</v>
      </c>
      <c r="H149" s="57">
        <v>0</v>
      </c>
      <c r="I149" s="44">
        <v>0</v>
      </c>
      <c r="J149" s="44">
        <v>0</v>
      </c>
      <c r="K149" s="57">
        <v>0</v>
      </c>
      <c r="L149" s="44">
        <v>0</v>
      </c>
    </row>
    <row r="150" spans="1:12" s="74" customFormat="1" x14ac:dyDescent="0.2">
      <c r="A150" s="25">
        <v>136</v>
      </c>
      <c r="B150" s="88" t="s">
        <v>400</v>
      </c>
      <c r="C150" s="42" t="s">
        <v>399</v>
      </c>
      <c r="D150" s="44">
        <f t="shared" si="4"/>
        <v>0</v>
      </c>
      <c r="E150" s="57">
        <v>0</v>
      </c>
      <c r="F150" s="57">
        <v>0</v>
      </c>
      <c r="G150" s="57">
        <v>0</v>
      </c>
      <c r="H150" s="57">
        <v>0</v>
      </c>
      <c r="I150" s="44">
        <v>0</v>
      </c>
      <c r="J150" s="44">
        <v>0</v>
      </c>
      <c r="K150" s="57">
        <v>0</v>
      </c>
      <c r="L150" s="44">
        <v>0</v>
      </c>
    </row>
    <row r="151" spans="1:12" s="74" customFormat="1" x14ac:dyDescent="0.2">
      <c r="A151" s="76"/>
      <c r="B151" s="76"/>
      <c r="C151" s="7"/>
      <c r="D151" s="1"/>
      <c r="E151" s="1"/>
      <c r="F151" s="1"/>
      <c r="G151" s="1"/>
      <c r="H151" s="1"/>
      <c r="I151" s="1"/>
      <c r="J151" s="1"/>
      <c r="K151" s="1"/>
      <c r="L151" s="1"/>
    </row>
    <row r="153" spans="1:12" x14ac:dyDescent="0.2">
      <c r="D153" s="74"/>
      <c r="E153" s="74"/>
      <c r="F153" s="74"/>
      <c r="G153" s="74"/>
      <c r="H153" s="74"/>
      <c r="I153" s="74"/>
      <c r="J153" s="74"/>
      <c r="K153" s="74"/>
      <c r="L153" s="74"/>
    </row>
  </sheetData>
  <mergeCells count="18">
    <mergeCell ref="A2:L2"/>
    <mergeCell ref="A11:C11"/>
    <mergeCell ref="A90:A93"/>
    <mergeCell ref="B90:B93"/>
    <mergeCell ref="J5:L5"/>
    <mergeCell ref="D5:D7"/>
    <mergeCell ref="I5:I7"/>
    <mergeCell ref="A4:A7"/>
    <mergeCell ref="B4:B7"/>
    <mergeCell ref="C4:C7"/>
    <mergeCell ref="A8:C8"/>
    <mergeCell ref="D4:L4"/>
    <mergeCell ref="J6:J7"/>
    <mergeCell ref="K6:L6"/>
    <mergeCell ref="E5:E7"/>
    <mergeCell ref="F5:F7"/>
    <mergeCell ref="G5:G7"/>
    <mergeCell ref="H5:H7"/>
  </mergeCells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2024 ТПОМС РБ</vt:lpstr>
      <vt:lpstr>Свод 2024 БП</vt:lpstr>
      <vt:lpstr> СМП </vt:lpstr>
      <vt:lpstr>ДС(пр.07-24)</vt:lpstr>
      <vt:lpstr>КС</vt:lpstr>
      <vt:lpstr>АПУ профилактика 7-24</vt:lpstr>
      <vt:lpstr>Диспан.набл.(КП)</vt:lpstr>
      <vt:lpstr>АПУ неотл.пом.7-24</vt:lpstr>
      <vt:lpstr>АПУ обращения </vt:lpstr>
      <vt:lpstr>ОДИ ПГГ 7-24</vt:lpstr>
      <vt:lpstr>ОДИ МЗ РБ 7-24</vt:lpstr>
      <vt:lpstr>ФАП (07-24) </vt:lpstr>
      <vt:lpstr>Гемодиализ (пр.07-24) </vt:lpstr>
      <vt:lpstr>Мед.реаб.(АПУ,ДС,КС) </vt:lpstr>
      <vt:lpstr>' СМП '!Заголовки_для_печати</vt:lpstr>
      <vt:lpstr>'АПУ неотл.пом.7-24'!Заголовки_для_печати</vt:lpstr>
      <vt:lpstr>'АПУ обращения '!Заголовки_для_печати</vt:lpstr>
      <vt:lpstr>'АПУ профилактика 7-24'!Заголовки_для_печати</vt:lpstr>
      <vt:lpstr>'Гемодиализ (пр.07-24) '!Заголовки_для_печати</vt:lpstr>
      <vt:lpstr>'Диспан.набл.(КП)'!Заголовки_для_печати</vt:lpstr>
      <vt:lpstr>'ДС(пр.07-24)'!Заголовки_для_печати</vt:lpstr>
      <vt:lpstr>КС!Заголовки_для_печати</vt:lpstr>
      <vt:lpstr>'Мед.реаб.(АПУ,ДС,КС) '!Заголовки_для_печати</vt:lpstr>
      <vt:lpstr>'ОДИ МЗ РБ 7-24'!Заголовки_для_печати</vt:lpstr>
      <vt:lpstr>'ОДИ ПГГ 7-24'!Заголовки_для_печати</vt:lpstr>
      <vt:lpstr>'Свод 2024 БП'!Заголовки_для_печати</vt:lpstr>
      <vt:lpstr>'Свод 2024 ТПОМС РБ'!Заголовки_для_печати</vt:lpstr>
      <vt:lpstr>'ФАП (07-24)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2023-12-23T06:44:47Z</cp:lastPrinted>
  <dcterms:created xsi:type="dcterms:W3CDTF">2012-12-23T03:42:29Z</dcterms:created>
  <dcterms:modified xsi:type="dcterms:W3CDTF">2024-06-26T09:44:38Z</dcterms:modified>
</cp:coreProperties>
</file>