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OSIT\Т А Р И Ф Н Ы Е\для сайта\2024\Протокол 3-24\"/>
    </mc:Choice>
  </mc:AlternateContent>
  <bookViews>
    <workbookView xWindow="0" yWindow="0" windowWidth="20730" windowHeight="11625" tabRatio="720" firstSheet="3" activeTab="4"/>
  </bookViews>
  <sheets>
    <sheet name="Объемы КС (Пр.3-24)" sheetId="25" r:id="rId1"/>
    <sheet name="ВМП КС (Пр.3-24)" sheetId="24" r:id="rId2"/>
    <sheet name="ДС (Пр.03-24)" sheetId="54" r:id="rId3"/>
    <sheet name="ВМП ДС (пр.03-24)" sheetId="37" r:id="rId4"/>
    <sheet name="Гемодиализ (пр.03-24)" sheetId="55" r:id="rId5"/>
    <sheet name="Проф.Свод Пр.3-24" sheetId="48" r:id="rId6"/>
    <sheet name="Диспан.репрод.возраста Пр.3-24" sheetId="53" r:id="rId7"/>
    <sheet name="Посещ. по диспн.набл.(Пр.3-24)" sheetId="49" r:id="rId8"/>
    <sheet name="Раз.пос.(Пр.3-24)" sheetId="50" r:id="rId9"/>
    <sheet name="Посещения СМП (Пр.20-23) " sheetId="20" r:id="rId10"/>
    <sheet name="Пос с др.целями(Пр.2-24)   " sheetId="46" r:id="rId11"/>
    <sheet name="Школа сахар. диабета (Пр.3-24)" sheetId="51" r:id="rId12"/>
    <sheet name="Центры здоровья (Пр.20-23)" sheetId="17" r:id="rId13"/>
    <sheet name="Иссл.кала на скр.кр.(Пр.20-23)" sheetId="16" r:id="rId14"/>
    <sheet name="Углуб.диспан.(Пр.20-23)" sheetId="15" r:id="rId15"/>
    <sheet name="КП диспан.набл.Пр.3-24" sheetId="52" r:id="rId16"/>
    <sheet name="Посещения неотл. (Пр.20-23)" sheetId="26" r:id="rId17"/>
    <sheet name="Обращения 3-24 " sheetId="47" r:id="rId18"/>
    <sheet name="Мед.реаб. в АПУ 2-24 " sheetId="40" r:id="rId19"/>
    <sheet name="Долечивание, кибер-нож (20-23)" sheetId="11" r:id="rId20"/>
    <sheet name="Венерология (20-23)" sheetId="10" r:id="rId21"/>
    <sheet name="Паллиативная МП (2-24)" sheetId="12" r:id="rId22"/>
    <sheet name="Наркология (20-23)" sheetId="9" r:id="rId23"/>
    <sheet name="Психотерапия (20-23)" sheetId="8" r:id="rId24"/>
    <sheet name="Фтизиатрия (20-23)" sheetId="7" r:id="rId25"/>
    <sheet name="КТ, МРТ (Пр.2-24)" sheetId="41" r:id="rId26"/>
    <sheet name="УЗИ ссс(Пр.3-24)" sheetId="42" r:id="rId27"/>
    <sheet name="ЭИ, ПАИ, МГИ(Пр.2-24)" sheetId="43" r:id="rId28"/>
    <sheet name="COVID(Пр. 20-23)" sheetId="30" r:id="rId29"/>
    <sheet name="ОРВИ, ГРИПП(Пр.20-23)" sheetId="31" r:id="rId30"/>
    <sheet name="РД,ЛУЧ,КТПЭТ,УЗИскр,ХП Пр.20-23" sheetId="32" r:id="rId31"/>
    <sheet name="СМП 2024 (20-23)" sheetId="34" r:id="rId32"/>
    <sheet name="Лист4" sheetId="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xlnm.Print_Area_2" localSheetId="28">#REF!</definedName>
    <definedName name="__xlnm.Print_Area_2" localSheetId="3">#REF!</definedName>
    <definedName name="__xlnm.Print_Area_2" localSheetId="1">#REF!</definedName>
    <definedName name="__xlnm.Print_Area_2" localSheetId="6">#REF!</definedName>
    <definedName name="__xlnm.Print_Area_2" localSheetId="13">#REF!</definedName>
    <definedName name="__xlnm.Print_Area_2" localSheetId="15">#REF!</definedName>
    <definedName name="__xlnm.Print_Area_2" localSheetId="25">#REF!</definedName>
    <definedName name="__xlnm.Print_Area_2" localSheetId="18">#REF!</definedName>
    <definedName name="__xlnm.Print_Area_2" localSheetId="17">#REF!</definedName>
    <definedName name="__xlnm.Print_Area_2" localSheetId="29">#REF!</definedName>
    <definedName name="__xlnm.Print_Area_2" localSheetId="10">#REF!</definedName>
    <definedName name="__xlnm.Print_Area_2" localSheetId="7">#REF!</definedName>
    <definedName name="__xlnm.Print_Area_2" localSheetId="16">#REF!</definedName>
    <definedName name="__xlnm.Print_Area_2" localSheetId="9">#REF!</definedName>
    <definedName name="__xlnm.Print_Area_2" localSheetId="5">#REF!</definedName>
    <definedName name="__xlnm.Print_Area_2" localSheetId="8">#REF!</definedName>
    <definedName name="__xlnm.Print_Area_2" localSheetId="30">#REF!</definedName>
    <definedName name="__xlnm.Print_Area_2" localSheetId="31">#REF!</definedName>
    <definedName name="__xlnm.Print_Area_2" localSheetId="14">#REF!</definedName>
    <definedName name="__xlnm.Print_Area_2" localSheetId="26">#REF!</definedName>
    <definedName name="__xlnm.Print_Area_2" localSheetId="12">#REF!</definedName>
    <definedName name="__xlnm.Print_Area_2" localSheetId="11">#REF!</definedName>
    <definedName name="__xlnm.Print_Area_2" localSheetId="27">#REF!</definedName>
    <definedName name="__xlnm.Print_Area_2">#REF!</definedName>
    <definedName name="_xlnm._FilterDatabase" localSheetId="28" hidden="1">'COVID(Пр. 20-23)'!$B$6:$D$23</definedName>
    <definedName name="_xlnm._FilterDatabase" localSheetId="1" hidden="1">'ВМП КС (Пр.3-24)'!$A$4:$AG$97</definedName>
    <definedName name="_xlnm._FilterDatabase" localSheetId="2" hidden="1">'ДС (Пр.03-24)'!#REF!</definedName>
    <definedName name="_xlnm._FilterDatabase" localSheetId="15" hidden="1">'КП диспан.набл.Пр.3-24'!$A$10:$L$10</definedName>
    <definedName name="_xlnm._FilterDatabase" localSheetId="25" hidden="1">'КТ, МРТ (Пр.2-24)'!$A$7:$R$55</definedName>
    <definedName name="_xlnm._FilterDatabase" localSheetId="17" hidden="1">'Обращения 3-24 '!$A$11:$C$117</definedName>
    <definedName name="_xlnm._FilterDatabase" localSheetId="0" hidden="1">'Объемы КС (Пр.3-24)'!$A$4:$WVP$141</definedName>
    <definedName name="_xlnm._FilterDatabase" localSheetId="10" hidden="1">'Пос с др.целями(Пр.2-24)   '!$A$9:$L$9</definedName>
    <definedName name="_xlnm._FilterDatabase" localSheetId="7" hidden="1">'Посещ. по диспн.набл.(Пр.3-24)'!$A$12:$AA$12</definedName>
    <definedName name="_xlnm._FilterDatabase" localSheetId="9" hidden="1">'Посещения СМП (Пр.20-23) '!$A$9:$O$9</definedName>
    <definedName name="_xlnm._FilterDatabase" localSheetId="5" hidden="1">'Проф.Свод Пр.3-24'!$A$10:$T$10</definedName>
    <definedName name="_xlnm._FilterDatabase" localSheetId="8" hidden="1">'Раз.пос.(Пр.3-24)'!$A$10:$S$10</definedName>
    <definedName name="_xlnm._FilterDatabase" localSheetId="30" hidden="1">'РД,ЛУЧ,КТПЭТ,УЗИскр,ХП Пр.20-23'!$A$5:$S$26</definedName>
    <definedName name="_xlnm._FilterDatabase" localSheetId="31" hidden="1">'СМП 2024 (20-23)'!$A$8:$N$23</definedName>
    <definedName name="_xlnm._FilterDatabase" localSheetId="14" hidden="1">'Углуб.диспан.(Пр.20-23)'!#REF!</definedName>
    <definedName name="_xlnm._FilterDatabase" localSheetId="26" hidden="1">'УЗИ ссс(Пр.3-24)'!$A$5:$G$5</definedName>
    <definedName name="_xlnm._FilterDatabase" localSheetId="11" hidden="1">'Школа сахар. диабета (Пр.3-24)'!#REF!</definedName>
    <definedName name="_xlnm._FilterDatabase" localSheetId="27" hidden="1">'ЭИ, ПАИ, МГИ(Пр.2-24)'!$A$8:$Y$95</definedName>
    <definedName name="Kbcn" localSheetId="28">#REF!</definedName>
    <definedName name="Kbcn" localSheetId="3">#REF!</definedName>
    <definedName name="Kbcn" localSheetId="1">#REF!</definedName>
    <definedName name="Kbcn" localSheetId="6">#REF!</definedName>
    <definedName name="Kbcn" localSheetId="13">#REF!</definedName>
    <definedName name="Kbcn" localSheetId="15">#REF!</definedName>
    <definedName name="Kbcn" localSheetId="25">#REF!</definedName>
    <definedName name="Kbcn" localSheetId="18">#REF!</definedName>
    <definedName name="Kbcn" localSheetId="17">#REF!</definedName>
    <definedName name="Kbcn" localSheetId="29">#REF!</definedName>
    <definedName name="Kbcn" localSheetId="10">#REF!</definedName>
    <definedName name="Kbcn" localSheetId="7">#REF!</definedName>
    <definedName name="Kbcn" localSheetId="16">#REF!</definedName>
    <definedName name="Kbcn" localSheetId="9">#REF!</definedName>
    <definedName name="Kbcn" localSheetId="5">#REF!</definedName>
    <definedName name="Kbcn" localSheetId="8">#REF!</definedName>
    <definedName name="Kbcn" localSheetId="30">#REF!</definedName>
    <definedName name="Kbcn" localSheetId="31">#REF!</definedName>
    <definedName name="Kbcn" localSheetId="14">#REF!</definedName>
    <definedName name="Kbcn" localSheetId="26">#REF!</definedName>
    <definedName name="Kbcn" localSheetId="12">#REF!</definedName>
    <definedName name="Kbcn" localSheetId="11">#REF!</definedName>
    <definedName name="Kbcn" localSheetId="27">#REF!</definedName>
    <definedName name="Kbcn">#REF!</definedName>
    <definedName name="Neot_17" localSheetId="28">#REF!</definedName>
    <definedName name="Neot_17" localSheetId="3">#REF!</definedName>
    <definedName name="Neot_17" localSheetId="1">#REF!</definedName>
    <definedName name="Neot_17" localSheetId="6">#REF!</definedName>
    <definedName name="Neot_17" localSheetId="13">#REF!</definedName>
    <definedName name="Neot_17" localSheetId="15">#REF!</definedName>
    <definedName name="Neot_17" localSheetId="25">#REF!</definedName>
    <definedName name="Neot_17" localSheetId="18">#REF!</definedName>
    <definedName name="Neot_17" localSheetId="17">#REF!</definedName>
    <definedName name="Neot_17" localSheetId="29">#REF!</definedName>
    <definedName name="Neot_17" localSheetId="10">#REF!</definedName>
    <definedName name="Neot_17" localSheetId="7">#REF!</definedName>
    <definedName name="Neot_17" localSheetId="16">#REF!</definedName>
    <definedName name="Neot_17" localSheetId="9">#REF!</definedName>
    <definedName name="Neot_17" localSheetId="5">#REF!</definedName>
    <definedName name="Neot_17" localSheetId="8">#REF!</definedName>
    <definedName name="Neot_17" localSheetId="30">#REF!</definedName>
    <definedName name="Neot_17" localSheetId="31">#REF!</definedName>
    <definedName name="Neot_17" localSheetId="14">#REF!</definedName>
    <definedName name="Neot_17" localSheetId="26">#REF!</definedName>
    <definedName name="Neot_17" localSheetId="12">#REF!</definedName>
    <definedName name="Neot_17" localSheetId="11">#REF!</definedName>
    <definedName name="Neot_17" localSheetId="27">#REF!</definedName>
    <definedName name="Neot_17">#REF!</definedName>
    <definedName name="Pr" localSheetId="15">#REF!</definedName>
    <definedName name="Pr" localSheetId="18">#REF!</definedName>
    <definedName name="Pr" localSheetId="17">#REF!</definedName>
    <definedName name="Pr" localSheetId="10">#REF!</definedName>
    <definedName name="Pr" localSheetId="7">#REF!</definedName>
    <definedName name="Pr" localSheetId="5">#REF!</definedName>
    <definedName name="Pr" localSheetId="8">#REF!</definedName>
    <definedName name="Pr" localSheetId="26">#REF!</definedName>
    <definedName name="Pr" localSheetId="11">#REF!</definedName>
    <definedName name="Pr">#REF!</definedName>
    <definedName name="res2_range" localSheetId="28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15">#REF!</definedName>
    <definedName name="res2_range" localSheetId="25">#REF!</definedName>
    <definedName name="res2_range" localSheetId="18">#REF!</definedName>
    <definedName name="res2_range" localSheetId="17">#REF!</definedName>
    <definedName name="res2_range" localSheetId="29">#REF!</definedName>
    <definedName name="res2_range" localSheetId="10">#REF!</definedName>
    <definedName name="res2_range" localSheetId="7">#REF!</definedName>
    <definedName name="res2_range" localSheetId="16">#REF!</definedName>
    <definedName name="res2_range" localSheetId="9">#REF!</definedName>
    <definedName name="res2_range" localSheetId="5">#REF!</definedName>
    <definedName name="res2_range" localSheetId="8">#REF!</definedName>
    <definedName name="res2_range" localSheetId="30">#REF!</definedName>
    <definedName name="res2_range" localSheetId="31">#REF!</definedName>
    <definedName name="res2_range" localSheetId="14">#REF!</definedName>
    <definedName name="res2_range" localSheetId="26">#REF!</definedName>
    <definedName name="res2_range" localSheetId="12">#REF!</definedName>
    <definedName name="res2_range" localSheetId="11">#REF!</definedName>
    <definedName name="res2_range" localSheetId="27">#REF!</definedName>
    <definedName name="res2_range">#REF!</definedName>
    <definedName name="Tg_CZ" localSheetId="28">#REF!</definedName>
    <definedName name="Tg_CZ" localSheetId="3">#REF!</definedName>
    <definedName name="Tg_CZ" localSheetId="1">#REF!</definedName>
    <definedName name="Tg_CZ" localSheetId="13">#REF!</definedName>
    <definedName name="Tg_CZ" localSheetId="15">#REF!</definedName>
    <definedName name="Tg_CZ" localSheetId="25">#REF!</definedName>
    <definedName name="Tg_CZ" localSheetId="18">#REF!</definedName>
    <definedName name="Tg_CZ" localSheetId="17">#REF!</definedName>
    <definedName name="Tg_CZ" localSheetId="29">#REF!</definedName>
    <definedName name="Tg_CZ" localSheetId="10">#REF!</definedName>
    <definedName name="Tg_CZ" localSheetId="7">#REF!</definedName>
    <definedName name="Tg_CZ" localSheetId="16">#REF!</definedName>
    <definedName name="Tg_CZ" localSheetId="9">#REF!</definedName>
    <definedName name="Tg_CZ" localSheetId="5">#REF!</definedName>
    <definedName name="Tg_CZ" localSheetId="8">#REF!</definedName>
    <definedName name="Tg_CZ" localSheetId="30">#REF!</definedName>
    <definedName name="Tg_CZ" localSheetId="31">#REF!</definedName>
    <definedName name="Tg_CZ" localSheetId="14">#REF!</definedName>
    <definedName name="Tg_CZ" localSheetId="26">#REF!</definedName>
    <definedName name="Tg_CZ" localSheetId="12">#REF!</definedName>
    <definedName name="Tg_CZ" localSheetId="11">#REF!</definedName>
    <definedName name="Tg_CZ" localSheetId="27">#REF!</definedName>
    <definedName name="Tg_CZ">#REF!</definedName>
    <definedName name="Tg_Disp" localSheetId="28">#REF!</definedName>
    <definedName name="Tg_Disp" localSheetId="3">#REF!</definedName>
    <definedName name="Tg_Disp" localSheetId="1">#REF!</definedName>
    <definedName name="Tg_Disp" localSheetId="13">#REF!</definedName>
    <definedName name="Tg_Disp" localSheetId="15">#REF!</definedName>
    <definedName name="Tg_Disp" localSheetId="25">#REF!</definedName>
    <definedName name="Tg_Disp" localSheetId="18">#REF!</definedName>
    <definedName name="Tg_Disp" localSheetId="17">#REF!</definedName>
    <definedName name="Tg_Disp" localSheetId="29">#REF!</definedName>
    <definedName name="Tg_Disp" localSheetId="10">#REF!</definedName>
    <definedName name="Tg_Disp" localSheetId="7">#REF!</definedName>
    <definedName name="Tg_Disp" localSheetId="16">#REF!</definedName>
    <definedName name="Tg_Disp" localSheetId="9">#REF!</definedName>
    <definedName name="Tg_Disp" localSheetId="5">#REF!</definedName>
    <definedName name="Tg_Disp" localSheetId="8">#REF!</definedName>
    <definedName name="Tg_Disp" localSheetId="30">#REF!</definedName>
    <definedName name="Tg_Disp" localSheetId="31">#REF!</definedName>
    <definedName name="Tg_Disp" localSheetId="14">#REF!</definedName>
    <definedName name="Tg_Disp" localSheetId="26">#REF!</definedName>
    <definedName name="Tg_Disp" localSheetId="12">#REF!</definedName>
    <definedName name="Tg_Disp" localSheetId="11">#REF!</definedName>
    <definedName name="Tg_Disp" localSheetId="27">#REF!</definedName>
    <definedName name="Tg_Disp">#REF!</definedName>
    <definedName name="Tg_Fin" localSheetId="15">#REF!</definedName>
    <definedName name="Tg_Fin" localSheetId="18">#REF!</definedName>
    <definedName name="Tg_Fin" localSheetId="17">#REF!</definedName>
    <definedName name="Tg_Fin" localSheetId="10">#REF!</definedName>
    <definedName name="Tg_Fin" localSheetId="7">#REF!</definedName>
    <definedName name="Tg_Fin" localSheetId="5">#REF!</definedName>
    <definedName name="Tg_Fin" localSheetId="8">#REF!</definedName>
    <definedName name="Tg_Fin" localSheetId="26">#REF!</definedName>
    <definedName name="Tg_Fin" localSheetId="11">#REF!</definedName>
    <definedName name="Tg_Fin">#REF!</definedName>
    <definedName name="Tg_Geri" localSheetId="28">#REF!</definedName>
    <definedName name="Tg_Geri" localSheetId="3">#REF!</definedName>
    <definedName name="Tg_Geri" localSheetId="1">#REF!</definedName>
    <definedName name="Tg_Geri" localSheetId="13">#REF!</definedName>
    <definedName name="Tg_Geri" localSheetId="15">#REF!</definedName>
    <definedName name="Tg_Geri" localSheetId="25">#REF!</definedName>
    <definedName name="Tg_Geri" localSheetId="18">#REF!</definedName>
    <definedName name="Tg_Geri" localSheetId="17">#REF!</definedName>
    <definedName name="Tg_Geri" localSheetId="29">#REF!</definedName>
    <definedName name="Tg_Geri" localSheetId="10">#REF!</definedName>
    <definedName name="Tg_Geri" localSheetId="7">#REF!</definedName>
    <definedName name="Tg_Geri" localSheetId="16">#REF!</definedName>
    <definedName name="Tg_Geri" localSheetId="9">#REF!</definedName>
    <definedName name="Tg_Geri" localSheetId="5">#REF!</definedName>
    <definedName name="Tg_Geri" localSheetId="8">#REF!</definedName>
    <definedName name="Tg_Geri" localSheetId="30">#REF!</definedName>
    <definedName name="Tg_Geri" localSheetId="31">#REF!</definedName>
    <definedName name="Tg_Geri" localSheetId="14">#REF!</definedName>
    <definedName name="Tg_Geri" localSheetId="26">#REF!</definedName>
    <definedName name="Tg_Geri" localSheetId="12">#REF!</definedName>
    <definedName name="Tg_Geri" localSheetId="11">#REF!</definedName>
    <definedName name="Tg_Geri" localSheetId="27">#REF!</definedName>
    <definedName name="Tg_Geri">#REF!</definedName>
    <definedName name="Tg_Kons" localSheetId="28">#REF!</definedName>
    <definedName name="Tg_Kons" localSheetId="3">#REF!</definedName>
    <definedName name="Tg_Kons" localSheetId="1">#REF!</definedName>
    <definedName name="Tg_Kons" localSheetId="13">#REF!</definedName>
    <definedName name="Tg_Kons" localSheetId="15">#REF!</definedName>
    <definedName name="Tg_Kons" localSheetId="25">#REF!</definedName>
    <definedName name="Tg_Kons" localSheetId="18">#REF!</definedName>
    <definedName name="Tg_Kons" localSheetId="17">#REF!</definedName>
    <definedName name="Tg_Kons" localSheetId="29">#REF!</definedName>
    <definedName name="Tg_Kons" localSheetId="10">#REF!</definedName>
    <definedName name="Tg_Kons" localSheetId="7">#REF!</definedName>
    <definedName name="Tg_Kons" localSheetId="16">#REF!</definedName>
    <definedName name="Tg_Kons" localSheetId="9">#REF!</definedName>
    <definedName name="Tg_Kons" localSheetId="5">#REF!</definedName>
    <definedName name="Tg_Kons" localSheetId="8">#REF!</definedName>
    <definedName name="Tg_Kons" localSheetId="30">#REF!</definedName>
    <definedName name="Tg_Kons" localSheetId="31">#REF!</definedName>
    <definedName name="Tg_Kons" localSheetId="14">#REF!</definedName>
    <definedName name="Tg_Kons" localSheetId="26">#REF!</definedName>
    <definedName name="Tg_Kons" localSheetId="12">#REF!</definedName>
    <definedName name="Tg_Kons" localSheetId="11">#REF!</definedName>
    <definedName name="Tg_Kons" localSheetId="27">#REF!</definedName>
    <definedName name="Tg_Kons">#REF!</definedName>
    <definedName name="Tg_Med" localSheetId="28">#REF!</definedName>
    <definedName name="Tg_Med" localSheetId="3">#REF!</definedName>
    <definedName name="Tg_Med" localSheetId="1">#REF!</definedName>
    <definedName name="Tg_Med" localSheetId="13">#REF!</definedName>
    <definedName name="Tg_Med" localSheetId="15">#REF!</definedName>
    <definedName name="Tg_Med" localSheetId="25">#REF!</definedName>
    <definedName name="Tg_Med" localSheetId="18">#REF!</definedName>
    <definedName name="Tg_Med" localSheetId="17">#REF!</definedName>
    <definedName name="Tg_Med" localSheetId="29">#REF!</definedName>
    <definedName name="Tg_Med" localSheetId="10">#REF!</definedName>
    <definedName name="Tg_Med" localSheetId="7">#REF!</definedName>
    <definedName name="Tg_Med" localSheetId="16">#REF!</definedName>
    <definedName name="Tg_Med" localSheetId="9">#REF!</definedName>
    <definedName name="Tg_Med" localSheetId="5">#REF!</definedName>
    <definedName name="Tg_Med" localSheetId="8">#REF!</definedName>
    <definedName name="Tg_Med" localSheetId="30">#REF!</definedName>
    <definedName name="Tg_Med" localSheetId="31">#REF!</definedName>
    <definedName name="Tg_Med" localSheetId="14">#REF!</definedName>
    <definedName name="Tg_Med" localSheetId="26">#REF!</definedName>
    <definedName name="Tg_Med" localSheetId="12">#REF!</definedName>
    <definedName name="Tg_Med" localSheetId="11">#REF!</definedName>
    <definedName name="Tg_Med" localSheetId="27">#REF!</definedName>
    <definedName name="Tg_Med">#REF!</definedName>
    <definedName name="Tg_Neot" localSheetId="28">#REF!</definedName>
    <definedName name="Tg_Neot" localSheetId="3">#REF!</definedName>
    <definedName name="Tg_Neot" localSheetId="1">#REF!</definedName>
    <definedName name="Tg_Neot" localSheetId="13">#REF!</definedName>
    <definedName name="Tg_Neot" localSheetId="15">#REF!</definedName>
    <definedName name="Tg_Neot" localSheetId="25">#REF!</definedName>
    <definedName name="Tg_Neot" localSheetId="18">#REF!</definedName>
    <definedName name="Tg_Neot" localSheetId="17">#REF!</definedName>
    <definedName name="Tg_Neot" localSheetId="29">#REF!</definedName>
    <definedName name="Tg_Neot" localSheetId="10">#REF!</definedName>
    <definedName name="Tg_Neot" localSheetId="7">#REF!</definedName>
    <definedName name="Tg_Neot" localSheetId="16">#REF!</definedName>
    <definedName name="Tg_Neot" localSheetId="9">#REF!</definedName>
    <definedName name="Tg_Neot" localSheetId="5">#REF!</definedName>
    <definedName name="Tg_Neot" localSheetId="8">#REF!</definedName>
    <definedName name="Tg_Neot" localSheetId="30">#REF!</definedName>
    <definedName name="Tg_Neot" localSheetId="31">#REF!</definedName>
    <definedName name="Tg_Neot" localSheetId="14">#REF!</definedName>
    <definedName name="Tg_Neot" localSheetId="26">#REF!</definedName>
    <definedName name="Tg_Neot" localSheetId="12">#REF!</definedName>
    <definedName name="Tg_Neot" localSheetId="11">#REF!</definedName>
    <definedName name="Tg_Neot" localSheetId="27">#REF!</definedName>
    <definedName name="Tg_Neot">#REF!</definedName>
    <definedName name="Tg_Nepr" localSheetId="28">#REF!</definedName>
    <definedName name="Tg_Nepr" localSheetId="3">#REF!</definedName>
    <definedName name="Tg_Nepr" localSheetId="1">#REF!</definedName>
    <definedName name="Tg_Nepr" localSheetId="13">#REF!</definedName>
    <definedName name="Tg_Nepr" localSheetId="15">#REF!</definedName>
    <definedName name="Tg_Nepr" localSheetId="25">#REF!</definedName>
    <definedName name="Tg_Nepr" localSheetId="18">#REF!</definedName>
    <definedName name="Tg_Nepr" localSheetId="17">#REF!</definedName>
    <definedName name="Tg_Nepr" localSheetId="29">#REF!</definedName>
    <definedName name="Tg_Nepr" localSheetId="10">#REF!</definedName>
    <definedName name="Tg_Nepr" localSheetId="7">#REF!</definedName>
    <definedName name="Tg_Nepr" localSheetId="16">#REF!</definedName>
    <definedName name="Tg_Nepr" localSheetId="9">#REF!</definedName>
    <definedName name="Tg_Nepr" localSheetId="5">#REF!</definedName>
    <definedName name="Tg_Nepr" localSheetId="8">#REF!</definedName>
    <definedName name="Tg_Nepr" localSheetId="30">#REF!</definedName>
    <definedName name="Tg_Nepr" localSheetId="31">#REF!</definedName>
    <definedName name="Tg_Nepr" localSheetId="14">#REF!</definedName>
    <definedName name="Tg_Nepr" localSheetId="26">#REF!</definedName>
    <definedName name="Tg_Nepr" localSheetId="12">#REF!</definedName>
    <definedName name="Tg_Nepr" localSheetId="11">#REF!</definedName>
    <definedName name="Tg_Nepr" localSheetId="27">#REF!</definedName>
    <definedName name="Tg_Nepr">#REF!</definedName>
    <definedName name="Tg_Obr" localSheetId="28">#REF!</definedName>
    <definedName name="Tg_Obr" localSheetId="3">#REF!</definedName>
    <definedName name="Tg_Obr" localSheetId="1">#REF!</definedName>
    <definedName name="Tg_Obr" localSheetId="13">#REF!</definedName>
    <definedName name="Tg_Obr" localSheetId="15">#REF!</definedName>
    <definedName name="Tg_Obr" localSheetId="25">#REF!</definedName>
    <definedName name="Tg_Obr" localSheetId="18">#REF!</definedName>
    <definedName name="Tg_Obr" localSheetId="17">#REF!</definedName>
    <definedName name="Tg_Obr" localSheetId="29">#REF!</definedName>
    <definedName name="Tg_Obr" localSheetId="10">#REF!</definedName>
    <definedName name="Tg_Obr" localSheetId="7">#REF!</definedName>
    <definedName name="Tg_Obr" localSheetId="16">#REF!</definedName>
    <definedName name="Tg_Obr" localSheetId="9">#REF!</definedName>
    <definedName name="Tg_Obr" localSheetId="5">#REF!</definedName>
    <definedName name="Tg_Obr" localSheetId="8">#REF!</definedName>
    <definedName name="Tg_Obr" localSheetId="30">#REF!</definedName>
    <definedName name="Tg_Obr" localSheetId="31">#REF!</definedName>
    <definedName name="Tg_Obr" localSheetId="14">#REF!</definedName>
    <definedName name="Tg_Obr" localSheetId="26">#REF!</definedName>
    <definedName name="Tg_Obr" localSheetId="12">#REF!</definedName>
    <definedName name="Tg_Obr" localSheetId="11">#REF!</definedName>
    <definedName name="Tg_Obr" localSheetId="27">#REF!</definedName>
    <definedName name="Tg_Obr">#REF!</definedName>
    <definedName name="Tg_Reestr" localSheetId="28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15">#REF!</definedName>
    <definedName name="Tg_Reestr" localSheetId="25">#REF!</definedName>
    <definedName name="Tg_Reestr" localSheetId="18">#REF!</definedName>
    <definedName name="Tg_Reestr" localSheetId="17">#REF!</definedName>
    <definedName name="Tg_Reestr" localSheetId="29">#REF!</definedName>
    <definedName name="Tg_Reestr" localSheetId="10">#REF!</definedName>
    <definedName name="Tg_Reestr" localSheetId="7">#REF!</definedName>
    <definedName name="Tg_Reestr" localSheetId="16">#REF!</definedName>
    <definedName name="Tg_Reestr" localSheetId="9">#REF!</definedName>
    <definedName name="Tg_Reestr" localSheetId="5">#REF!</definedName>
    <definedName name="Tg_Reestr" localSheetId="8">#REF!</definedName>
    <definedName name="Tg_Reestr" localSheetId="30">#REF!</definedName>
    <definedName name="Tg_Reestr" localSheetId="31">#REF!</definedName>
    <definedName name="Tg_Reestr" localSheetId="14">#REF!</definedName>
    <definedName name="Tg_Reestr" localSheetId="26">#REF!</definedName>
    <definedName name="Tg_Reestr" localSheetId="12">#REF!</definedName>
    <definedName name="Tg_Reestr" localSheetId="11">#REF!</definedName>
    <definedName name="Tg_Reestr" localSheetId="27">#REF!</definedName>
    <definedName name="Tg_Reestr">#REF!</definedName>
    <definedName name="TgDs" localSheetId="28">#REF!</definedName>
    <definedName name="TgDs" localSheetId="3">#REF!</definedName>
    <definedName name="TgDs" localSheetId="1">#REF!</definedName>
    <definedName name="TgDs" localSheetId="2">#REF!</definedName>
    <definedName name="TgDs" localSheetId="13">#REF!</definedName>
    <definedName name="TgDs" localSheetId="15">#REF!</definedName>
    <definedName name="TgDs" localSheetId="25">#REF!</definedName>
    <definedName name="TgDs" localSheetId="18">#REF!</definedName>
    <definedName name="TgDs" localSheetId="17">#REF!</definedName>
    <definedName name="TgDs" localSheetId="29">#REF!</definedName>
    <definedName name="TgDs" localSheetId="10">#REF!</definedName>
    <definedName name="TgDs" localSheetId="7">#REF!</definedName>
    <definedName name="TgDs" localSheetId="16">#REF!</definedName>
    <definedName name="TgDs" localSheetId="9">#REF!</definedName>
    <definedName name="TgDs" localSheetId="5">#REF!</definedName>
    <definedName name="TgDs" localSheetId="8">#REF!</definedName>
    <definedName name="TgDs" localSheetId="31">#REF!</definedName>
    <definedName name="TgDs" localSheetId="14">#REF!</definedName>
    <definedName name="TgDs" localSheetId="26">#REF!</definedName>
    <definedName name="TgDs" localSheetId="12">#REF!</definedName>
    <definedName name="TgDs" localSheetId="11">#REF!</definedName>
    <definedName name="TgDs" localSheetId="27">#REF!</definedName>
    <definedName name="TgDs">#REF!</definedName>
    <definedName name="TgSMP" localSheetId="28">#REF!</definedName>
    <definedName name="TgSMP" localSheetId="1">#REF!</definedName>
    <definedName name="TgSMP" localSheetId="13">#REF!</definedName>
    <definedName name="TgSMP" localSheetId="15">#REF!</definedName>
    <definedName name="TgSMP" localSheetId="25">#REF!</definedName>
    <definedName name="TgSMP" localSheetId="18">#REF!</definedName>
    <definedName name="TgSMP" localSheetId="17">#REF!</definedName>
    <definedName name="TgSMP" localSheetId="29">#REF!</definedName>
    <definedName name="TgSMP" localSheetId="10">#REF!</definedName>
    <definedName name="TgSMP" localSheetId="7">#REF!</definedName>
    <definedName name="TgSMP" localSheetId="16">#REF!</definedName>
    <definedName name="TgSMP" localSheetId="9">#REF!</definedName>
    <definedName name="TgSMP" localSheetId="5">#REF!</definedName>
    <definedName name="TgSMP" localSheetId="8">#REF!</definedName>
    <definedName name="TgSMP" localSheetId="31">#REF!</definedName>
    <definedName name="TgSMP" localSheetId="14">#REF!</definedName>
    <definedName name="TgSMP" localSheetId="26">#REF!</definedName>
    <definedName name="TgSMP" localSheetId="12">#REF!</definedName>
    <definedName name="TgSMP" localSheetId="11">#REF!</definedName>
    <definedName name="TgSMP" localSheetId="27">#REF!</definedName>
    <definedName name="TgSMP">#REF!</definedName>
    <definedName name="XLRPARAMS_ISP_FIO" localSheetId="28" hidden="1">[1]XLR_NoRangeSheet!$B$6</definedName>
    <definedName name="XLRPARAMS_ISP_FIO" localSheetId="3" hidden="1">[1]XLR_NoRangeSheet!$B$6</definedName>
    <definedName name="XLRPARAMS_ISP_FIO" localSheetId="1" hidden="1">[1]XLR_NoRangeSheet!$B$6</definedName>
    <definedName name="XLRPARAMS_ISP_FIO" localSheetId="6" hidden="1">[2]XLR_NoRangeSheet!$B$6</definedName>
    <definedName name="XLRPARAMS_ISP_FIO" localSheetId="13" hidden="1">[1]XLR_NoRangeSheet!$B$6</definedName>
    <definedName name="XLRPARAMS_ISP_FIO" localSheetId="15" hidden="1">[1]XLR_NoRangeSheet!$B$6</definedName>
    <definedName name="XLRPARAMS_ISP_FIO" localSheetId="25" hidden="1">[2]XLR_NoRangeSheet!$B$6</definedName>
    <definedName name="XLRPARAMS_ISP_FIO" localSheetId="17" hidden="1">[2]XLR_NoRangeSheet!$B$6</definedName>
    <definedName name="XLRPARAMS_ISP_FIO" localSheetId="0" hidden="1">[1]XLR_NoRangeSheet!$B$6</definedName>
    <definedName name="XLRPARAMS_ISP_FIO" localSheetId="29" hidden="1">[1]XLR_NoRangeSheet!$B$6</definedName>
    <definedName name="XLRPARAMS_ISP_FIO" localSheetId="10" hidden="1">[1]XLR_NoRangeSheet!$B$6</definedName>
    <definedName name="XLRPARAMS_ISP_FIO" localSheetId="7" hidden="1">[1]XLR_NoRangeSheet!$B$6</definedName>
    <definedName name="XLRPARAMS_ISP_FIO" localSheetId="16" hidden="1">[1]XLR_NoRangeSheet!$B$6</definedName>
    <definedName name="XLRPARAMS_ISP_FIO" localSheetId="9" hidden="1">[1]XLR_NoRangeSheet!$B$6</definedName>
    <definedName name="XLRPARAMS_ISP_FIO" localSheetId="5" hidden="1">[1]XLR_NoRangeSheet!$B$6</definedName>
    <definedName name="XLRPARAMS_ISP_FIO" localSheetId="8" hidden="1">[1]XLR_NoRangeSheet!$B$6</definedName>
    <definedName name="XLRPARAMS_ISP_FIO" localSheetId="30" hidden="1">[1]XLR_NoRangeSheet!$B$6</definedName>
    <definedName name="XLRPARAMS_ISP_FIO" localSheetId="31" hidden="1">[1]XLR_NoRangeSheet!$B$6</definedName>
    <definedName name="XLRPARAMS_ISP_FIO" localSheetId="14" hidden="1">[1]XLR_NoRangeSheet!$B$6</definedName>
    <definedName name="XLRPARAMS_ISP_FIO" localSheetId="26" hidden="1">[2]XLR_NoRangeSheet!$B$6</definedName>
    <definedName name="XLRPARAMS_ISP_FIO" localSheetId="12" hidden="1">[2]XLR_NoRangeSheet!$B$6</definedName>
    <definedName name="XLRPARAMS_ISP_FIO" localSheetId="11" hidden="1">[1]XLR_NoRangeSheet!$B$6</definedName>
    <definedName name="XLRPARAMS_ISP_FIO" localSheetId="27" hidden="1">[2]XLR_NoRangeSheet!$B$6</definedName>
    <definedName name="XLRPARAMS_ISP_FIO" hidden="1">[3]XLR_NoRangeSheet!$B$6</definedName>
    <definedName name="XLRPARAMS_MP_NAME" localSheetId="28" hidden="1">[1]XLR_NoRangeSheet!$D$6</definedName>
    <definedName name="XLRPARAMS_MP_NAME" localSheetId="3" hidden="1">[1]XLR_NoRangeSheet!$D$6</definedName>
    <definedName name="XLRPARAMS_MP_NAME" localSheetId="1" hidden="1">[1]XLR_NoRangeSheet!$D$6</definedName>
    <definedName name="XLRPARAMS_MP_NAME" localSheetId="6" hidden="1">[2]XLR_NoRangeSheet!$D$6</definedName>
    <definedName name="XLRPARAMS_MP_NAME" localSheetId="13" hidden="1">[1]XLR_NoRangeSheet!$D$6</definedName>
    <definedName name="XLRPARAMS_MP_NAME" localSheetId="15" hidden="1">[1]XLR_NoRangeSheet!$D$6</definedName>
    <definedName name="XLRPARAMS_MP_NAME" localSheetId="25" hidden="1">[2]XLR_NoRangeSheet!$D$6</definedName>
    <definedName name="XLRPARAMS_MP_NAME" localSheetId="17" hidden="1">[2]XLR_NoRangeSheet!$D$6</definedName>
    <definedName name="XLRPARAMS_MP_NAME" localSheetId="0" hidden="1">[1]XLR_NoRangeSheet!$D$6</definedName>
    <definedName name="XLRPARAMS_MP_NAME" localSheetId="29" hidden="1">[1]XLR_NoRangeSheet!$D$6</definedName>
    <definedName name="XLRPARAMS_MP_NAME" localSheetId="10" hidden="1">[1]XLR_NoRangeSheet!$D$6</definedName>
    <definedName name="XLRPARAMS_MP_NAME" localSheetId="7" hidden="1">[1]XLR_NoRangeSheet!$D$6</definedName>
    <definedName name="XLRPARAMS_MP_NAME" localSheetId="16" hidden="1">[1]XLR_NoRangeSheet!$D$6</definedName>
    <definedName name="XLRPARAMS_MP_NAME" localSheetId="9" hidden="1">[1]XLR_NoRangeSheet!$D$6</definedName>
    <definedName name="XLRPARAMS_MP_NAME" localSheetId="5" hidden="1">[1]XLR_NoRangeSheet!$D$6</definedName>
    <definedName name="XLRPARAMS_MP_NAME" localSheetId="8" hidden="1">[1]XLR_NoRangeSheet!$D$6</definedName>
    <definedName name="XLRPARAMS_MP_NAME" localSheetId="30" hidden="1">[1]XLR_NoRangeSheet!$D$6</definedName>
    <definedName name="XLRPARAMS_MP_NAME" localSheetId="31" hidden="1">[1]XLR_NoRangeSheet!$D$6</definedName>
    <definedName name="XLRPARAMS_MP_NAME" localSheetId="14" hidden="1">[1]XLR_NoRangeSheet!$D$6</definedName>
    <definedName name="XLRPARAMS_MP_NAME" localSheetId="26" hidden="1">[2]XLR_NoRangeSheet!$D$6</definedName>
    <definedName name="XLRPARAMS_MP_NAME" localSheetId="12" hidden="1">[2]XLR_NoRangeSheet!$D$6</definedName>
    <definedName name="XLRPARAMS_MP_NAME" localSheetId="11" hidden="1">[1]XLR_NoRangeSheet!$D$6</definedName>
    <definedName name="XLRPARAMS_MP_NAME" localSheetId="27" hidden="1">[2]XLR_NoRangeSheet!$D$6</definedName>
    <definedName name="XLRPARAMS_MP_NAME" hidden="1">[3]XLR_NoRangeSheet!$D$6</definedName>
    <definedName name="XLRPARAMS_STR_PERIOD" localSheetId="28" hidden="1">[1]XLR_NoRangeSheet!$C$6</definedName>
    <definedName name="XLRPARAMS_STR_PERIOD" localSheetId="3" hidden="1">[1]XLR_NoRangeSheet!$C$6</definedName>
    <definedName name="XLRPARAMS_STR_PERIOD" localSheetId="1" hidden="1">[1]XLR_NoRangeSheet!$C$6</definedName>
    <definedName name="XLRPARAMS_STR_PERIOD" localSheetId="6" hidden="1">[2]XLR_NoRangeSheet!$C$6</definedName>
    <definedName name="XLRPARAMS_STR_PERIOD" localSheetId="13" hidden="1">[1]XLR_NoRangeSheet!$C$6</definedName>
    <definedName name="XLRPARAMS_STR_PERIOD" localSheetId="15" hidden="1">[1]XLR_NoRangeSheet!$C$6</definedName>
    <definedName name="XLRPARAMS_STR_PERIOD" localSheetId="25" hidden="1">[2]XLR_NoRangeSheet!$C$6</definedName>
    <definedName name="XLRPARAMS_STR_PERIOD" localSheetId="17" hidden="1">[2]XLR_NoRangeSheet!$C$6</definedName>
    <definedName name="XLRPARAMS_STR_PERIOD" localSheetId="0" hidden="1">[1]XLR_NoRangeSheet!$C$6</definedName>
    <definedName name="XLRPARAMS_STR_PERIOD" localSheetId="29" hidden="1">[1]XLR_NoRangeSheet!$C$6</definedName>
    <definedName name="XLRPARAMS_STR_PERIOD" localSheetId="10" hidden="1">[1]XLR_NoRangeSheet!$C$6</definedName>
    <definedName name="XLRPARAMS_STR_PERIOD" localSheetId="7" hidden="1">[1]XLR_NoRangeSheet!$C$6</definedName>
    <definedName name="XLRPARAMS_STR_PERIOD" localSheetId="16" hidden="1">[1]XLR_NoRangeSheet!$C$6</definedName>
    <definedName name="XLRPARAMS_STR_PERIOD" localSheetId="9" hidden="1">[1]XLR_NoRangeSheet!$C$6</definedName>
    <definedName name="XLRPARAMS_STR_PERIOD" localSheetId="5" hidden="1">[1]XLR_NoRangeSheet!$C$6</definedName>
    <definedName name="XLRPARAMS_STR_PERIOD" localSheetId="8" hidden="1">[1]XLR_NoRangeSheet!$C$6</definedName>
    <definedName name="XLRPARAMS_STR_PERIOD" localSheetId="30" hidden="1">[1]XLR_NoRangeSheet!$C$6</definedName>
    <definedName name="XLRPARAMS_STR_PERIOD" localSheetId="31" hidden="1">[1]XLR_NoRangeSheet!$C$6</definedName>
    <definedName name="XLRPARAMS_STR_PERIOD" localSheetId="14" hidden="1">[1]XLR_NoRangeSheet!$C$6</definedName>
    <definedName name="XLRPARAMS_STR_PERIOD" localSheetId="26" hidden="1">[2]XLR_NoRangeSheet!$C$6</definedName>
    <definedName name="XLRPARAMS_STR_PERIOD" localSheetId="12" hidden="1">[2]XLR_NoRangeSheet!$C$6</definedName>
    <definedName name="XLRPARAMS_STR_PERIOD" localSheetId="11" hidden="1">[1]XLR_NoRangeSheet!$C$6</definedName>
    <definedName name="XLRPARAMS_STR_PERIOD" localSheetId="27" hidden="1">[2]XLR_NoRangeSheet!$C$6</definedName>
    <definedName name="XLRPARAMS_STR_PERIOD" hidden="1">[3]XLR_NoRangeSheet!$C$6</definedName>
    <definedName name="апп" localSheetId="28">#REF!</definedName>
    <definedName name="апп" localSheetId="3">#REF!</definedName>
    <definedName name="апп" localSheetId="1">#REF!</definedName>
    <definedName name="апп" localSheetId="6">#REF!</definedName>
    <definedName name="апп" localSheetId="13">#REF!</definedName>
    <definedName name="апп" localSheetId="15">#REF!</definedName>
    <definedName name="апп" localSheetId="25">#REF!</definedName>
    <definedName name="апп" localSheetId="18">#REF!</definedName>
    <definedName name="апп" localSheetId="17">#REF!</definedName>
    <definedName name="апп" localSheetId="29">#REF!</definedName>
    <definedName name="апп" localSheetId="10">#REF!</definedName>
    <definedName name="апп" localSheetId="7">#REF!</definedName>
    <definedName name="апп" localSheetId="16">#REF!</definedName>
    <definedName name="апп" localSheetId="9">#REF!</definedName>
    <definedName name="апп" localSheetId="5">#REF!</definedName>
    <definedName name="апп" localSheetId="8">#REF!</definedName>
    <definedName name="апп" localSheetId="31">#REF!</definedName>
    <definedName name="апп" localSheetId="14">#REF!</definedName>
    <definedName name="апп" localSheetId="26">#REF!</definedName>
    <definedName name="апп" localSheetId="12">#REF!</definedName>
    <definedName name="апп" localSheetId="11">#REF!</definedName>
    <definedName name="апп" localSheetId="27">#REF!</definedName>
    <definedName name="апп">#REF!</definedName>
    <definedName name="_xlnm.Database" localSheetId="28">#REF!</definedName>
    <definedName name="_xlnm.Database" localSheetId="3">#REF!</definedName>
    <definedName name="_xlnm.Database" localSheetId="1">#REF!</definedName>
    <definedName name="_xlnm.Database" localSheetId="6">#REF!</definedName>
    <definedName name="_xlnm.Database" localSheetId="13">#REF!</definedName>
    <definedName name="_xlnm.Database" localSheetId="15">#REF!</definedName>
    <definedName name="_xlnm.Database" localSheetId="25">#REF!</definedName>
    <definedName name="_xlnm.Database" localSheetId="18">#REF!</definedName>
    <definedName name="_xlnm.Database" localSheetId="17">#REF!</definedName>
    <definedName name="_xlnm.Database" localSheetId="29">#REF!</definedName>
    <definedName name="_xlnm.Database" localSheetId="10">#REF!</definedName>
    <definedName name="_xlnm.Database" localSheetId="7">#REF!</definedName>
    <definedName name="_xlnm.Database" localSheetId="16">#REF!</definedName>
    <definedName name="_xlnm.Database" localSheetId="9">#REF!</definedName>
    <definedName name="_xlnm.Database" localSheetId="5">#REF!</definedName>
    <definedName name="_xlnm.Database" localSheetId="8">#REF!</definedName>
    <definedName name="_xlnm.Database" localSheetId="30">#REF!</definedName>
    <definedName name="_xlnm.Database" localSheetId="31">#REF!</definedName>
    <definedName name="_xlnm.Database" localSheetId="14">#REF!</definedName>
    <definedName name="_xlnm.Database" localSheetId="26">#REF!</definedName>
    <definedName name="_xlnm.Database" localSheetId="12">#REF!</definedName>
    <definedName name="_xlnm.Database" localSheetId="11">#REF!</definedName>
    <definedName name="_xlnm.Database" localSheetId="27">#REF!</definedName>
    <definedName name="_xlnm.Database">#REF!</definedName>
    <definedName name="Д" localSheetId="28">[4]Данные!$B$1:$EF$178</definedName>
    <definedName name="Д" localSheetId="3">[4]Данные!$B$1:$EF$178</definedName>
    <definedName name="Д" localSheetId="1">[5]Данные!$B$1:$EF$178</definedName>
    <definedName name="Д" localSheetId="13">[5]Данные!$B$1:$EF$178</definedName>
    <definedName name="Д" localSheetId="15">[4]Данные!$B$1:$EF$178</definedName>
    <definedName name="Д" localSheetId="25">[5]Данные!$B$1:$EF$178</definedName>
    <definedName name="Д" localSheetId="0">[5]Данные!$B$1:$EF$178</definedName>
    <definedName name="Д" localSheetId="29">[4]Данные!$B$1:$EF$178</definedName>
    <definedName name="Д" localSheetId="10">[6]Данные!$B$1:$EF$178</definedName>
    <definedName name="Д" localSheetId="7">[4]Данные!$B$1:$EF$178</definedName>
    <definedName name="Д" localSheetId="16">[4]Данные!$B$1:$EF$178</definedName>
    <definedName name="Д" localSheetId="9">[5]Данные!$B$1:$EF$178</definedName>
    <definedName name="Д" localSheetId="5">[6]Данные!$B$1:$EF$178</definedName>
    <definedName name="Д" localSheetId="8">[4]Данные!$B$1:$EF$178</definedName>
    <definedName name="Д" localSheetId="30">[5]Данные!$B$1:$EF$178</definedName>
    <definedName name="Д" localSheetId="31">[4]Данные!$B$1:$EF$178</definedName>
    <definedName name="Д" localSheetId="14">[5]Данные!$B$1:$EF$178</definedName>
    <definedName name="Д" localSheetId="26">[5]Данные!$B$1:$EF$178</definedName>
    <definedName name="Д" localSheetId="12">[6]Данные!$B$1:$EF$178</definedName>
    <definedName name="Д" localSheetId="11">[7]Данные!$B$1:$EF$178</definedName>
    <definedName name="Д" localSheetId="27">[4]Данные!$B$1:$EF$178</definedName>
    <definedName name="Д">[5]Данные!$B$1:$EF$178</definedName>
    <definedName name="ж0" localSheetId="6">'[8]0-2'!$E:$F</definedName>
    <definedName name="ж0" localSheetId="15">'[8]0-2'!$E:$F</definedName>
    <definedName name="ж0" localSheetId="17">'[8]0-2'!$E:$F</definedName>
    <definedName name="ж0" localSheetId="7">'[9]0-2'!$E:$F</definedName>
    <definedName name="ж0" localSheetId="5">'[9]0-2'!$E:$F</definedName>
    <definedName name="ж0" localSheetId="8">'[9]0-2'!$E:$F</definedName>
    <definedName name="ж0" localSheetId="11">'[9]0-2'!$E:$F</definedName>
    <definedName name="ж0">'[10]0-2'!$E:$F</definedName>
    <definedName name="ж1" localSheetId="6">'[8]0-2'!$I:$J</definedName>
    <definedName name="ж1" localSheetId="15">'[8]0-2'!$I:$J</definedName>
    <definedName name="ж1" localSheetId="17">'[8]0-2'!$I:$J</definedName>
    <definedName name="ж1" localSheetId="7">'[9]0-2'!$I:$J</definedName>
    <definedName name="ж1" localSheetId="5">'[9]0-2'!$I:$J</definedName>
    <definedName name="ж1" localSheetId="8">'[9]0-2'!$I:$J</definedName>
    <definedName name="ж1" localSheetId="11">'[9]0-2'!$I:$J</definedName>
    <definedName name="ж1">'[10]0-2'!$I:$J</definedName>
    <definedName name="ж10" localSheetId="6">'[11]2+'!$AK:$AL</definedName>
    <definedName name="ж10" localSheetId="15">'[11]2+'!$AK:$AL</definedName>
    <definedName name="ж10" localSheetId="17">'[11]2+'!$AK:$AL</definedName>
    <definedName name="ж10" localSheetId="7">'[12]2+'!$AK:$AL</definedName>
    <definedName name="ж10" localSheetId="5">'[12]2+'!$AK:$AL</definedName>
    <definedName name="ж10" localSheetId="8">'[12]2+'!$AK:$AL</definedName>
    <definedName name="ж10" localSheetId="11">'[12]2+'!$AK:$AL</definedName>
    <definedName name="ж10">'[13]2+'!$AK:$AL</definedName>
    <definedName name="ж100" localSheetId="6">'[11]2+'!$OG:$OH</definedName>
    <definedName name="ж100" localSheetId="15">'[11]2+'!$OG:$OH</definedName>
    <definedName name="ж100" localSheetId="17">'[11]2+'!$OG:$OH</definedName>
    <definedName name="ж100" localSheetId="7">'[12]2+'!$OG:$OH</definedName>
    <definedName name="ж100" localSheetId="5">'[12]2+'!$OG:$OH</definedName>
    <definedName name="ж100" localSheetId="8">'[12]2+'!$OG:$OH</definedName>
    <definedName name="ж100" localSheetId="11">'[12]2+'!$OG:$OH</definedName>
    <definedName name="ж100">'[13]2+'!$OG:$OH</definedName>
    <definedName name="ж101" localSheetId="6">'[11]2+'!$OK:$OL</definedName>
    <definedName name="ж101" localSheetId="15">'[11]2+'!$OK:$OL</definedName>
    <definedName name="ж101" localSheetId="17">'[11]2+'!$OK:$OL</definedName>
    <definedName name="ж101" localSheetId="7">'[12]2+'!$OK:$OL</definedName>
    <definedName name="ж101" localSheetId="5">'[12]2+'!$OK:$OL</definedName>
    <definedName name="ж101" localSheetId="8">'[12]2+'!$OK:$OL</definedName>
    <definedName name="ж101" localSheetId="11">'[12]2+'!$OK:$OL</definedName>
    <definedName name="ж101">'[13]2+'!$OK:$OL</definedName>
    <definedName name="ж102" localSheetId="6">'[11]2+'!$OO:$OP</definedName>
    <definedName name="ж102" localSheetId="15">'[11]2+'!$OO:$OP</definedName>
    <definedName name="ж102" localSheetId="17">'[11]2+'!$OO:$OP</definedName>
    <definedName name="ж102" localSheetId="7">'[12]2+'!$OO:$OP</definedName>
    <definedName name="ж102" localSheetId="5">'[12]2+'!$OO:$OP</definedName>
    <definedName name="ж102" localSheetId="8">'[12]2+'!$OO:$OP</definedName>
    <definedName name="ж102" localSheetId="11">'[12]2+'!$OO:$OP</definedName>
    <definedName name="ж102">'[13]2+'!$OO:$OP</definedName>
    <definedName name="ж103" localSheetId="6">'[11]2+'!$OS:$OT</definedName>
    <definedName name="ж103" localSheetId="15">'[11]2+'!$OS:$OT</definedName>
    <definedName name="ж103" localSheetId="17">'[11]2+'!$OS:$OT</definedName>
    <definedName name="ж103" localSheetId="7">'[12]2+'!$OS:$OT</definedName>
    <definedName name="ж103" localSheetId="5">'[12]2+'!$OS:$OT</definedName>
    <definedName name="ж103" localSheetId="8">'[12]2+'!$OS:$OT</definedName>
    <definedName name="ж103" localSheetId="11">'[12]2+'!$OS:$OT</definedName>
    <definedName name="ж103">'[13]2+'!$OS:$OT</definedName>
    <definedName name="ж104" localSheetId="6">'[11]2+'!$OW:$OX</definedName>
    <definedName name="ж104" localSheetId="15">'[11]2+'!$OW:$OX</definedName>
    <definedName name="ж104" localSheetId="17">'[11]2+'!$OW:$OX</definedName>
    <definedName name="ж104" localSheetId="7">'[12]2+'!$OW:$OX</definedName>
    <definedName name="ж104" localSheetId="5">'[12]2+'!$OW:$OX</definedName>
    <definedName name="ж104" localSheetId="8">'[12]2+'!$OW:$OX</definedName>
    <definedName name="ж104" localSheetId="11">'[12]2+'!$OW:$OX</definedName>
    <definedName name="ж104">'[13]2+'!$OW:$OX</definedName>
    <definedName name="ж105" localSheetId="6">'[11]2+'!$PA:$PB</definedName>
    <definedName name="ж105" localSheetId="15">'[11]2+'!$PA:$PB</definedName>
    <definedName name="ж105" localSheetId="17">'[11]2+'!$PA:$PB</definedName>
    <definedName name="ж105" localSheetId="7">'[12]2+'!$PA:$PB</definedName>
    <definedName name="ж105" localSheetId="5">'[12]2+'!$PA:$PB</definedName>
    <definedName name="ж105" localSheetId="8">'[12]2+'!$PA:$PB</definedName>
    <definedName name="ж105" localSheetId="11">'[12]2+'!$PA:$PB</definedName>
    <definedName name="ж105">'[13]2+'!$PA:$PB</definedName>
    <definedName name="ж106" localSheetId="6">'[11]2+'!$PE:$PF</definedName>
    <definedName name="ж106" localSheetId="15">'[11]2+'!$PE:$PF</definedName>
    <definedName name="ж106" localSheetId="17">'[11]2+'!$PE:$PF</definedName>
    <definedName name="ж106" localSheetId="7">'[12]2+'!$PE:$PF</definedName>
    <definedName name="ж106" localSheetId="5">'[12]2+'!$PE:$PF</definedName>
    <definedName name="ж106" localSheetId="8">'[12]2+'!$PE:$PF</definedName>
    <definedName name="ж106" localSheetId="11">'[12]2+'!$PE:$PF</definedName>
    <definedName name="ж106">'[13]2+'!$PE:$PF</definedName>
    <definedName name="ж107" localSheetId="6">'[11]2+'!$PI:$PJ</definedName>
    <definedName name="ж107" localSheetId="15">'[11]2+'!$PI:$PJ</definedName>
    <definedName name="ж107" localSheetId="17">'[11]2+'!$PI:$PJ</definedName>
    <definedName name="ж107" localSheetId="7">'[12]2+'!$PI:$PJ</definedName>
    <definedName name="ж107" localSheetId="5">'[12]2+'!$PI:$PJ</definedName>
    <definedName name="ж107" localSheetId="8">'[12]2+'!$PI:$PJ</definedName>
    <definedName name="ж107" localSheetId="11">'[12]2+'!$PI:$PJ</definedName>
    <definedName name="ж107">'[13]2+'!$PI:$PJ</definedName>
    <definedName name="ж108" localSheetId="6">'[11]2+'!$PM:$PN</definedName>
    <definedName name="ж108" localSheetId="15">'[11]2+'!$PM:$PN</definedName>
    <definedName name="ж108" localSheetId="17">'[11]2+'!$PM:$PN</definedName>
    <definedName name="ж108" localSheetId="7">'[12]2+'!$PM:$PN</definedName>
    <definedName name="ж108" localSheetId="5">'[12]2+'!$PM:$PN</definedName>
    <definedName name="ж108" localSheetId="8">'[12]2+'!$PM:$PN</definedName>
    <definedName name="ж108" localSheetId="11">'[12]2+'!$PM:$PN</definedName>
    <definedName name="ж108">'[13]2+'!$PM:$PN</definedName>
    <definedName name="ж109" localSheetId="6">'[11]2+'!$PQ:$PR</definedName>
    <definedName name="ж109" localSheetId="15">'[11]2+'!$PQ:$PR</definedName>
    <definedName name="ж109" localSheetId="17">'[11]2+'!$PQ:$PR</definedName>
    <definedName name="ж109" localSheetId="7">'[12]2+'!$PQ:$PR</definedName>
    <definedName name="ж109" localSheetId="5">'[12]2+'!$PQ:$PR</definedName>
    <definedName name="ж109" localSheetId="8">'[12]2+'!$PQ:$PR</definedName>
    <definedName name="ж109" localSheetId="11">'[12]2+'!$PQ:$PR</definedName>
    <definedName name="ж109">'[13]2+'!$PQ:$PR</definedName>
    <definedName name="ж11" localSheetId="6">'[11]2+'!$AO:$AP</definedName>
    <definedName name="ж11" localSheetId="15">'[11]2+'!$AO:$AP</definedName>
    <definedName name="ж11" localSheetId="17">'[11]2+'!$AO:$AP</definedName>
    <definedName name="ж11" localSheetId="7">'[12]2+'!$AO:$AP</definedName>
    <definedName name="ж11" localSheetId="5">'[12]2+'!$AO:$AP</definedName>
    <definedName name="ж11" localSheetId="8">'[12]2+'!$AO:$AP</definedName>
    <definedName name="ж11" localSheetId="11">'[12]2+'!$AO:$AP</definedName>
    <definedName name="ж11">'[13]2+'!$AO:$AP</definedName>
    <definedName name="ж110" localSheetId="6">'[11]2+'!$PU:$PV</definedName>
    <definedName name="ж110" localSheetId="15">'[11]2+'!$PU:$PV</definedName>
    <definedName name="ж110" localSheetId="17">'[11]2+'!$PU:$PV</definedName>
    <definedName name="ж110" localSheetId="7">'[12]2+'!$PU:$PV</definedName>
    <definedName name="ж110" localSheetId="5">'[12]2+'!$PU:$PV</definedName>
    <definedName name="ж110" localSheetId="8">'[12]2+'!$PU:$PV</definedName>
    <definedName name="ж110" localSheetId="11">'[12]2+'!$PU:$PV</definedName>
    <definedName name="ж110">'[13]2+'!$PU:$PV</definedName>
    <definedName name="ж111" localSheetId="6">'[11]2+'!$PY:$PZ</definedName>
    <definedName name="ж111" localSheetId="15">'[11]2+'!$PY:$PZ</definedName>
    <definedName name="ж111" localSheetId="17">'[11]2+'!$PY:$PZ</definedName>
    <definedName name="ж111" localSheetId="7">'[12]2+'!$PY:$PZ</definedName>
    <definedName name="ж111" localSheetId="5">'[12]2+'!$PY:$PZ</definedName>
    <definedName name="ж111" localSheetId="8">'[12]2+'!$PY:$PZ</definedName>
    <definedName name="ж111" localSheetId="11">'[12]2+'!$PY:$PZ</definedName>
    <definedName name="ж111">'[13]2+'!$PY:$PZ</definedName>
    <definedName name="ж112" localSheetId="6">'[11]2+'!$QC:$QD</definedName>
    <definedName name="ж112" localSheetId="15">'[11]2+'!$QC:$QD</definedName>
    <definedName name="ж112" localSheetId="17">'[11]2+'!$QC:$QD</definedName>
    <definedName name="ж112" localSheetId="7">'[12]2+'!$QC:$QD</definedName>
    <definedName name="ж112" localSheetId="5">'[12]2+'!$QC:$QD</definedName>
    <definedName name="ж112" localSheetId="8">'[12]2+'!$QC:$QD</definedName>
    <definedName name="ж112" localSheetId="11">'[12]2+'!$QC:$QD</definedName>
    <definedName name="ж112">'[13]2+'!$QC:$QD</definedName>
    <definedName name="ж12" localSheetId="6">'[11]2+'!$AS:$AT</definedName>
    <definedName name="ж12" localSheetId="15">'[11]2+'!$AS:$AT</definedName>
    <definedName name="ж12" localSheetId="17">'[11]2+'!$AS:$AT</definedName>
    <definedName name="ж12" localSheetId="7">'[12]2+'!$AS:$AT</definedName>
    <definedName name="ж12" localSheetId="5">'[12]2+'!$AS:$AT</definedName>
    <definedName name="ж12" localSheetId="8">'[12]2+'!$AS:$AT</definedName>
    <definedName name="ж12" localSheetId="11">'[12]2+'!$AS:$AT</definedName>
    <definedName name="ж12">'[13]2+'!$AS:$AT</definedName>
    <definedName name="ж13" localSheetId="6">'[11]2+'!$AW:$AX</definedName>
    <definedName name="ж13" localSheetId="15">'[11]2+'!$AW:$AX</definedName>
    <definedName name="ж13" localSheetId="17">'[11]2+'!$AW:$AX</definedName>
    <definedName name="ж13" localSheetId="7">'[12]2+'!$AW:$AX</definedName>
    <definedName name="ж13" localSheetId="5">'[12]2+'!$AW:$AX</definedName>
    <definedName name="ж13" localSheetId="8">'[12]2+'!$AW:$AX</definedName>
    <definedName name="ж13" localSheetId="11">'[12]2+'!$AW:$AX</definedName>
    <definedName name="ж13">'[13]2+'!$AW:$AX</definedName>
    <definedName name="ж14" localSheetId="6">'[11]2+'!$BA:$BB</definedName>
    <definedName name="ж14" localSheetId="15">'[11]2+'!$BA:$BB</definedName>
    <definedName name="ж14" localSheetId="17">'[11]2+'!$BA:$BB</definedName>
    <definedName name="ж14" localSheetId="7">'[12]2+'!$BA:$BB</definedName>
    <definedName name="ж14" localSheetId="5">'[12]2+'!$BA:$BB</definedName>
    <definedName name="ж14" localSheetId="8">'[12]2+'!$BA:$BB</definedName>
    <definedName name="ж14" localSheetId="11">'[12]2+'!$BA:$BB</definedName>
    <definedName name="ж14">'[13]2+'!$BA:$BB</definedName>
    <definedName name="ж15" localSheetId="6">'[11]2+'!$BE:$BF</definedName>
    <definedName name="ж15" localSheetId="15">'[11]2+'!$BE:$BF</definedName>
    <definedName name="ж15" localSheetId="17">'[11]2+'!$BE:$BF</definedName>
    <definedName name="ж15" localSheetId="7">'[12]2+'!$BE:$BF</definedName>
    <definedName name="ж15" localSheetId="5">'[12]2+'!$BE:$BF</definedName>
    <definedName name="ж15" localSheetId="8">'[12]2+'!$BE:$BF</definedName>
    <definedName name="ж15" localSheetId="11">'[12]2+'!$BE:$BF</definedName>
    <definedName name="ж15">'[13]2+'!$BE:$BF</definedName>
    <definedName name="ж16" localSheetId="6">'[11]2+'!$BI:$BJ</definedName>
    <definedName name="ж16" localSheetId="15">'[11]2+'!$BI:$BJ</definedName>
    <definedName name="ж16" localSheetId="17">'[11]2+'!$BI:$BJ</definedName>
    <definedName name="ж16" localSheetId="7">'[12]2+'!$BI:$BJ</definedName>
    <definedName name="ж16" localSheetId="5">'[12]2+'!$BI:$BJ</definedName>
    <definedName name="ж16" localSheetId="8">'[12]2+'!$BI:$BJ</definedName>
    <definedName name="ж16" localSheetId="11">'[12]2+'!$BI:$BJ</definedName>
    <definedName name="ж16">'[13]2+'!$BI:$BJ</definedName>
    <definedName name="ж17" localSheetId="6">'[11]2+'!$BM:$BN</definedName>
    <definedName name="ж17" localSheetId="15">'[11]2+'!$BM:$BN</definedName>
    <definedName name="ж17" localSheetId="17">'[11]2+'!$BM:$BN</definedName>
    <definedName name="ж17" localSheetId="7">'[12]2+'!$BM:$BN</definedName>
    <definedName name="ж17" localSheetId="5">'[12]2+'!$BM:$BN</definedName>
    <definedName name="ж17" localSheetId="8">'[12]2+'!$BM:$BN</definedName>
    <definedName name="ж17" localSheetId="11">'[12]2+'!$BM:$BN</definedName>
    <definedName name="ж17">'[13]2+'!$BM:$BN</definedName>
    <definedName name="ж18" localSheetId="6">'[11]2+'!$BQ:$BR</definedName>
    <definedName name="ж18" localSheetId="15">'[11]2+'!$BQ:$BR</definedName>
    <definedName name="ж18" localSheetId="17">'[11]2+'!$BQ:$BR</definedName>
    <definedName name="ж18" localSheetId="7">'[12]2+'!$BQ:$BR</definedName>
    <definedName name="ж18" localSheetId="5">'[12]2+'!$BQ:$BR</definedName>
    <definedName name="ж18" localSheetId="8">'[12]2+'!$BQ:$BR</definedName>
    <definedName name="ж18" localSheetId="11">'[12]2+'!$BQ:$BR</definedName>
    <definedName name="ж18">'[13]2+'!$BQ:$BR</definedName>
    <definedName name="ж19" localSheetId="6">'[11]2+'!$BU:$BV</definedName>
    <definedName name="ж19" localSheetId="15">'[11]2+'!$BU:$BV</definedName>
    <definedName name="ж19" localSheetId="17">'[11]2+'!$BU:$BV</definedName>
    <definedName name="ж19" localSheetId="7">'[12]2+'!$BU:$BV</definedName>
    <definedName name="ж19" localSheetId="5">'[12]2+'!$BU:$BV</definedName>
    <definedName name="ж19" localSheetId="8">'[12]2+'!$BU:$BV</definedName>
    <definedName name="ж19" localSheetId="11">'[12]2+'!$BU:$BV</definedName>
    <definedName name="ж19">'[13]2+'!$BU:$BV</definedName>
    <definedName name="ж2" localSheetId="6">'[11]2+'!$E:$F</definedName>
    <definedName name="ж2" localSheetId="15">'[11]2+'!$E:$F</definedName>
    <definedName name="ж2" localSheetId="17">'[11]2+'!$E:$F</definedName>
    <definedName name="ж2" localSheetId="7">'[12]2+'!$E:$F</definedName>
    <definedName name="ж2" localSheetId="5">'[12]2+'!$E:$F</definedName>
    <definedName name="ж2" localSheetId="8">'[12]2+'!$E:$F</definedName>
    <definedName name="ж2" localSheetId="11">'[12]2+'!$E:$F</definedName>
    <definedName name="ж2">'[13]2+'!$E:$F</definedName>
    <definedName name="ж20" localSheetId="6">'[11]2+'!$BY:$BZ</definedName>
    <definedName name="ж20" localSheetId="15">'[11]2+'!$BY:$BZ</definedName>
    <definedName name="ж20" localSheetId="17">'[11]2+'!$BY:$BZ</definedName>
    <definedName name="ж20" localSheetId="7">'[12]2+'!$BY:$BZ</definedName>
    <definedName name="ж20" localSheetId="5">'[12]2+'!$BY:$BZ</definedName>
    <definedName name="ж20" localSheetId="8">'[12]2+'!$BY:$BZ</definedName>
    <definedName name="ж20" localSheetId="11">'[12]2+'!$BY:$BZ</definedName>
    <definedName name="ж20">'[13]2+'!$BY:$BZ</definedName>
    <definedName name="ж21" localSheetId="6">'[11]2+'!$CC:$CD</definedName>
    <definedName name="ж21" localSheetId="15">'[11]2+'!$CC:$CD</definedName>
    <definedName name="ж21" localSheetId="17">'[11]2+'!$CC:$CD</definedName>
    <definedName name="ж21" localSheetId="7">'[12]2+'!$CC:$CD</definedName>
    <definedName name="ж21" localSheetId="5">'[12]2+'!$CC:$CD</definedName>
    <definedName name="ж21" localSheetId="8">'[12]2+'!$CC:$CD</definedName>
    <definedName name="ж21" localSheetId="11">'[12]2+'!$CC:$CD</definedName>
    <definedName name="ж21">'[13]2+'!$CC:$CD</definedName>
    <definedName name="ж22" localSheetId="6">'[11]2+'!$CG:$CH</definedName>
    <definedName name="ж22" localSheetId="15">'[11]2+'!$CG:$CH</definedName>
    <definedName name="ж22" localSheetId="17">'[11]2+'!$CG:$CH</definedName>
    <definedName name="ж22" localSheetId="7">'[12]2+'!$CG:$CH</definedName>
    <definedName name="ж22" localSheetId="5">'[12]2+'!$CG:$CH</definedName>
    <definedName name="ж22" localSheetId="8">'[12]2+'!$CG:$CH</definedName>
    <definedName name="ж22" localSheetId="11">'[12]2+'!$CG:$CH</definedName>
    <definedName name="ж22">'[13]2+'!$CG:$CH</definedName>
    <definedName name="ж23" localSheetId="6">'[11]2+'!$CK:$CL</definedName>
    <definedName name="ж23" localSheetId="15">'[11]2+'!$CK:$CL</definedName>
    <definedName name="ж23" localSheetId="17">'[11]2+'!$CK:$CL</definedName>
    <definedName name="ж23" localSheetId="7">'[12]2+'!$CK:$CL</definedName>
    <definedName name="ж23" localSheetId="5">'[12]2+'!$CK:$CL</definedName>
    <definedName name="ж23" localSheetId="8">'[12]2+'!$CK:$CL</definedName>
    <definedName name="ж23" localSheetId="11">'[12]2+'!$CK:$CL</definedName>
    <definedName name="ж23">'[13]2+'!$CK:$CL</definedName>
    <definedName name="ж24" localSheetId="6">'[11]2+'!$CO:$CP</definedName>
    <definedName name="ж24" localSheetId="15">'[11]2+'!$CO:$CP</definedName>
    <definedName name="ж24" localSheetId="17">'[11]2+'!$CO:$CP</definedName>
    <definedName name="ж24" localSheetId="7">'[12]2+'!$CO:$CP</definedName>
    <definedName name="ж24" localSheetId="5">'[12]2+'!$CO:$CP</definedName>
    <definedName name="ж24" localSheetId="8">'[12]2+'!$CO:$CP</definedName>
    <definedName name="ж24" localSheetId="11">'[12]2+'!$CO:$CP</definedName>
    <definedName name="ж24">'[13]2+'!$CO:$CP</definedName>
    <definedName name="ж25" localSheetId="6">'[11]2+'!$CS:$CT</definedName>
    <definedName name="ж25" localSheetId="15">'[11]2+'!$CS:$CT</definedName>
    <definedName name="ж25" localSheetId="17">'[11]2+'!$CS:$CT</definedName>
    <definedName name="ж25" localSheetId="7">'[12]2+'!$CS:$CT</definedName>
    <definedName name="ж25" localSheetId="5">'[12]2+'!$CS:$CT</definedName>
    <definedName name="ж25" localSheetId="8">'[12]2+'!$CS:$CT</definedName>
    <definedName name="ж25" localSheetId="11">'[12]2+'!$CS:$CT</definedName>
    <definedName name="ж25">'[13]2+'!$CS:$CT</definedName>
    <definedName name="ж26" localSheetId="6">'[11]2+'!$CW:$CX</definedName>
    <definedName name="ж26" localSheetId="15">'[11]2+'!$CW:$CX</definedName>
    <definedName name="ж26" localSheetId="17">'[11]2+'!$CW:$CX</definedName>
    <definedName name="ж26" localSheetId="7">'[12]2+'!$CW:$CX</definedName>
    <definedName name="ж26" localSheetId="5">'[12]2+'!$CW:$CX</definedName>
    <definedName name="ж26" localSheetId="8">'[12]2+'!$CW:$CX</definedName>
    <definedName name="ж26" localSheetId="11">'[12]2+'!$CW:$CX</definedName>
    <definedName name="ж26">'[13]2+'!$CW:$CX</definedName>
    <definedName name="ж27" localSheetId="6">'[11]2+'!$DA:$DB</definedName>
    <definedName name="ж27" localSheetId="15">'[11]2+'!$DA:$DB</definedName>
    <definedName name="ж27" localSheetId="17">'[11]2+'!$DA:$DB</definedName>
    <definedName name="ж27" localSheetId="7">'[12]2+'!$DA:$DB</definedName>
    <definedName name="ж27" localSheetId="5">'[12]2+'!$DA:$DB</definedName>
    <definedName name="ж27" localSheetId="8">'[12]2+'!$DA:$DB</definedName>
    <definedName name="ж27" localSheetId="11">'[12]2+'!$DA:$DB</definedName>
    <definedName name="ж27">'[13]2+'!$DA:$DB</definedName>
    <definedName name="ж28" localSheetId="6">'[11]2+'!$DE:$DF</definedName>
    <definedName name="ж28" localSheetId="15">'[11]2+'!$DE:$DF</definedName>
    <definedName name="ж28" localSheetId="17">'[11]2+'!$DE:$DF</definedName>
    <definedName name="ж28" localSheetId="7">'[12]2+'!$DE:$DF</definedName>
    <definedName name="ж28" localSheetId="5">'[12]2+'!$DE:$DF</definedName>
    <definedName name="ж28" localSheetId="8">'[12]2+'!$DE:$DF</definedName>
    <definedName name="ж28" localSheetId="11">'[12]2+'!$DE:$DF</definedName>
    <definedName name="ж28">'[13]2+'!$DE:$DF</definedName>
    <definedName name="ж29" localSheetId="6">'[11]2+'!$DI:$DJ</definedName>
    <definedName name="ж29" localSheetId="15">'[11]2+'!$DI:$DJ</definedName>
    <definedName name="ж29" localSheetId="17">'[11]2+'!$DI:$DJ</definedName>
    <definedName name="ж29" localSheetId="7">'[12]2+'!$DI:$DJ</definedName>
    <definedName name="ж29" localSheetId="5">'[12]2+'!$DI:$DJ</definedName>
    <definedName name="ж29" localSheetId="8">'[12]2+'!$DI:$DJ</definedName>
    <definedName name="ж29" localSheetId="11">'[12]2+'!$DI:$DJ</definedName>
    <definedName name="ж29">'[13]2+'!$DI:$DJ</definedName>
    <definedName name="ж3" localSheetId="6">'[11]2+'!$I:$J</definedName>
    <definedName name="ж3" localSheetId="15">'[11]2+'!$I:$J</definedName>
    <definedName name="ж3" localSheetId="17">'[11]2+'!$I:$J</definedName>
    <definedName name="ж3" localSheetId="7">'[12]2+'!$I:$J</definedName>
    <definedName name="ж3" localSheetId="5">'[12]2+'!$I:$J</definedName>
    <definedName name="ж3" localSheetId="8">'[12]2+'!$I:$J</definedName>
    <definedName name="ж3" localSheetId="11">'[12]2+'!$I:$J</definedName>
    <definedName name="ж3">'[13]2+'!$I:$J</definedName>
    <definedName name="ж30" localSheetId="6">'[11]2+'!$DM:$DN</definedName>
    <definedName name="ж30" localSheetId="15">'[11]2+'!$DM:$DN</definedName>
    <definedName name="ж30" localSheetId="17">'[11]2+'!$DM:$DN</definedName>
    <definedName name="ж30" localSheetId="7">'[12]2+'!$DM:$DN</definedName>
    <definedName name="ж30" localSheetId="5">'[12]2+'!$DM:$DN</definedName>
    <definedName name="ж30" localSheetId="8">'[12]2+'!$DM:$DN</definedName>
    <definedName name="ж30" localSheetId="11">'[12]2+'!$DM:$DN</definedName>
    <definedName name="ж30">'[13]2+'!$DM:$DN</definedName>
    <definedName name="ж31" localSheetId="6">'[11]2+'!$DQ:$DR</definedName>
    <definedName name="ж31" localSheetId="15">'[11]2+'!$DQ:$DR</definedName>
    <definedName name="ж31" localSheetId="17">'[11]2+'!$DQ:$DR</definedName>
    <definedName name="ж31" localSheetId="7">'[12]2+'!$DQ:$DR</definedName>
    <definedName name="ж31" localSheetId="5">'[12]2+'!$DQ:$DR</definedName>
    <definedName name="ж31" localSheetId="8">'[12]2+'!$DQ:$DR</definedName>
    <definedName name="ж31" localSheetId="11">'[12]2+'!$DQ:$DR</definedName>
    <definedName name="ж31">'[13]2+'!$DQ:$DR</definedName>
    <definedName name="ж32" localSheetId="6">'[11]2+'!$DU:$DV</definedName>
    <definedName name="ж32" localSheetId="15">'[11]2+'!$DU:$DV</definedName>
    <definedName name="ж32" localSheetId="17">'[11]2+'!$DU:$DV</definedName>
    <definedName name="ж32" localSheetId="7">'[12]2+'!$DU:$DV</definedName>
    <definedName name="ж32" localSheetId="5">'[12]2+'!$DU:$DV</definedName>
    <definedName name="ж32" localSheetId="8">'[12]2+'!$DU:$DV</definedName>
    <definedName name="ж32" localSheetId="11">'[12]2+'!$DU:$DV</definedName>
    <definedName name="ж32">'[13]2+'!$DU:$DV</definedName>
    <definedName name="ж33" localSheetId="6">'[11]2+'!$DY:$DZ</definedName>
    <definedName name="ж33" localSheetId="15">'[11]2+'!$DY:$DZ</definedName>
    <definedName name="ж33" localSheetId="17">'[11]2+'!$DY:$DZ</definedName>
    <definedName name="ж33" localSheetId="7">'[12]2+'!$DY:$DZ</definedName>
    <definedName name="ж33" localSheetId="5">'[12]2+'!$DY:$DZ</definedName>
    <definedName name="ж33" localSheetId="8">'[12]2+'!$DY:$DZ</definedName>
    <definedName name="ж33" localSheetId="11">'[12]2+'!$DY:$DZ</definedName>
    <definedName name="ж33">'[13]2+'!$DY:$DZ</definedName>
    <definedName name="ж34" localSheetId="6">'[11]2+'!$EC:$ED</definedName>
    <definedName name="ж34" localSheetId="15">'[11]2+'!$EC:$ED</definedName>
    <definedName name="ж34" localSheetId="17">'[11]2+'!$EC:$ED</definedName>
    <definedName name="ж34" localSheetId="7">'[12]2+'!$EC:$ED</definedName>
    <definedName name="ж34" localSheetId="5">'[12]2+'!$EC:$ED</definedName>
    <definedName name="ж34" localSheetId="8">'[12]2+'!$EC:$ED</definedName>
    <definedName name="ж34" localSheetId="11">'[12]2+'!$EC:$ED</definedName>
    <definedName name="ж34">'[13]2+'!$EC:$ED</definedName>
    <definedName name="ж35" localSheetId="6">'[11]2+'!$EG:$EH</definedName>
    <definedName name="ж35" localSheetId="15">'[11]2+'!$EG:$EH</definedName>
    <definedName name="ж35" localSheetId="17">'[11]2+'!$EG:$EH</definedName>
    <definedName name="ж35" localSheetId="7">'[12]2+'!$EG:$EH</definedName>
    <definedName name="ж35" localSheetId="5">'[12]2+'!$EG:$EH</definedName>
    <definedName name="ж35" localSheetId="8">'[12]2+'!$EG:$EH</definedName>
    <definedName name="ж35" localSheetId="11">'[12]2+'!$EG:$EH</definedName>
    <definedName name="ж35">'[13]2+'!$EG:$EH</definedName>
    <definedName name="ж36" localSheetId="6">'[11]2+'!$EK:$EL</definedName>
    <definedName name="ж36" localSheetId="15">'[11]2+'!$EK:$EL</definedName>
    <definedName name="ж36" localSheetId="17">'[11]2+'!$EK:$EL</definedName>
    <definedName name="ж36" localSheetId="7">'[12]2+'!$EK:$EL</definedName>
    <definedName name="ж36" localSheetId="5">'[12]2+'!$EK:$EL</definedName>
    <definedName name="ж36" localSheetId="8">'[12]2+'!$EK:$EL</definedName>
    <definedName name="ж36" localSheetId="11">'[12]2+'!$EK:$EL</definedName>
    <definedName name="ж36">'[13]2+'!$EK:$EL</definedName>
    <definedName name="ж37" localSheetId="6">'[11]2+'!$EO:$EP</definedName>
    <definedName name="ж37" localSheetId="15">'[11]2+'!$EO:$EP</definedName>
    <definedName name="ж37" localSheetId="17">'[11]2+'!$EO:$EP</definedName>
    <definedName name="ж37" localSheetId="7">'[12]2+'!$EO:$EP</definedName>
    <definedName name="ж37" localSheetId="5">'[12]2+'!$EO:$EP</definedName>
    <definedName name="ж37" localSheetId="8">'[12]2+'!$EO:$EP</definedName>
    <definedName name="ж37" localSheetId="11">'[12]2+'!$EO:$EP</definedName>
    <definedName name="ж37">'[13]2+'!$EO:$EP</definedName>
    <definedName name="ж38" localSheetId="6">'[11]2+'!$ES:$ET</definedName>
    <definedName name="ж38" localSheetId="15">'[11]2+'!$ES:$ET</definedName>
    <definedName name="ж38" localSheetId="17">'[11]2+'!$ES:$ET</definedName>
    <definedName name="ж38" localSheetId="7">'[12]2+'!$ES:$ET</definedName>
    <definedName name="ж38" localSheetId="5">'[12]2+'!$ES:$ET</definedName>
    <definedName name="ж38" localSheetId="8">'[12]2+'!$ES:$ET</definedName>
    <definedName name="ж38" localSheetId="11">'[12]2+'!$ES:$ET</definedName>
    <definedName name="ж38">'[13]2+'!$ES:$ET</definedName>
    <definedName name="ж39" localSheetId="6">'[11]2+'!$EW:$EX</definedName>
    <definedName name="ж39" localSheetId="15">'[11]2+'!$EW:$EX</definedName>
    <definedName name="ж39" localSheetId="17">'[11]2+'!$EW:$EX</definedName>
    <definedName name="ж39" localSheetId="7">'[12]2+'!$EW:$EX</definedName>
    <definedName name="ж39" localSheetId="5">'[12]2+'!$EW:$EX</definedName>
    <definedName name="ж39" localSheetId="8">'[12]2+'!$EW:$EX</definedName>
    <definedName name="ж39" localSheetId="11">'[12]2+'!$EW:$EX</definedName>
    <definedName name="ж39">'[13]2+'!$EW:$EX</definedName>
    <definedName name="ж4" localSheetId="6">'[11]2+'!$M:$N</definedName>
    <definedName name="ж4" localSheetId="15">'[11]2+'!$M:$N</definedName>
    <definedName name="ж4" localSheetId="17">'[11]2+'!$M:$N</definedName>
    <definedName name="ж4" localSheetId="7">'[12]2+'!$M:$N</definedName>
    <definedName name="ж4" localSheetId="5">'[12]2+'!$M:$N</definedName>
    <definedName name="ж4" localSheetId="8">'[12]2+'!$M:$N</definedName>
    <definedName name="ж4" localSheetId="11">'[12]2+'!$M:$N</definedName>
    <definedName name="ж4">'[13]2+'!$M:$N</definedName>
    <definedName name="ж40" localSheetId="6">'[11]2+'!$FA:$FB</definedName>
    <definedName name="ж40" localSheetId="15">'[11]2+'!$FA:$FB</definedName>
    <definedName name="ж40" localSheetId="17">'[11]2+'!$FA:$FB</definedName>
    <definedName name="ж40" localSheetId="7">'[12]2+'!$FA:$FB</definedName>
    <definedName name="ж40" localSheetId="5">'[12]2+'!$FA:$FB</definedName>
    <definedName name="ж40" localSheetId="8">'[12]2+'!$FA:$FB</definedName>
    <definedName name="ж40" localSheetId="11">'[12]2+'!$FA:$FB</definedName>
    <definedName name="ж40">'[13]2+'!$FA:$FB</definedName>
    <definedName name="ж41" localSheetId="6">'[11]2+'!$FE:$FF</definedName>
    <definedName name="ж41" localSheetId="15">'[11]2+'!$FE:$FF</definedName>
    <definedName name="ж41" localSheetId="17">'[11]2+'!$FE:$FF</definedName>
    <definedName name="ж41" localSheetId="7">'[12]2+'!$FE:$FF</definedName>
    <definedName name="ж41" localSheetId="5">'[12]2+'!$FE:$FF</definedName>
    <definedName name="ж41" localSheetId="8">'[12]2+'!$FE:$FF</definedName>
    <definedName name="ж41" localSheetId="11">'[12]2+'!$FE:$FF</definedName>
    <definedName name="ж41">'[13]2+'!$FE:$FF</definedName>
    <definedName name="ж42" localSheetId="6">'[11]2+'!$FI:$FJ</definedName>
    <definedName name="ж42" localSheetId="15">'[11]2+'!$FI:$FJ</definedName>
    <definedName name="ж42" localSheetId="17">'[11]2+'!$FI:$FJ</definedName>
    <definedName name="ж42" localSheetId="7">'[12]2+'!$FI:$FJ</definedName>
    <definedName name="ж42" localSheetId="5">'[12]2+'!$FI:$FJ</definedName>
    <definedName name="ж42" localSheetId="8">'[12]2+'!$FI:$FJ</definedName>
    <definedName name="ж42" localSheetId="11">'[12]2+'!$FI:$FJ</definedName>
    <definedName name="ж42">'[13]2+'!$FI:$FJ</definedName>
    <definedName name="ж43" localSheetId="6">'[11]2+'!$FM:$FN</definedName>
    <definedName name="ж43" localSheetId="15">'[11]2+'!$FM:$FN</definedName>
    <definedName name="ж43" localSheetId="17">'[11]2+'!$FM:$FN</definedName>
    <definedName name="ж43" localSheetId="7">'[12]2+'!$FM:$FN</definedName>
    <definedName name="ж43" localSheetId="5">'[12]2+'!$FM:$FN</definedName>
    <definedName name="ж43" localSheetId="8">'[12]2+'!$FM:$FN</definedName>
    <definedName name="ж43" localSheetId="11">'[12]2+'!$FM:$FN</definedName>
    <definedName name="ж43">'[13]2+'!$FM:$FN</definedName>
    <definedName name="ж44" localSheetId="6">'[11]2+'!$FQ:$FR</definedName>
    <definedName name="ж44" localSheetId="15">'[11]2+'!$FQ:$FR</definedName>
    <definedName name="ж44" localSheetId="17">'[11]2+'!$FQ:$FR</definedName>
    <definedName name="ж44" localSheetId="7">'[12]2+'!$FQ:$FR</definedName>
    <definedName name="ж44" localSheetId="5">'[12]2+'!$FQ:$FR</definedName>
    <definedName name="ж44" localSheetId="8">'[12]2+'!$FQ:$FR</definedName>
    <definedName name="ж44" localSheetId="11">'[12]2+'!$FQ:$FR</definedName>
    <definedName name="ж44">'[13]2+'!$FQ:$FR</definedName>
    <definedName name="ж45" localSheetId="6">'[11]2+'!$FU:$FV</definedName>
    <definedName name="ж45" localSheetId="15">'[11]2+'!$FU:$FV</definedName>
    <definedName name="ж45" localSheetId="17">'[11]2+'!$FU:$FV</definedName>
    <definedName name="ж45" localSheetId="7">'[12]2+'!$FU:$FV</definedName>
    <definedName name="ж45" localSheetId="5">'[12]2+'!$FU:$FV</definedName>
    <definedName name="ж45" localSheetId="8">'[12]2+'!$FU:$FV</definedName>
    <definedName name="ж45" localSheetId="11">'[12]2+'!$FU:$FV</definedName>
    <definedName name="ж45">'[13]2+'!$FU:$FV</definedName>
    <definedName name="ж46" localSheetId="6">'[11]2+'!$FY:$FZ</definedName>
    <definedName name="ж46" localSheetId="15">'[11]2+'!$FY:$FZ</definedName>
    <definedName name="ж46" localSheetId="17">'[11]2+'!$FY:$FZ</definedName>
    <definedName name="ж46" localSheetId="7">'[12]2+'!$FY:$FZ</definedName>
    <definedName name="ж46" localSheetId="5">'[12]2+'!$FY:$FZ</definedName>
    <definedName name="ж46" localSheetId="8">'[12]2+'!$FY:$FZ</definedName>
    <definedName name="ж46" localSheetId="11">'[12]2+'!$FY:$FZ</definedName>
    <definedName name="ж46">'[13]2+'!$FY:$FZ</definedName>
    <definedName name="ж47" localSheetId="6">'[11]2+'!$GC:$GD</definedName>
    <definedName name="ж47" localSheetId="15">'[11]2+'!$GC:$GD</definedName>
    <definedName name="ж47" localSheetId="17">'[11]2+'!$GC:$GD</definedName>
    <definedName name="ж47" localSheetId="7">'[12]2+'!$GC:$GD</definedName>
    <definedName name="ж47" localSheetId="5">'[12]2+'!$GC:$GD</definedName>
    <definedName name="ж47" localSheetId="8">'[12]2+'!$GC:$GD</definedName>
    <definedName name="ж47" localSheetId="11">'[12]2+'!$GC:$GD</definedName>
    <definedName name="ж47">'[13]2+'!$GC:$GD</definedName>
    <definedName name="ж48" localSheetId="6">'[11]2+'!$GG:$GH</definedName>
    <definedName name="ж48" localSheetId="15">'[11]2+'!$GG:$GH</definedName>
    <definedName name="ж48" localSheetId="17">'[11]2+'!$GG:$GH</definedName>
    <definedName name="ж48" localSheetId="7">'[12]2+'!$GG:$GH</definedName>
    <definedName name="ж48" localSheetId="5">'[12]2+'!$GG:$GH</definedName>
    <definedName name="ж48" localSheetId="8">'[12]2+'!$GG:$GH</definedName>
    <definedName name="ж48" localSheetId="11">'[12]2+'!$GG:$GH</definedName>
    <definedName name="ж48">'[13]2+'!$GG:$GH</definedName>
    <definedName name="ж49" localSheetId="6">'[11]2+'!$GK:$GL</definedName>
    <definedName name="ж49" localSheetId="15">'[11]2+'!$GK:$GL</definedName>
    <definedName name="ж49" localSheetId="17">'[11]2+'!$GK:$GL</definedName>
    <definedName name="ж49" localSheetId="7">'[12]2+'!$GK:$GL</definedName>
    <definedName name="ж49" localSheetId="5">'[12]2+'!$GK:$GL</definedName>
    <definedName name="ж49" localSheetId="8">'[12]2+'!$GK:$GL</definedName>
    <definedName name="ж49" localSheetId="11">'[12]2+'!$GK:$GL</definedName>
    <definedName name="ж49">'[13]2+'!$GK:$GL</definedName>
    <definedName name="ж5" localSheetId="6">'[11]2+'!$Q:$R</definedName>
    <definedName name="ж5" localSheetId="15">'[11]2+'!$Q:$R</definedName>
    <definedName name="ж5" localSheetId="17">'[11]2+'!$Q:$R</definedName>
    <definedName name="ж5" localSheetId="7">'[12]2+'!$Q:$R</definedName>
    <definedName name="ж5" localSheetId="5">'[12]2+'!$Q:$R</definedName>
    <definedName name="ж5" localSheetId="8">'[12]2+'!$Q:$R</definedName>
    <definedName name="ж5" localSheetId="11">'[12]2+'!$Q:$R</definedName>
    <definedName name="ж5">'[13]2+'!$Q:$R</definedName>
    <definedName name="ж50" localSheetId="6">'[11]2+'!$GO:$GP</definedName>
    <definedName name="ж50" localSheetId="15">'[11]2+'!$GO:$GP</definedName>
    <definedName name="ж50" localSheetId="17">'[11]2+'!$GO:$GP</definedName>
    <definedName name="ж50" localSheetId="7">'[12]2+'!$GO:$GP</definedName>
    <definedName name="ж50" localSheetId="5">'[12]2+'!$GO:$GP</definedName>
    <definedName name="ж50" localSheetId="8">'[12]2+'!$GO:$GP</definedName>
    <definedName name="ж50" localSheetId="11">'[12]2+'!$GO:$GP</definedName>
    <definedName name="ж50">'[13]2+'!$GO:$GP</definedName>
    <definedName name="ж51" localSheetId="6">'[11]2+'!$GS:$GT</definedName>
    <definedName name="ж51" localSheetId="15">'[11]2+'!$GS:$GT</definedName>
    <definedName name="ж51" localSheetId="17">'[11]2+'!$GS:$GT</definedName>
    <definedName name="ж51" localSheetId="7">'[12]2+'!$GS:$GT</definedName>
    <definedName name="ж51" localSheetId="5">'[12]2+'!$GS:$GT</definedName>
    <definedName name="ж51" localSheetId="8">'[12]2+'!$GS:$GT</definedName>
    <definedName name="ж51" localSheetId="11">'[12]2+'!$GS:$GT</definedName>
    <definedName name="ж51">'[13]2+'!$GS:$GT</definedName>
    <definedName name="ж52" localSheetId="6">'[11]2+'!$GW:$GX</definedName>
    <definedName name="ж52" localSheetId="15">'[11]2+'!$GW:$GX</definedName>
    <definedName name="ж52" localSheetId="17">'[11]2+'!$GW:$GX</definedName>
    <definedName name="ж52" localSheetId="7">'[12]2+'!$GW:$GX</definedName>
    <definedName name="ж52" localSheetId="5">'[12]2+'!$GW:$GX</definedName>
    <definedName name="ж52" localSheetId="8">'[12]2+'!$GW:$GX</definedName>
    <definedName name="ж52" localSheetId="11">'[12]2+'!$GW:$GX</definedName>
    <definedName name="ж52">'[13]2+'!$GW:$GX</definedName>
    <definedName name="ж53" localSheetId="6">'[11]2+'!$HA:$HB</definedName>
    <definedName name="ж53" localSheetId="15">'[11]2+'!$HA:$HB</definedName>
    <definedName name="ж53" localSheetId="17">'[11]2+'!$HA:$HB</definedName>
    <definedName name="ж53" localSheetId="7">'[12]2+'!$HA:$HB</definedName>
    <definedName name="ж53" localSheetId="5">'[12]2+'!$HA:$HB</definedName>
    <definedName name="ж53" localSheetId="8">'[12]2+'!$HA:$HB</definedName>
    <definedName name="ж53" localSheetId="11">'[12]2+'!$HA:$HB</definedName>
    <definedName name="ж53">'[13]2+'!$HA:$HB</definedName>
    <definedName name="ж54" localSheetId="6">'[11]2+'!$HE:$HF</definedName>
    <definedName name="ж54" localSheetId="15">'[11]2+'!$HE:$HF</definedName>
    <definedName name="ж54" localSheetId="17">'[11]2+'!$HE:$HF</definedName>
    <definedName name="ж54" localSheetId="7">'[12]2+'!$HE:$HF</definedName>
    <definedName name="ж54" localSheetId="5">'[12]2+'!$HE:$HF</definedName>
    <definedName name="ж54" localSheetId="8">'[12]2+'!$HE:$HF</definedName>
    <definedName name="ж54" localSheetId="11">'[12]2+'!$HE:$HF</definedName>
    <definedName name="ж54">'[13]2+'!$HE:$HF</definedName>
    <definedName name="ж55" localSheetId="6">'[11]2+'!$HI:$HJ</definedName>
    <definedName name="ж55" localSheetId="15">'[11]2+'!$HI:$HJ</definedName>
    <definedName name="ж55" localSheetId="17">'[11]2+'!$HI:$HJ</definedName>
    <definedName name="ж55" localSheetId="7">'[12]2+'!$HI:$HJ</definedName>
    <definedName name="ж55" localSheetId="5">'[12]2+'!$HI:$HJ</definedName>
    <definedName name="ж55" localSheetId="8">'[12]2+'!$HI:$HJ</definedName>
    <definedName name="ж55" localSheetId="11">'[12]2+'!$HI:$HJ</definedName>
    <definedName name="ж55">'[13]2+'!$HI:$HJ</definedName>
    <definedName name="ж56" localSheetId="6">'[11]2+'!$HM:$HN</definedName>
    <definedName name="ж56" localSheetId="15">'[11]2+'!$HM:$HN</definedName>
    <definedName name="ж56" localSheetId="17">'[11]2+'!$HM:$HN</definedName>
    <definedName name="ж56" localSheetId="7">'[12]2+'!$HM:$HN</definedName>
    <definedName name="ж56" localSheetId="5">'[12]2+'!$HM:$HN</definedName>
    <definedName name="ж56" localSheetId="8">'[12]2+'!$HM:$HN</definedName>
    <definedName name="ж56" localSheetId="11">'[12]2+'!$HM:$HN</definedName>
    <definedName name="ж56">'[13]2+'!$HM:$HN</definedName>
    <definedName name="ж57" localSheetId="6">'[11]2+'!$HQ:$HR</definedName>
    <definedName name="ж57" localSheetId="15">'[11]2+'!$HQ:$HR</definedName>
    <definedName name="ж57" localSheetId="17">'[11]2+'!$HQ:$HR</definedName>
    <definedName name="ж57" localSheetId="7">'[12]2+'!$HQ:$HR</definedName>
    <definedName name="ж57" localSheetId="5">'[12]2+'!$HQ:$HR</definedName>
    <definedName name="ж57" localSheetId="8">'[12]2+'!$HQ:$HR</definedName>
    <definedName name="ж57" localSheetId="11">'[12]2+'!$HQ:$HR</definedName>
    <definedName name="ж57">'[13]2+'!$HQ:$HR</definedName>
    <definedName name="ж58" localSheetId="6">'[11]2+'!$HU:$HV</definedName>
    <definedName name="ж58" localSheetId="15">'[11]2+'!$HU:$HV</definedName>
    <definedName name="ж58" localSheetId="17">'[11]2+'!$HU:$HV</definedName>
    <definedName name="ж58" localSheetId="7">'[12]2+'!$HU:$HV</definedName>
    <definedName name="ж58" localSheetId="5">'[12]2+'!$HU:$HV</definedName>
    <definedName name="ж58" localSheetId="8">'[12]2+'!$HU:$HV</definedName>
    <definedName name="ж58" localSheetId="11">'[12]2+'!$HU:$HV</definedName>
    <definedName name="ж58">'[13]2+'!$HU:$HV</definedName>
    <definedName name="ж59" localSheetId="6">'[11]2+'!$HY:$HZ</definedName>
    <definedName name="ж59" localSheetId="15">'[11]2+'!$HY:$HZ</definedName>
    <definedName name="ж59" localSheetId="17">'[11]2+'!$HY:$HZ</definedName>
    <definedName name="ж59" localSheetId="7">'[12]2+'!$HY:$HZ</definedName>
    <definedName name="ж59" localSheetId="5">'[12]2+'!$HY:$HZ</definedName>
    <definedName name="ж59" localSheetId="8">'[12]2+'!$HY:$HZ</definedName>
    <definedName name="ж59" localSheetId="11">'[12]2+'!$HY:$HZ</definedName>
    <definedName name="ж59">'[13]2+'!$HY:$HZ</definedName>
    <definedName name="ж6" localSheetId="6">'[11]2+'!$U:$V</definedName>
    <definedName name="ж6" localSheetId="15">'[11]2+'!$U:$V</definedName>
    <definedName name="ж6" localSheetId="17">'[11]2+'!$U:$V</definedName>
    <definedName name="ж6" localSheetId="7">'[12]2+'!$U:$V</definedName>
    <definedName name="ж6" localSheetId="5">'[12]2+'!$U:$V</definedName>
    <definedName name="ж6" localSheetId="8">'[12]2+'!$U:$V</definedName>
    <definedName name="ж6" localSheetId="11">'[12]2+'!$U:$V</definedName>
    <definedName name="ж6">'[13]2+'!$U:$V</definedName>
    <definedName name="ж60" localSheetId="6">'[11]2+'!$IC:$ID</definedName>
    <definedName name="ж60" localSheetId="15">'[11]2+'!$IC:$ID</definedName>
    <definedName name="ж60" localSheetId="17">'[11]2+'!$IC:$ID</definedName>
    <definedName name="ж60" localSheetId="7">'[12]2+'!$IC:$ID</definedName>
    <definedName name="ж60" localSheetId="5">'[12]2+'!$IC:$ID</definedName>
    <definedName name="ж60" localSheetId="8">'[12]2+'!$IC:$ID</definedName>
    <definedName name="ж60" localSheetId="11">'[12]2+'!$IC:$ID</definedName>
    <definedName name="ж60">'[13]2+'!$IC:$ID</definedName>
    <definedName name="ж61" localSheetId="6">'[11]2+'!$IG:$IH</definedName>
    <definedName name="ж61" localSheetId="15">'[11]2+'!$IG:$IH</definedName>
    <definedName name="ж61" localSheetId="17">'[11]2+'!$IG:$IH</definedName>
    <definedName name="ж61" localSheetId="7">'[12]2+'!$IG:$IH</definedName>
    <definedName name="ж61" localSheetId="5">'[12]2+'!$IG:$IH</definedName>
    <definedName name="ж61" localSheetId="8">'[12]2+'!$IG:$IH</definedName>
    <definedName name="ж61" localSheetId="11">'[12]2+'!$IG:$IH</definedName>
    <definedName name="ж61">'[13]2+'!$IG:$IH</definedName>
    <definedName name="ж62" localSheetId="6">'[11]2+'!$IK:$IL</definedName>
    <definedName name="ж62" localSheetId="15">'[11]2+'!$IK:$IL</definedName>
    <definedName name="ж62" localSheetId="17">'[11]2+'!$IK:$IL</definedName>
    <definedName name="ж62" localSheetId="7">'[12]2+'!$IK:$IL</definedName>
    <definedName name="ж62" localSheetId="5">'[12]2+'!$IK:$IL</definedName>
    <definedName name="ж62" localSheetId="8">'[12]2+'!$IK:$IL</definedName>
    <definedName name="ж62" localSheetId="11">'[12]2+'!$IK:$IL</definedName>
    <definedName name="ж62">'[13]2+'!$IK:$IL</definedName>
    <definedName name="ж63" localSheetId="6">'[11]2+'!$IO:$IP</definedName>
    <definedName name="ж63" localSheetId="15">'[11]2+'!$IO:$IP</definedName>
    <definedName name="ж63" localSheetId="17">'[11]2+'!$IO:$IP</definedName>
    <definedName name="ж63" localSheetId="7">'[12]2+'!$IO:$IP</definedName>
    <definedName name="ж63" localSheetId="5">'[12]2+'!$IO:$IP</definedName>
    <definedName name="ж63" localSheetId="8">'[12]2+'!$IO:$IP</definedName>
    <definedName name="ж63" localSheetId="11">'[12]2+'!$IO:$IP</definedName>
    <definedName name="ж63">'[13]2+'!$IO:$IP</definedName>
    <definedName name="ж64" localSheetId="6">'[11]2+'!$IS:$IT</definedName>
    <definedName name="ж64" localSheetId="15">'[11]2+'!$IS:$IT</definedName>
    <definedName name="ж64" localSheetId="17">'[11]2+'!$IS:$IT</definedName>
    <definedName name="ж64" localSheetId="7">'[12]2+'!$IS:$IT</definedName>
    <definedName name="ж64" localSheetId="5">'[12]2+'!$IS:$IT</definedName>
    <definedName name="ж64" localSheetId="8">'[12]2+'!$IS:$IT</definedName>
    <definedName name="ж64" localSheetId="11">'[12]2+'!$IS:$IT</definedName>
    <definedName name="ж64">'[13]2+'!$IS:$IT</definedName>
    <definedName name="ж65" localSheetId="6">'[11]2+'!$IW:$IX</definedName>
    <definedName name="ж65" localSheetId="15">'[11]2+'!$IW:$IX</definedName>
    <definedName name="ж65" localSheetId="17">'[11]2+'!$IW:$IX</definedName>
    <definedName name="ж65" localSheetId="7">'[12]2+'!$IW:$IX</definedName>
    <definedName name="ж65" localSheetId="5">'[12]2+'!$IW:$IX</definedName>
    <definedName name="ж65" localSheetId="8">'[12]2+'!$IW:$IX</definedName>
    <definedName name="ж65" localSheetId="11">'[12]2+'!$IW:$IX</definedName>
    <definedName name="ж65">'[13]2+'!$IW:$IX</definedName>
    <definedName name="ж66" localSheetId="6">'[11]2+'!$JA:$JB</definedName>
    <definedName name="ж66" localSheetId="15">'[11]2+'!$JA:$JB</definedName>
    <definedName name="ж66" localSheetId="17">'[11]2+'!$JA:$JB</definedName>
    <definedName name="ж66" localSheetId="7">'[12]2+'!$JA:$JB</definedName>
    <definedName name="ж66" localSheetId="5">'[12]2+'!$JA:$JB</definedName>
    <definedName name="ж66" localSheetId="8">'[12]2+'!$JA:$JB</definedName>
    <definedName name="ж66" localSheetId="11">'[12]2+'!$JA:$JB</definedName>
    <definedName name="ж66">'[13]2+'!$JA:$JB</definedName>
    <definedName name="ж67" localSheetId="6">'[11]2+'!$JE:$JF</definedName>
    <definedName name="ж67" localSheetId="15">'[11]2+'!$JE:$JF</definedName>
    <definedName name="ж67" localSheetId="17">'[11]2+'!$JE:$JF</definedName>
    <definedName name="ж67" localSheetId="7">'[12]2+'!$JE:$JF</definedName>
    <definedName name="ж67" localSheetId="5">'[12]2+'!$JE:$JF</definedName>
    <definedName name="ж67" localSheetId="8">'[12]2+'!$JE:$JF</definedName>
    <definedName name="ж67" localSheetId="11">'[12]2+'!$JE:$JF</definedName>
    <definedName name="ж67">'[13]2+'!$JE:$JF</definedName>
    <definedName name="ж68" localSheetId="6">'[11]2+'!$JI:$JJ</definedName>
    <definedName name="ж68" localSheetId="15">'[11]2+'!$JI:$JJ</definedName>
    <definedName name="ж68" localSheetId="17">'[11]2+'!$JI:$JJ</definedName>
    <definedName name="ж68" localSheetId="7">'[12]2+'!$JI:$JJ</definedName>
    <definedName name="ж68" localSheetId="5">'[12]2+'!$JI:$JJ</definedName>
    <definedName name="ж68" localSheetId="8">'[12]2+'!$JI:$JJ</definedName>
    <definedName name="ж68" localSheetId="11">'[12]2+'!$JI:$JJ</definedName>
    <definedName name="ж68">'[13]2+'!$JI:$JJ</definedName>
    <definedName name="ж69" localSheetId="6">'[11]2+'!$JM:$JN</definedName>
    <definedName name="ж69" localSheetId="15">'[11]2+'!$JM:$JN</definedName>
    <definedName name="ж69" localSheetId="17">'[11]2+'!$JM:$JN</definedName>
    <definedName name="ж69" localSheetId="7">'[12]2+'!$JM:$JN</definedName>
    <definedName name="ж69" localSheetId="5">'[12]2+'!$JM:$JN</definedName>
    <definedName name="ж69" localSheetId="8">'[12]2+'!$JM:$JN</definedName>
    <definedName name="ж69" localSheetId="11">'[12]2+'!$JM:$JN</definedName>
    <definedName name="ж69">'[13]2+'!$JM:$JN</definedName>
    <definedName name="ж7" localSheetId="6">'[11]2+'!$Y:$Z</definedName>
    <definedName name="ж7" localSheetId="15">'[11]2+'!$Y:$Z</definedName>
    <definedName name="ж7" localSheetId="17">'[11]2+'!$Y:$Z</definedName>
    <definedName name="ж7" localSheetId="7">'[12]2+'!$Y:$Z</definedName>
    <definedName name="ж7" localSheetId="5">'[12]2+'!$Y:$Z</definedName>
    <definedName name="ж7" localSheetId="8">'[12]2+'!$Y:$Z</definedName>
    <definedName name="ж7" localSheetId="11">'[12]2+'!$Y:$Z</definedName>
    <definedName name="ж7">'[13]2+'!$Y:$Z</definedName>
    <definedName name="ж70" localSheetId="6">'[11]2+'!$JQ:$JR</definedName>
    <definedName name="ж70" localSheetId="15">'[11]2+'!$JQ:$JR</definedName>
    <definedName name="ж70" localSheetId="17">'[11]2+'!$JQ:$JR</definedName>
    <definedName name="ж70" localSheetId="7">'[12]2+'!$JQ:$JR</definedName>
    <definedName name="ж70" localSheetId="5">'[12]2+'!$JQ:$JR</definedName>
    <definedName name="ж70" localSheetId="8">'[12]2+'!$JQ:$JR</definedName>
    <definedName name="ж70" localSheetId="11">'[12]2+'!$JQ:$JR</definedName>
    <definedName name="ж70">'[13]2+'!$JQ:$JR</definedName>
    <definedName name="ж71" localSheetId="6">'[11]2+'!$JU:$JV</definedName>
    <definedName name="ж71" localSheetId="15">'[11]2+'!$JU:$JV</definedName>
    <definedName name="ж71" localSheetId="17">'[11]2+'!$JU:$JV</definedName>
    <definedName name="ж71" localSheetId="7">'[12]2+'!$JU:$JV</definedName>
    <definedName name="ж71" localSheetId="5">'[12]2+'!$JU:$JV</definedName>
    <definedName name="ж71" localSheetId="8">'[12]2+'!$JU:$JV</definedName>
    <definedName name="ж71" localSheetId="11">'[12]2+'!$JU:$JV</definedName>
    <definedName name="ж71">'[13]2+'!$JU:$JV</definedName>
    <definedName name="ж72" localSheetId="6">'[11]2+'!$JY:$JZ</definedName>
    <definedName name="ж72" localSheetId="15">'[11]2+'!$JY:$JZ</definedName>
    <definedName name="ж72" localSheetId="17">'[11]2+'!$JY:$JZ</definedName>
    <definedName name="ж72" localSheetId="7">'[12]2+'!$JY:$JZ</definedName>
    <definedName name="ж72" localSheetId="5">'[12]2+'!$JY:$JZ</definedName>
    <definedName name="ж72" localSheetId="8">'[12]2+'!$JY:$JZ</definedName>
    <definedName name="ж72" localSheetId="11">'[12]2+'!$JY:$JZ</definedName>
    <definedName name="ж72">'[13]2+'!$JY:$JZ</definedName>
    <definedName name="ж73" localSheetId="6">'[11]2+'!$KC:$KD</definedName>
    <definedName name="ж73" localSheetId="15">'[11]2+'!$KC:$KD</definedName>
    <definedName name="ж73" localSheetId="17">'[11]2+'!$KC:$KD</definedName>
    <definedName name="ж73" localSheetId="7">'[12]2+'!$KC:$KD</definedName>
    <definedName name="ж73" localSheetId="5">'[12]2+'!$KC:$KD</definedName>
    <definedName name="ж73" localSheetId="8">'[12]2+'!$KC:$KD</definedName>
    <definedName name="ж73" localSheetId="11">'[12]2+'!$KC:$KD</definedName>
    <definedName name="ж73">'[13]2+'!$KC:$KD</definedName>
    <definedName name="ж74" localSheetId="6">'[11]2+'!$KG:$KH</definedName>
    <definedName name="ж74" localSheetId="15">'[11]2+'!$KG:$KH</definedName>
    <definedName name="ж74" localSheetId="17">'[11]2+'!$KG:$KH</definedName>
    <definedName name="ж74" localSheetId="7">'[12]2+'!$KG:$KH</definedName>
    <definedName name="ж74" localSheetId="5">'[12]2+'!$KG:$KH</definedName>
    <definedName name="ж74" localSheetId="8">'[12]2+'!$KG:$KH</definedName>
    <definedName name="ж74" localSheetId="11">'[12]2+'!$KG:$KH</definedName>
    <definedName name="ж74">'[13]2+'!$KG:$KH</definedName>
    <definedName name="ж75" localSheetId="6">'[11]2+'!$KK:$KL</definedName>
    <definedName name="ж75" localSheetId="15">'[11]2+'!$KK:$KL</definedName>
    <definedName name="ж75" localSheetId="17">'[11]2+'!$KK:$KL</definedName>
    <definedName name="ж75" localSheetId="7">'[12]2+'!$KK:$KL</definedName>
    <definedName name="ж75" localSheetId="5">'[12]2+'!$KK:$KL</definedName>
    <definedName name="ж75" localSheetId="8">'[12]2+'!$KK:$KL</definedName>
    <definedName name="ж75" localSheetId="11">'[12]2+'!$KK:$KL</definedName>
    <definedName name="ж75">'[13]2+'!$KK:$KL</definedName>
    <definedName name="ж76" localSheetId="6">'[11]2+'!$KO:$KP</definedName>
    <definedName name="ж76" localSheetId="15">'[11]2+'!$KO:$KP</definedName>
    <definedName name="ж76" localSheetId="17">'[11]2+'!$KO:$KP</definedName>
    <definedName name="ж76" localSheetId="7">'[12]2+'!$KO:$KP</definedName>
    <definedName name="ж76" localSheetId="5">'[12]2+'!$KO:$KP</definedName>
    <definedName name="ж76" localSheetId="8">'[12]2+'!$KO:$KP</definedName>
    <definedName name="ж76" localSheetId="11">'[12]2+'!$KO:$KP</definedName>
    <definedName name="ж76">'[13]2+'!$KO:$KP</definedName>
    <definedName name="ж77" localSheetId="6">'[11]2+'!$KS:$KT</definedName>
    <definedName name="ж77" localSheetId="15">'[11]2+'!$KS:$KT</definedName>
    <definedName name="ж77" localSheetId="17">'[11]2+'!$KS:$KT</definedName>
    <definedName name="ж77" localSheetId="7">'[12]2+'!$KS:$KT</definedName>
    <definedName name="ж77" localSheetId="5">'[12]2+'!$KS:$KT</definedName>
    <definedName name="ж77" localSheetId="8">'[12]2+'!$KS:$KT</definedName>
    <definedName name="ж77" localSheetId="11">'[12]2+'!$KS:$KT</definedName>
    <definedName name="ж77">'[13]2+'!$KS:$KT</definedName>
    <definedName name="ж78" localSheetId="6">'[11]2+'!$KW:$KX</definedName>
    <definedName name="ж78" localSheetId="15">'[11]2+'!$KW:$KX</definedName>
    <definedName name="ж78" localSheetId="17">'[11]2+'!$KW:$KX</definedName>
    <definedName name="ж78" localSheetId="7">'[12]2+'!$KW:$KX</definedName>
    <definedName name="ж78" localSheetId="5">'[12]2+'!$KW:$KX</definedName>
    <definedName name="ж78" localSheetId="8">'[12]2+'!$KW:$KX</definedName>
    <definedName name="ж78" localSheetId="11">'[12]2+'!$KW:$KX</definedName>
    <definedName name="ж78">'[13]2+'!$KW:$KX</definedName>
    <definedName name="ж79" localSheetId="6">'[11]2+'!$LA:$LB</definedName>
    <definedName name="ж79" localSheetId="15">'[11]2+'!$LA:$LB</definedName>
    <definedName name="ж79" localSheetId="17">'[11]2+'!$LA:$LB</definedName>
    <definedName name="ж79" localSheetId="7">'[12]2+'!$LA:$LB</definedName>
    <definedName name="ж79" localSheetId="5">'[12]2+'!$LA:$LB</definedName>
    <definedName name="ж79" localSheetId="8">'[12]2+'!$LA:$LB</definedName>
    <definedName name="ж79" localSheetId="11">'[12]2+'!$LA:$LB</definedName>
    <definedName name="ж79">'[13]2+'!$LA:$LB</definedName>
    <definedName name="ж8" localSheetId="6">'[11]2+'!$AC:$AD</definedName>
    <definedName name="ж8" localSheetId="15">'[11]2+'!$AC:$AD</definedName>
    <definedName name="ж8" localSheetId="17">'[11]2+'!$AC:$AD</definedName>
    <definedName name="ж8" localSheetId="7">'[12]2+'!$AC:$AD</definedName>
    <definedName name="ж8" localSheetId="5">'[12]2+'!$AC:$AD</definedName>
    <definedName name="ж8" localSheetId="8">'[12]2+'!$AC:$AD</definedName>
    <definedName name="ж8" localSheetId="11">'[12]2+'!$AC:$AD</definedName>
    <definedName name="ж8">'[13]2+'!$AC:$AD</definedName>
    <definedName name="ж80" localSheetId="6">'[11]2+'!$LE:$LF</definedName>
    <definedName name="ж80" localSheetId="15">'[11]2+'!$LE:$LF</definedName>
    <definedName name="ж80" localSheetId="17">'[11]2+'!$LE:$LF</definedName>
    <definedName name="ж80" localSheetId="7">'[12]2+'!$LE:$LF</definedName>
    <definedName name="ж80" localSheetId="5">'[12]2+'!$LE:$LF</definedName>
    <definedName name="ж80" localSheetId="8">'[12]2+'!$LE:$LF</definedName>
    <definedName name="ж80" localSheetId="11">'[12]2+'!$LE:$LF</definedName>
    <definedName name="ж80">'[13]2+'!$LE:$LF</definedName>
    <definedName name="ж81" localSheetId="6">'[11]2+'!$LI:$LJ</definedName>
    <definedName name="ж81" localSheetId="15">'[11]2+'!$LI:$LJ</definedName>
    <definedName name="ж81" localSheetId="17">'[11]2+'!$LI:$LJ</definedName>
    <definedName name="ж81" localSheetId="7">'[12]2+'!$LI:$LJ</definedName>
    <definedName name="ж81" localSheetId="5">'[12]2+'!$LI:$LJ</definedName>
    <definedName name="ж81" localSheetId="8">'[12]2+'!$LI:$LJ</definedName>
    <definedName name="ж81" localSheetId="11">'[12]2+'!$LI:$LJ</definedName>
    <definedName name="ж81">'[13]2+'!$LI:$LJ</definedName>
    <definedName name="ж82" localSheetId="6">'[11]2+'!$LM:$LN</definedName>
    <definedName name="ж82" localSheetId="15">'[11]2+'!$LM:$LN</definedName>
    <definedName name="ж82" localSheetId="17">'[11]2+'!$LM:$LN</definedName>
    <definedName name="ж82" localSheetId="7">'[12]2+'!$LM:$LN</definedName>
    <definedName name="ж82" localSheetId="5">'[12]2+'!$LM:$LN</definedName>
    <definedName name="ж82" localSheetId="8">'[12]2+'!$LM:$LN</definedName>
    <definedName name="ж82" localSheetId="11">'[12]2+'!$LM:$LN</definedName>
    <definedName name="ж82">'[13]2+'!$LM:$LN</definedName>
    <definedName name="ж83" localSheetId="6">'[11]2+'!$LQ:$LR</definedName>
    <definedName name="ж83" localSheetId="15">'[11]2+'!$LQ:$LR</definedName>
    <definedName name="ж83" localSheetId="17">'[11]2+'!$LQ:$LR</definedName>
    <definedName name="ж83" localSheetId="7">'[12]2+'!$LQ:$LR</definedName>
    <definedName name="ж83" localSheetId="5">'[12]2+'!$LQ:$LR</definedName>
    <definedName name="ж83" localSheetId="8">'[12]2+'!$LQ:$LR</definedName>
    <definedName name="ж83" localSheetId="11">'[12]2+'!$LQ:$LR</definedName>
    <definedName name="ж83">'[13]2+'!$LQ:$LR</definedName>
    <definedName name="ж84" localSheetId="6">'[11]2+'!$LU:$LV</definedName>
    <definedName name="ж84" localSheetId="15">'[11]2+'!$LU:$LV</definedName>
    <definedName name="ж84" localSheetId="17">'[11]2+'!$LU:$LV</definedName>
    <definedName name="ж84" localSheetId="7">'[12]2+'!$LU:$LV</definedName>
    <definedName name="ж84" localSheetId="5">'[12]2+'!$LU:$LV</definedName>
    <definedName name="ж84" localSheetId="8">'[12]2+'!$LU:$LV</definedName>
    <definedName name="ж84" localSheetId="11">'[12]2+'!$LU:$LV</definedName>
    <definedName name="ж84">'[13]2+'!$LU:$LV</definedName>
    <definedName name="ж85" localSheetId="6">'[11]2+'!$LY:$LZ</definedName>
    <definedName name="ж85" localSheetId="15">'[11]2+'!$LY:$LZ</definedName>
    <definedName name="ж85" localSheetId="17">'[11]2+'!$LY:$LZ</definedName>
    <definedName name="ж85" localSheetId="7">'[12]2+'!$LY:$LZ</definedName>
    <definedName name="ж85" localSheetId="5">'[12]2+'!$LY:$LZ</definedName>
    <definedName name="ж85" localSheetId="8">'[12]2+'!$LY:$LZ</definedName>
    <definedName name="ж85" localSheetId="11">'[12]2+'!$LY:$LZ</definedName>
    <definedName name="ж85">'[13]2+'!$LY:$LZ</definedName>
    <definedName name="ж86" localSheetId="6">'[11]2+'!$MC:$MD</definedName>
    <definedName name="ж86" localSheetId="15">'[11]2+'!$MC:$MD</definedName>
    <definedName name="ж86" localSheetId="17">'[11]2+'!$MC:$MD</definedName>
    <definedName name="ж86" localSheetId="7">'[12]2+'!$MC:$MD</definedName>
    <definedName name="ж86" localSheetId="5">'[12]2+'!$MC:$MD</definedName>
    <definedName name="ж86" localSheetId="8">'[12]2+'!$MC:$MD</definedName>
    <definedName name="ж86" localSheetId="11">'[12]2+'!$MC:$MD</definedName>
    <definedName name="ж86">'[13]2+'!$MC:$MD</definedName>
    <definedName name="ж87" localSheetId="6">'[11]2+'!$MG:$MH</definedName>
    <definedName name="ж87" localSheetId="15">'[11]2+'!$MG:$MH</definedName>
    <definedName name="ж87" localSheetId="17">'[11]2+'!$MG:$MH</definedName>
    <definedName name="ж87" localSheetId="7">'[12]2+'!$MG:$MH</definedName>
    <definedName name="ж87" localSheetId="5">'[12]2+'!$MG:$MH</definedName>
    <definedName name="ж87" localSheetId="8">'[12]2+'!$MG:$MH</definedName>
    <definedName name="ж87" localSheetId="11">'[12]2+'!$MG:$MH</definedName>
    <definedName name="ж87">'[13]2+'!$MG:$MH</definedName>
    <definedName name="ж88" localSheetId="6">'[11]2+'!$MK:$ML</definedName>
    <definedName name="ж88" localSheetId="15">'[11]2+'!$MK:$ML</definedName>
    <definedName name="ж88" localSheetId="17">'[11]2+'!$MK:$ML</definedName>
    <definedName name="ж88" localSheetId="7">'[12]2+'!$MK:$ML</definedName>
    <definedName name="ж88" localSheetId="5">'[12]2+'!$MK:$ML</definedName>
    <definedName name="ж88" localSheetId="8">'[12]2+'!$MK:$ML</definedName>
    <definedName name="ж88" localSheetId="11">'[12]2+'!$MK:$ML</definedName>
    <definedName name="ж88">'[13]2+'!$MK:$ML</definedName>
    <definedName name="ж89" localSheetId="6">'[11]2+'!$MO:$MP</definedName>
    <definedName name="ж89" localSheetId="15">'[11]2+'!$MO:$MP</definedName>
    <definedName name="ж89" localSheetId="17">'[11]2+'!$MO:$MP</definedName>
    <definedName name="ж89" localSheetId="7">'[12]2+'!$MO:$MP</definedName>
    <definedName name="ж89" localSheetId="5">'[12]2+'!$MO:$MP</definedName>
    <definedName name="ж89" localSheetId="8">'[12]2+'!$MO:$MP</definedName>
    <definedName name="ж89" localSheetId="11">'[12]2+'!$MO:$MP</definedName>
    <definedName name="ж89">'[13]2+'!$MO:$MP</definedName>
    <definedName name="ж9" localSheetId="6">'[11]2+'!$AG:$AH</definedName>
    <definedName name="ж9" localSheetId="15">'[11]2+'!$AG:$AH</definedName>
    <definedName name="ж9" localSheetId="17">'[11]2+'!$AG:$AH</definedName>
    <definedName name="ж9" localSheetId="7">'[12]2+'!$AG:$AH</definedName>
    <definedName name="ж9" localSheetId="5">'[12]2+'!$AG:$AH</definedName>
    <definedName name="ж9" localSheetId="8">'[12]2+'!$AG:$AH</definedName>
    <definedName name="ж9" localSheetId="11">'[12]2+'!$AG:$AH</definedName>
    <definedName name="ж9">'[13]2+'!$AG:$AH</definedName>
    <definedName name="ж90" localSheetId="6">'[11]2+'!$MS:$MT</definedName>
    <definedName name="ж90" localSheetId="15">'[11]2+'!$MS:$MT</definedName>
    <definedName name="ж90" localSheetId="17">'[11]2+'!$MS:$MT</definedName>
    <definedName name="ж90" localSheetId="7">'[12]2+'!$MS:$MT</definedName>
    <definedName name="ж90" localSheetId="5">'[12]2+'!$MS:$MT</definedName>
    <definedName name="ж90" localSheetId="8">'[12]2+'!$MS:$MT</definedName>
    <definedName name="ж90" localSheetId="11">'[12]2+'!$MS:$MT</definedName>
    <definedName name="ж90">'[13]2+'!$MS:$MT</definedName>
    <definedName name="ж91" localSheetId="6">'[11]2+'!$MW:$MX</definedName>
    <definedName name="ж91" localSheetId="15">'[11]2+'!$MW:$MX</definedName>
    <definedName name="ж91" localSheetId="17">'[11]2+'!$MW:$MX</definedName>
    <definedName name="ж91" localSheetId="7">'[12]2+'!$MW:$MX</definedName>
    <definedName name="ж91" localSheetId="5">'[12]2+'!$MW:$MX</definedName>
    <definedName name="ж91" localSheetId="8">'[12]2+'!$MW:$MX</definedName>
    <definedName name="ж91" localSheetId="11">'[12]2+'!$MW:$MX</definedName>
    <definedName name="ж91">'[13]2+'!$MW:$MX</definedName>
    <definedName name="ж92" localSheetId="6">'[11]2+'!$NA:$NB</definedName>
    <definedName name="ж92" localSheetId="15">'[11]2+'!$NA:$NB</definedName>
    <definedName name="ж92" localSheetId="17">'[11]2+'!$NA:$NB</definedName>
    <definedName name="ж92" localSheetId="7">'[12]2+'!$NA:$NB</definedName>
    <definedName name="ж92" localSheetId="5">'[12]2+'!$NA:$NB</definedName>
    <definedName name="ж92" localSheetId="8">'[12]2+'!$NA:$NB</definedName>
    <definedName name="ж92" localSheetId="11">'[12]2+'!$NA:$NB</definedName>
    <definedName name="ж92">'[13]2+'!$NA:$NB</definedName>
    <definedName name="ж93" localSheetId="6">'[11]2+'!$NE:$NF</definedName>
    <definedName name="ж93" localSheetId="15">'[11]2+'!$NE:$NF</definedName>
    <definedName name="ж93" localSheetId="17">'[11]2+'!$NE:$NF</definedName>
    <definedName name="ж93" localSheetId="7">'[12]2+'!$NE:$NF</definedName>
    <definedName name="ж93" localSheetId="5">'[12]2+'!$NE:$NF</definedName>
    <definedName name="ж93" localSheetId="8">'[12]2+'!$NE:$NF</definedName>
    <definedName name="ж93" localSheetId="11">'[12]2+'!$NE:$NF</definedName>
    <definedName name="ж93">'[13]2+'!$NE:$NF</definedName>
    <definedName name="ж94" localSheetId="6">'[11]2+'!$NI:$NJ</definedName>
    <definedName name="ж94" localSheetId="15">'[11]2+'!$NI:$NJ</definedName>
    <definedName name="ж94" localSheetId="17">'[11]2+'!$NI:$NJ</definedName>
    <definedName name="ж94" localSheetId="7">'[12]2+'!$NI:$NJ</definedName>
    <definedName name="ж94" localSheetId="5">'[12]2+'!$NI:$NJ</definedName>
    <definedName name="ж94" localSheetId="8">'[12]2+'!$NI:$NJ</definedName>
    <definedName name="ж94" localSheetId="11">'[12]2+'!$NI:$NJ</definedName>
    <definedName name="ж94">'[13]2+'!$NI:$NJ</definedName>
    <definedName name="ж95" localSheetId="6">'[11]2+'!$NM:$NN</definedName>
    <definedName name="ж95" localSheetId="15">'[11]2+'!$NM:$NN</definedName>
    <definedName name="ж95" localSheetId="17">'[11]2+'!$NM:$NN</definedName>
    <definedName name="ж95" localSheetId="7">'[12]2+'!$NM:$NN</definedName>
    <definedName name="ж95" localSheetId="5">'[12]2+'!$NM:$NN</definedName>
    <definedName name="ж95" localSheetId="8">'[12]2+'!$NM:$NN</definedName>
    <definedName name="ж95" localSheetId="11">'[12]2+'!$NM:$NN</definedName>
    <definedName name="ж95">'[13]2+'!$NM:$NN</definedName>
    <definedName name="ж96" localSheetId="6">'[11]2+'!$NQ:$NR</definedName>
    <definedName name="ж96" localSheetId="15">'[11]2+'!$NQ:$NR</definedName>
    <definedName name="ж96" localSheetId="17">'[11]2+'!$NQ:$NR</definedName>
    <definedName name="ж96" localSheetId="7">'[12]2+'!$NQ:$NR</definedName>
    <definedName name="ж96" localSheetId="5">'[12]2+'!$NQ:$NR</definedName>
    <definedName name="ж96" localSheetId="8">'[12]2+'!$NQ:$NR</definedName>
    <definedName name="ж96" localSheetId="11">'[12]2+'!$NQ:$NR</definedName>
    <definedName name="ж96">'[13]2+'!$NQ:$NR</definedName>
    <definedName name="ж97" localSheetId="6">'[11]2+'!$NU:$NV</definedName>
    <definedName name="ж97" localSheetId="15">'[11]2+'!$NU:$NV</definedName>
    <definedName name="ж97" localSheetId="17">'[11]2+'!$NU:$NV</definedName>
    <definedName name="ж97" localSheetId="7">'[12]2+'!$NU:$NV</definedName>
    <definedName name="ж97" localSheetId="5">'[12]2+'!$NU:$NV</definedName>
    <definedName name="ж97" localSheetId="8">'[12]2+'!$NU:$NV</definedName>
    <definedName name="ж97" localSheetId="11">'[12]2+'!$NU:$NV</definedName>
    <definedName name="ж97">'[13]2+'!$NU:$NV</definedName>
    <definedName name="ж98" localSheetId="6">'[11]2+'!$NY:$NZ</definedName>
    <definedName name="ж98" localSheetId="15">'[11]2+'!$NY:$NZ</definedName>
    <definedName name="ж98" localSheetId="17">'[11]2+'!$NY:$NZ</definedName>
    <definedName name="ж98" localSheetId="7">'[12]2+'!$NY:$NZ</definedName>
    <definedName name="ж98" localSheetId="5">'[12]2+'!$NY:$NZ</definedName>
    <definedName name="ж98" localSheetId="8">'[12]2+'!$NY:$NZ</definedName>
    <definedName name="ж98" localSheetId="11">'[12]2+'!$NY:$NZ</definedName>
    <definedName name="ж98">'[13]2+'!$NY:$NZ</definedName>
    <definedName name="ж99" localSheetId="6">'[11]2+'!$OC:$OD</definedName>
    <definedName name="ж99" localSheetId="15">'[11]2+'!$OC:$OD</definedName>
    <definedName name="ж99" localSheetId="17">'[11]2+'!$OC:$OD</definedName>
    <definedName name="ж99" localSheetId="7">'[12]2+'!$OC:$OD</definedName>
    <definedName name="ж99" localSheetId="5">'[12]2+'!$OC:$OD</definedName>
    <definedName name="ж99" localSheetId="8">'[12]2+'!$OC:$OD</definedName>
    <definedName name="ж99" localSheetId="11">'[12]2+'!$OC:$OD</definedName>
    <definedName name="ж99">'[13]2+'!$OC:$OD</definedName>
    <definedName name="Жен.конс." localSheetId="28">#REF!</definedName>
    <definedName name="Жен.конс." localSheetId="3">#REF!</definedName>
    <definedName name="Жен.конс." localSheetId="1">#REF!</definedName>
    <definedName name="Жен.конс." localSheetId="6">#REF!</definedName>
    <definedName name="Жен.конс." localSheetId="13">#REF!</definedName>
    <definedName name="Жен.конс." localSheetId="15">#REF!</definedName>
    <definedName name="Жен.конс." localSheetId="25">#REF!</definedName>
    <definedName name="Жен.конс." localSheetId="18">#REF!</definedName>
    <definedName name="Жен.конс." localSheetId="17">#REF!</definedName>
    <definedName name="Жен.конс." localSheetId="29">#REF!</definedName>
    <definedName name="Жен.конс." localSheetId="10">#REF!</definedName>
    <definedName name="Жен.конс." localSheetId="7">#REF!</definedName>
    <definedName name="Жен.конс." localSheetId="16">#REF!</definedName>
    <definedName name="Жен.конс." localSheetId="9">#REF!</definedName>
    <definedName name="Жен.конс." localSheetId="5">#REF!</definedName>
    <definedName name="Жен.конс." localSheetId="8">#REF!</definedName>
    <definedName name="Жен.конс." localSheetId="31">#REF!</definedName>
    <definedName name="Жен.конс." localSheetId="14">#REF!</definedName>
    <definedName name="Жен.конс." localSheetId="26">#REF!</definedName>
    <definedName name="Жен.конс." localSheetId="12">#REF!</definedName>
    <definedName name="Жен.конс." localSheetId="11">#REF!</definedName>
    <definedName name="Жен.конс." localSheetId="27">#REF!</definedName>
    <definedName name="Жен.конс.">#REF!</definedName>
    <definedName name="жж0" localSheetId="6">'[11]0-2'!$D:$E</definedName>
    <definedName name="жж0" localSheetId="15">'[11]0-2'!$D:$E</definedName>
    <definedName name="жж0" localSheetId="17">'[11]0-2'!$D:$E</definedName>
    <definedName name="жж0" localSheetId="7">'[12]0-2'!$D:$E</definedName>
    <definedName name="жж0" localSheetId="5">'[12]0-2'!$D:$E</definedName>
    <definedName name="жж0" localSheetId="8">'[12]0-2'!$D:$E</definedName>
    <definedName name="жж0" localSheetId="11">'[12]0-2'!$D:$E</definedName>
    <definedName name="жж0">'[13]0-2'!$D:$E</definedName>
    <definedName name="жж1" localSheetId="6">'[11]0-2'!$H:$I</definedName>
    <definedName name="жж1" localSheetId="15">'[11]0-2'!$H:$I</definedName>
    <definedName name="жж1" localSheetId="17">'[11]0-2'!$H:$I</definedName>
    <definedName name="жж1" localSheetId="7">'[12]0-2'!$H:$I</definedName>
    <definedName name="жж1" localSheetId="5">'[12]0-2'!$H:$I</definedName>
    <definedName name="жж1" localSheetId="8">'[12]0-2'!$H:$I</definedName>
    <definedName name="жж1" localSheetId="11">'[12]0-2'!$H:$I</definedName>
    <definedName name="жж1">'[13]0-2'!$H:$I</definedName>
    <definedName name="жж10" localSheetId="6">'[11]0-2'!$AR:$AS</definedName>
    <definedName name="жж10" localSheetId="15">'[11]0-2'!$AR:$AS</definedName>
    <definedName name="жж10" localSheetId="17">'[11]0-2'!$AR:$AS</definedName>
    <definedName name="жж10" localSheetId="7">'[12]0-2'!$AR:$AS</definedName>
    <definedName name="жж10" localSheetId="5">'[12]0-2'!$AR:$AS</definedName>
    <definedName name="жж10" localSheetId="8">'[12]0-2'!$AR:$AS</definedName>
    <definedName name="жж10" localSheetId="11">'[12]0-2'!$AR:$AS</definedName>
    <definedName name="жж10">'[13]0-2'!$AR:$AS</definedName>
    <definedName name="жж11" localSheetId="6">'[11]0-2'!$AV:$AW</definedName>
    <definedName name="жж11" localSheetId="15">'[11]0-2'!$AV:$AW</definedName>
    <definedName name="жж11" localSheetId="17">'[11]0-2'!$AV:$AW</definedName>
    <definedName name="жж11" localSheetId="7">'[12]0-2'!$AV:$AW</definedName>
    <definedName name="жж11" localSheetId="5">'[12]0-2'!$AV:$AW</definedName>
    <definedName name="жж11" localSheetId="8">'[12]0-2'!$AV:$AW</definedName>
    <definedName name="жж11" localSheetId="11">'[12]0-2'!$AV:$AW</definedName>
    <definedName name="жж11">'[13]0-2'!$AV:$AW</definedName>
    <definedName name="жж12" localSheetId="6">'[11]0-2'!$AZ:$BA</definedName>
    <definedName name="жж12" localSheetId="15">'[11]0-2'!$AZ:$BA</definedName>
    <definedName name="жж12" localSheetId="17">'[11]0-2'!$AZ:$BA</definedName>
    <definedName name="жж12" localSheetId="7">'[12]0-2'!$AZ:$BA</definedName>
    <definedName name="жж12" localSheetId="5">'[12]0-2'!$AZ:$BA</definedName>
    <definedName name="жж12" localSheetId="8">'[12]0-2'!$AZ:$BA</definedName>
    <definedName name="жж12" localSheetId="11">'[12]0-2'!$AZ:$BA</definedName>
    <definedName name="жж12">'[13]0-2'!$AZ:$BA</definedName>
    <definedName name="жж13" localSheetId="6">'[11]0-2'!$BD:$BE</definedName>
    <definedName name="жж13" localSheetId="15">'[11]0-2'!$BD:$BE</definedName>
    <definedName name="жж13" localSheetId="17">'[11]0-2'!$BD:$BE</definedName>
    <definedName name="жж13" localSheetId="7">'[12]0-2'!$BD:$BE</definedName>
    <definedName name="жж13" localSheetId="5">'[12]0-2'!$BD:$BE</definedName>
    <definedName name="жж13" localSheetId="8">'[12]0-2'!$BD:$BE</definedName>
    <definedName name="жж13" localSheetId="11">'[12]0-2'!$BD:$BE</definedName>
    <definedName name="жж13">'[13]0-2'!$BD:$BE</definedName>
    <definedName name="жж14" localSheetId="6">'[11]0-2'!$BH:$BI</definedName>
    <definedName name="жж14" localSheetId="15">'[11]0-2'!$BH:$BI</definedName>
    <definedName name="жж14" localSheetId="17">'[11]0-2'!$BH:$BI</definedName>
    <definedName name="жж14" localSheetId="7">'[12]0-2'!$BH:$BI</definedName>
    <definedName name="жж14" localSheetId="5">'[12]0-2'!$BH:$BI</definedName>
    <definedName name="жж14" localSheetId="8">'[12]0-2'!$BH:$BI</definedName>
    <definedName name="жж14" localSheetId="11">'[12]0-2'!$BH:$BI</definedName>
    <definedName name="жж14">'[13]0-2'!$BH:$BI</definedName>
    <definedName name="жж15" localSheetId="6">'[11]0-2'!$BL:$BM</definedName>
    <definedName name="жж15" localSheetId="15">'[11]0-2'!$BL:$BM</definedName>
    <definedName name="жж15" localSheetId="17">'[11]0-2'!$BL:$BM</definedName>
    <definedName name="жж15" localSheetId="7">'[12]0-2'!$BL:$BM</definedName>
    <definedName name="жж15" localSheetId="5">'[12]0-2'!$BL:$BM</definedName>
    <definedName name="жж15" localSheetId="8">'[12]0-2'!$BL:$BM</definedName>
    <definedName name="жж15" localSheetId="11">'[12]0-2'!$BL:$BM</definedName>
    <definedName name="жж15">'[13]0-2'!$BL:$BM</definedName>
    <definedName name="жж16" localSheetId="6">'[11]0-2'!$BP:$BQ</definedName>
    <definedName name="жж16" localSheetId="15">'[11]0-2'!$BP:$BQ</definedName>
    <definedName name="жж16" localSheetId="17">'[11]0-2'!$BP:$BQ</definedName>
    <definedName name="жж16" localSheetId="7">'[12]0-2'!$BP:$BQ</definedName>
    <definedName name="жж16" localSheetId="5">'[12]0-2'!$BP:$BQ</definedName>
    <definedName name="жж16" localSheetId="8">'[12]0-2'!$BP:$BQ</definedName>
    <definedName name="жж16" localSheetId="11">'[12]0-2'!$BP:$BQ</definedName>
    <definedName name="жж16">'[13]0-2'!$BP:$BQ</definedName>
    <definedName name="жж17" localSheetId="6">'[11]0-2'!$BT:$BU</definedName>
    <definedName name="жж17" localSheetId="15">'[11]0-2'!$BT:$BU</definedName>
    <definedName name="жж17" localSheetId="17">'[11]0-2'!$BT:$BU</definedName>
    <definedName name="жж17" localSheetId="7">'[12]0-2'!$BT:$BU</definedName>
    <definedName name="жж17" localSheetId="5">'[12]0-2'!$BT:$BU</definedName>
    <definedName name="жж17" localSheetId="8">'[12]0-2'!$BT:$BU</definedName>
    <definedName name="жж17" localSheetId="11">'[12]0-2'!$BT:$BU</definedName>
    <definedName name="жж17">'[13]0-2'!$BT:$BU</definedName>
    <definedName name="жж18" localSheetId="6">'[11]0-2'!$BX:$BY</definedName>
    <definedName name="жж18" localSheetId="15">'[11]0-2'!$BX:$BY</definedName>
    <definedName name="жж18" localSheetId="17">'[11]0-2'!$BX:$BY</definedName>
    <definedName name="жж18" localSheetId="7">'[12]0-2'!$BX:$BY</definedName>
    <definedName name="жж18" localSheetId="5">'[12]0-2'!$BX:$BY</definedName>
    <definedName name="жж18" localSheetId="8">'[12]0-2'!$BX:$BY</definedName>
    <definedName name="жж18" localSheetId="11">'[12]0-2'!$BX:$BY</definedName>
    <definedName name="жж18">'[13]0-2'!$BX:$BY</definedName>
    <definedName name="жж19" localSheetId="6">'[11]0-2'!$CB:$CC</definedName>
    <definedName name="жж19" localSheetId="15">'[11]0-2'!$CB:$CC</definedName>
    <definedName name="жж19" localSheetId="17">'[11]0-2'!$CB:$CC</definedName>
    <definedName name="жж19" localSheetId="7">'[12]0-2'!$CB:$CC</definedName>
    <definedName name="жж19" localSheetId="5">'[12]0-2'!$CB:$CC</definedName>
    <definedName name="жж19" localSheetId="8">'[12]0-2'!$CB:$CC</definedName>
    <definedName name="жж19" localSheetId="11">'[12]0-2'!$CB:$CC</definedName>
    <definedName name="жж19">'[13]0-2'!$CB:$CC</definedName>
    <definedName name="жж2" localSheetId="6">'[11]0-2'!$L:$M</definedName>
    <definedName name="жж2" localSheetId="15">'[11]0-2'!$L:$M</definedName>
    <definedName name="жж2" localSheetId="17">'[11]0-2'!$L:$M</definedName>
    <definedName name="жж2" localSheetId="7">'[12]0-2'!$L:$M</definedName>
    <definedName name="жж2" localSheetId="5">'[12]0-2'!$L:$M</definedName>
    <definedName name="жж2" localSheetId="8">'[12]0-2'!$L:$M</definedName>
    <definedName name="жж2" localSheetId="11">'[12]0-2'!$L:$M</definedName>
    <definedName name="жж2">'[13]0-2'!$L:$M</definedName>
    <definedName name="жж20" localSheetId="6">'[11]0-2'!$CF:$CG</definedName>
    <definedName name="жж20" localSheetId="15">'[11]0-2'!$CF:$CG</definedName>
    <definedName name="жж20" localSheetId="17">'[11]0-2'!$CF:$CG</definedName>
    <definedName name="жж20" localSheetId="7">'[12]0-2'!$CF:$CG</definedName>
    <definedName name="жж20" localSheetId="5">'[12]0-2'!$CF:$CG</definedName>
    <definedName name="жж20" localSheetId="8">'[12]0-2'!$CF:$CG</definedName>
    <definedName name="жж20" localSheetId="11">'[12]0-2'!$CF:$CG</definedName>
    <definedName name="жж20">'[13]0-2'!$CF:$CG</definedName>
    <definedName name="жж21" localSheetId="6">'[11]0-2'!$CJ:$CK</definedName>
    <definedName name="жж21" localSheetId="15">'[11]0-2'!$CJ:$CK</definedName>
    <definedName name="жж21" localSheetId="17">'[11]0-2'!$CJ:$CK</definedName>
    <definedName name="жж21" localSheetId="7">'[12]0-2'!$CJ:$CK</definedName>
    <definedName name="жж21" localSheetId="5">'[12]0-2'!$CJ:$CK</definedName>
    <definedName name="жж21" localSheetId="8">'[12]0-2'!$CJ:$CK</definedName>
    <definedName name="жж21" localSheetId="11">'[12]0-2'!$CJ:$CK</definedName>
    <definedName name="жж21">'[13]0-2'!$CJ:$CK</definedName>
    <definedName name="жж22" localSheetId="6">'[11]0-2'!$CN:$CO</definedName>
    <definedName name="жж22" localSheetId="15">'[11]0-2'!$CN:$CO</definedName>
    <definedName name="жж22" localSheetId="17">'[11]0-2'!$CN:$CO</definedName>
    <definedName name="жж22" localSheetId="7">'[12]0-2'!$CN:$CO</definedName>
    <definedName name="жж22" localSheetId="5">'[12]0-2'!$CN:$CO</definedName>
    <definedName name="жж22" localSheetId="8">'[12]0-2'!$CN:$CO</definedName>
    <definedName name="жж22" localSheetId="11">'[12]0-2'!$CN:$CO</definedName>
    <definedName name="жж22">'[13]0-2'!$CN:$CO</definedName>
    <definedName name="жж23" localSheetId="6">'[11]0-2'!$CR:$CS</definedName>
    <definedName name="жж23" localSheetId="15">'[11]0-2'!$CR:$CS</definedName>
    <definedName name="жж23" localSheetId="17">'[11]0-2'!$CR:$CS</definedName>
    <definedName name="жж23" localSheetId="7">'[12]0-2'!$CR:$CS</definedName>
    <definedName name="жж23" localSheetId="5">'[12]0-2'!$CR:$CS</definedName>
    <definedName name="жж23" localSheetId="8">'[12]0-2'!$CR:$CS</definedName>
    <definedName name="жж23" localSheetId="11">'[12]0-2'!$CR:$CS</definedName>
    <definedName name="жж23">'[13]0-2'!$CR:$CS</definedName>
    <definedName name="жж3" localSheetId="6">'[11]0-2'!$P:$Q</definedName>
    <definedName name="жж3" localSheetId="15">'[11]0-2'!$P:$Q</definedName>
    <definedName name="жж3" localSheetId="17">'[11]0-2'!$P:$Q</definedName>
    <definedName name="жж3" localSheetId="7">'[12]0-2'!$P:$Q</definedName>
    <definedName name="жж3" localSheetId="5">'[12]0-2'!$P:$Q</definedName>
    <definedName name="жж3" localSheetId="8">'[12]0-2'!$P:$Q</definedName>
    <definedName name="жж3" localSheetId="11">'[12]0-2'!$P:$Q</definedName>
    <definedName name="жж3">'[13]0-2'!$P:$Q</definedName>
    <definedName name="жж4" localSheetId="6">'[11]0-2'!$T:$U</definedName>
    <definedName name="жж4" localSheetId="15">'[11]0-2'!$T:$U</definedName>
    <definedName name="жж4" localSheetId="17">'[11]0-2'!$T:$U</definedName>
    <definedName name="жж4" localSheetId="7">'[12]0-2'!$T:$U</definedName>
    <definedName name="жж4" localSheetId="5">'[12]0-2'!$T:$U</definedName>
    <definedName name="жж4" localSheetId="8">'[12]0-2'!$T:$U</definedName>
    <definedName name="жж4" localSheetId="11">'[12]0-2'!$T:$U</definedName>
    <definedName name="жж4">'[13]0-2'!$T:$U</definedName>
    <definedName name="жж5" localSheetId="6">'[11]0-2'!$X:$Y</definedName>
    <definedName name="жж5" localSheetId="15">'[11]0-2'!$X:$Y</definedName>
    <definedName name="жж5" localSheetId="17">'[11]0-2'!$X:$Y</definedName>
    <definedName name="жж5" localSheetId="7">'[12]0-2'!$X:$Y</definedName>
    <definedName name="жж5" localSheetId="5">'[12]0-2'!$X:$Y</definedName>
    <definedName name="жж5" localSheetId="8">'[12]0-2'!$X:$Y</definedName>
    <definedName name="жж5" localSheetId="11">'[12]0-2'!$X:$Y</definedName>
    <definedName name="жж5">'[13]0-2'!$X:$Y</definedName>
    <definedName name="жж6" localSheetId="6">'[11]0-2'!$AB:$AC</definedName>
    <definedName name="жж6" localSheetId="15">'[11]0-2'!$AB:$AC</definedName>
    <definedName name="жж6" localSheetId="17">'[11]0-2'!$AB:$AC</definedName>
    <definedName name="жж6" localSheetId="7">'[12]0-2'!$AB:$AC</definedName>
    <definedName name="жж6" localSheetId="5">'[12]0-2'!$AB:$AC</definedName>
    <definedName name="жж6" localSheetId="8">'[12]0-2'!$AB:$AC</definedName>
    <definedName name="жж6" localSheetId="11">'[12]0-2'!$AB:$AC</definedName>
    <definedName name="жж6">'[13]0-2'!$AB:$AC</definedName>
    <definedName name="жж7" localSheetId="6">'[11]0-2'!$AF:$AG</definedName>
    <definedName name="жж7" localSheetId="15">'[11]0-2'!$AF:$AG</definedName>
    <definedName name="жж7" localSheetId="17">'[11]0-2'!$AF:$AG</definedName>
    <definedName name="жж7" localSheetId="7">'[12]0-2'!$AF:$AG</definedName>
    <definedName name="жж7" localSheetId="5">'[12]0-2'!$AF:$AG</definedName>
    <definedName name="жж7" localSheetId="8">'[12]0-2'!$AF:$AG</definedName>
    <definedName name="жж7" localSheetId="11">'[12]0-2'!$AF:$AG</definedName>
    <definedName name="жж7">'[13]0-2'!$AF:$AG</definedName>
    <definedName name="жж8" localSheetId="6">'[11]0-2'!$AJ:$AK</definedName>
    <definedName name="жж8" localSheetId="15">'[11]0-2'!$AJ:$AK</definedName>
    <definedName name="жж8" localSheetId="17">'[11]0-2'!$AJ:$AK</definedName>
    <definedName name="жж8" localSheetId="7">'[12]0-2'!$AJ:$AK</definedName>
    <definedName name="жж8" localSheetId="5">'[12]0-2'!$AJ:$AK</definedName>
    <definedName name="жж8" localSheetId="8">'[12]0-2'!$AJ:$AK</definedName>
    <definedName name="жж8" localSheetId="11">'[12]0-2'!$AJ:$AK</definedName>
    <definedName name="жж8">'[13]0-2'!$AJ:$AK</definedName>
    <definedName name="жж9" localSheetId="6">'[11]0-2'!$AN:$AO</definedName>
    <definedName name="жж9" localSheetId="15">'[11]0-2'!$AN:$AO</definedName>
    <definedName name="жж9" localSheetId="17">'[11]0-2'!$AN:$AO</definedName>
    <definedName name="жж9" localSheetId="7">'[12]0-2'!$AN:$AO</definedName>
    <definedName name="жж9" localSheetId="5">'[12]0-2'!$AN:$AO</definedName>
    <definedName name="жж9" localSheetId="8">'[12]0-2'!$AN:$AO</definedName>
    <definedName name="жж9" localSheetId="11">'[12]0-2'!$AN:$AO</definedName>
    <definedName name="жж9">'[13]0-2'!$AN:$AO</definedName>
    <definedName name="_xlnm.Print_Titles" localSheetId="1">'ВМП КС (Пр.3-24)'!$A:$A,'ВМП КС (Пр.3-24)'!$2:$3</definedName>
    <definedName name="_xlnm.Print_Titles" localSheetId="2">'ДС (Пр.03-24)'!#REF!</definedName>
    <definedName name="_xlnm.Print_Titles" localSheetId="15">'КП диспан.набл.Пр.3-24'!$3:$5</definedName>
    <definedName name="_xlnm.Print_Titles" localSheetId="17">'Обращения 3-24 '!$4:$7</definedName>
    <definedName name="_xlnm.Print_Titles" localSheetId="0">'Объемы КС (Пр.3-24)'!$2:$4</definedName>
    <definedName name="_xlnm.Print_Titles" localSheetId="10">'Пос с др.целями(Пр.2-24)   '!$2:$6</definedName>
    <definedName name="_xlnm.Print_Titles" localSheetId="7">'Посещ. по диспн.набл.(Пр.3-24)'!$3:$8</definedName>
    <definedName name="_xlnm.Print_Titles" localSheetId="9">'Посещения СМП (Пр.20-23) '!$2:$6</definedName>
    <definedName name="_xlnm.Print_Titles" localSheetId="5">'Проф.Свод Пр.3-24'!$2:$7</definedName>
    <definedName name="_xlnm.Print_Titles" localSheetId="8">'Раз.пос.(Пр.3-24)'!$2:$7</definedName>
    <definedName name="_xlnm.Print_Titles" localSheetId="31">'СМП 2024 (20-23)'!$4:$8</definedName>
    <definedName name="_xlnm.Print_Titles" localSheetId="14">'Углуб.диспан.(Пр.20-23)'!$3:$7</definedName>
    <definedName name="_xlnm.Print_Titles" localSheetId="11">'Школа сахар. диабета (Пр.3-24)'!$3:$6</definedName>
    <definedName name="ЗД" localSheetId="28">[4]Данные!$BY$3:$DB$3</definedName>
    <definedName name="ЗД" localSheetId="3">[4]Данные!$BY$3:$DB$3</definedName>
    <definedName name="ЗД" localSheetId="1">[5]Данные!$BY$3:$DB$3</definedName>
    <definedName name="ЗД" localSheetId="13">[5]Данные!$BY$3:$DB$3</definedName>
    <definedName name="ЗД" localSheetId="15">[4]Данные!$BY$3:$DB$3</definedName>
    <definedName name="ЗД" localSheetId="25">[5]Данные!$BY$3:$DB$3</definedName>
    <definedName name="ЗД" localSheetId="0">[5]Данные!$BY$3:$DB$3</definedName>
    <definedName name="ЗД" localSheetId="29">[4]Данные!$BY$3:$DB$3</definedName>
    <definedName name="ЗД" localSheetId="10">[6]Данные!$BY$3:$DB$3</definedName>
    <definedName name="ЗД" localSheetId="7">[4]Данные!$BY$3:$DB$3</definedName>
    <definedName name="ЗД" localSheetId="16">[4]Данные!$BY$3:$DB$3</definedName>
    <definedName name="ЗД" localSheetId="9">[5]Данные!$BY$3:$DB$3</definedName>
    <definedName name="ЗД" localSheetId="5">[6]Данные!$BY$3:$DB$3</definedName>
    <definedName name="ЗД" localSheetId="8">[4]Данные!$BY$3:$DB$3</definedName>
    <definedName name="ЗД" localSheetId="30">[5]Данные!$BY$3:$DB$3</definedName>
    <definedName name="ЗД" localSheetId="31">[4]Данные!$BY$3:$DB$3</definedName>
    <definedName name="ЗД" localSheetId="14">[5]Данные!$BY$3:$DB$3</definedName>
    <definedName name="ЗД" localSheetId="26">[5]Данные!$BY$3:$DB$3</definedName>
    <definedName name="ЗД" localSheetId="12">[6]Данные!$BY$3:$DB$3</definedName>
    <definedName name="ЗД" localSheetId="11">[7]Данные!$BY$3:$DB$3</definedName>
    <definedName name="ЗД" localSheetId="27">[4]Данные!$BY$3:$DB$3</definedName>
    <definedName name="ЗД">[5]Данные!$BY$3:$DB$3</definedName>
    <definedName name="иные" localSheetId="28">#REF!</definedName>
    <definedName name="иные" localSheetId="6">#REF!</definedName>
    <definedName name="иные" localSheetId="13">#REF!</definedName>
    <definedName name="иные" localSheetId="15">#REF!</definedName>
    <definedName name="иные" localSheetId="25">#REF!</definedName>
    <definedName name="иные" localSheetId="18">#REF!</definedName>
    <definedName name="иные" localSheetId="17">#REF!</definedName>
    <definedName name="иные" localSheetId="29">#REF!</definedName>
    <definedName name="иные" localSheetId="10">#REF!</definedName>
    <definedName name="иные" localSheetId="7">#REF!</definedName>
    <definedName name="иные" localSheetId="16">#REF!</definedName>
    <definedName name="иные" localSheetId="9">#REF!</definedName>
    <definedName name="иные" localSheetId="5">#REF!</definedName>
    <definedName name="иные" localSheetId="8">#REF!</definedName>
    <definedName name="иные" localSheetId="31">#REF!</definedName>
    <definedName name="иные" localSheetId="14">#REF!</definedName>
    <definedName name="иные" localSheetId="26">#REF!</definedName>
    <definedName name="иные" localSheetId="12">#REF!</definedName>
    <definedName name="иные" localSheetId="11">#REF!</definedName>
    <definedName name="иные" localSheetId="27">#REF!</definedName>
    <definedName name="иные">#REF!</definedName>
    <definedName name="м0" localSheetId="6">'[8]0-2'!$B:$C</definedName>
    <definedName name="м0" localSheetId="15">'[8]0-2'!$B:$C</definedName>
    <definedName name="м0" localSheetId="17">'[8]0-2'!$B:$C</definedName>
    <definedName name="м0" localSheetId="7">'[9]0-2'!$B:$C</definedName>
    <definedName name="м0" localSheetId="5">'[9]0-2'!$B:$C</definedName>
    <definedName name="м0" localSheetId="8">'[9]0-2'!$B:$C</definedName>
    <definedName name="м0" localSheetId="11">'[9]0-2'!$B:$C</definedName>
    <definedName name="м0">'[10]0-2'!$B:$C</definedName>
    <definedName name="м1" localSheetId="6">'[8]0-2'!$G:$H</definedName>
    <definedName name="м1" localSheetId="15">'[8]0-2'!$G:$H</definedName>
    <definedName name="м1" localSheetId="17">'[8]0-2'!$G:$H</definedName>
    <definedName name="м1" localSheetId="7">'[9]0-2'!$G:$H</definedName>
    <definedName name="м1" localSheetId="5">'[9]0-2'!$G:$H</definedName>
    <definedName name="м1" localSheetId="8">'[9]0-2'!$G:$H</definedName>
    <definedName name="м1" localSheetId="11">'[9]0-2'!$G:$H</definedName>
    <definedName name="м1">'[10]0-2'!$G:$H</definedName>
    <definedName name="м10" localSheetId="6">'[11]2+'!$AI:$AJ</definedName>
    <definedName name="м10" localSheetId="15">'[11]2+'!$AI:$AJ</definedName>
    <definedName name="м10" localSheetId="17">'[11]2+'!$AI:$AJ</definedName>
    <definedName name="м10" localSheetId="7">'[12]2+'!$AI:$AJ</definedName>
    <definedName name="м10" localSheetId="5">'[12]2+'!$AI:$AJ</definedName>
    <definedName name="м10" localSheetId="8">'[12]2+'!$AI:$AJ</definedName>
    <definedName name="м10" localSheetId="11">'[12]2+'!$AI:$AJ</definedName>
    <definedName name="м10">'[13]2+'!$AI:$AJ</definedName>
    <definedName name="м100" localSheetId="6">'[11]2+'!$OE:$OF</definedName>
    <definedName name="м100" localSheetId="15">'[11]2+'!$OE:$OF</definedName>
    <definedName name="м100" localSheetId="17">'[11]2+'!$OE:$OF</definedName>
    <definedName name="м100" localSheetId="7">'[12]2+'!$OE:$OF</definedName>
    <definedName name="м100" localSheetId="5">'[12]2+'!$OE:$OF</definedName>
    <definedName name="м100" localSheetId="8">'[12]2+'!$OE:$OF</definedName>
    <definedName name="м100" localSheetId="11">'[12]2+'!$OE:$OF</definedName>
    <definedName name="м100">'[13]2+'!$OE:$OF</definedName>
    <definedName name="м101" localSheetId="6">'[11]2+'!$OI:$OJ</definedName>
    <definedName name="м101" localSheetId="15">'[11]2+'!$OI:$OJ</definedName>
    <definedName name="м101" localSheetId="17">'[11]2+'!$OI:$OJ</definedName>
    <definedName name="м101" localSheetId="7">'[12]2+'!$OI:$OJ</definedName>
    <definedName name="м101" localSheetId="5">'[12]2+'!$OI:$OJ</definedName>
    <definedName name="м101" localSheetId="8">'[12]2+'!$OI:$OJ</definedName>
    <definedName name="м101" localSheetId="11">'[12]2+'!$OI:$OJ</definedName>
    <definedName name="м101">'[13]2+'!$OI:$OJ</definedName>
    <definedName name="м102" localSheetId="6">'[11]2+'!$OM:$ON</definedName>
    <definedName name="м102" localSheetId="15">'[11]2+'!$OM:$ON</definedName>
    <definedName name="м102" localSheetId="17">'[11]2+'!$OM:$ON</definedName>
    <definedName name="м102" localSheetId="7">'[12]2+'!$OM:$ON</definedName>
    <definedName name="м102" localSheetId="5">'[12]2+'!$OM:$ON</definedName>
    <definedName name="м102" localSheetId="8">'[12]2+'!$OM:$ON</definedName>
    <definedName name="м102" localSheetId="11">'[12]2+'!$OM:$ON</definedName>
    <definedName name="м102">'[13]2+'!$OM:$ON</definedName>
    <definedName name="м103" localSheetId="6">'[11]2+'!$OQ:$OR</definedName>
    <definedName name="м103" localSheetId="15">'[11]2+'!$OQ:$OR</definedName>
    <definedName name="м103" localSheetId="17">'[11]2+'!$OQ:$OR</definedName>
    <definedName name="м103" localSheetId="7">'[12]2+'!$OQ:$OR</definedName>
    <definedName name="м103" localSheetId="5">'[12]2+'!$OQ:$OR</definedName>
    <definedName name="м103" localSheetId="8">'[12]2+'!$OQ:$OR</definedName>
    <definedName name="м103" localSheetId="11">'[12]2+'!$OQ:$OR</definedName>
    <definedName name="м103">'[13]2+'!$OQ:$OR</definedName>
    <definedName name="м104" localSheetId="6">'[11]2+'!$OU:$OV</definedName>
    <definedName name="м104" localSheetId="15">'[11]2+'!$OU:$OV</definedName>
    <definedName name="м104" localSheetId="17">'[11]2+'!$OU:$OV</definedName>
    <definedName name="м104" localSheetId="7">'[12]2+'!$OU:$OV</definedName>
    <definedName name="м104" localSheetId="5">'[12]2+'!$OU:$OV</definedName>
    <definedName name="м104" localSheetId="8">'[12]2+'!$OU:$OV</definedName>
    <definedName name="м104" localSheetId="11">'[12]2+'!$OU:$OV</definedName>
    <definedName name="м104">'[13]2+'!$OU:$OV</definedName>
    <definedName name="м105" localSheetId="6">'[11]2+'!$OY:$OZ</definedName>
    <definedName name="м105" localSheetId="15">'[11]2+'!$OY:$OZ</definedName>
    <definedName name="м105" localSheetId="17">'[11]2+'!$OY:$OZ</definedName>
    <definedName name="м105" localSheetId="7">'[12]2+'!$OY:$OZ</definedName>
    <definedName name="м105" localSheetId="5">'[12]2+'!$OY:$OZ</definedName>
    <definedName name="м105" localSheetId="8">'[12]2+'!$OY:$OZ</definedName>
    <definedName name="м105" localSheetId="11">'[12]2+'!$OY:$OZ</definedName>
    <definedName name="м105">'[13]2+'!$OY:$OZ</definedName>
    <definedName name="м106" localSheetId="6">'[11]2+'!$PC:$PD</definedName>
    <definedName name="м106" localSheetId="15">'[11]2+'!$PC:$PD</definedName>
    <definedName name="м106" localSheetId="17">'[11]2+'!$PC:$PD</definedName>
    <definedName name="м106" localSheetId="7">'[12]2+'!$PC:$PD</definedName>
    <definedName name="м106" localSheetId="5">'[12]2+'!$PC:$PD</definedName>
    <definedName name="м106" localSheetId="8">'[12]2+'!$PC:$PD</definedName>
    <definedName name="м106" localSheetId="11">'[12]2+'!$PC:$PD</definedName>
    <definedName name="м106">'[13]2+'!$PC:$PD</definedName>
    <definedName name="м107" localSheetId="6">'[11]2+'!$PG:$PH</definedName>
    <definedName name="м107" localSheetId="15">'[11]2+'!$PG:$PH</definedName>
    <definedName name="м107" localSheetId="17">'[11]2+'!$PG:$PH</definedName>
    <definedName name="м107" localSheetId="7">'[12]2+'!$PG:$PH</definedName>
    <definedName name="м107" localSheetId="5">'[12]2+'!$PG:$PH</definedName>
    <definedName name="м107" localSheetId="8">'[12]2+'!$PG:$PH</definedName>
    <definedName name="м107" localSheetId="11">'[12]2+'!$PG:$PH</definedName>
    <definedName name="м107">'[13]2+'!$PG:$PH</definedName>
    <definedName name="м108" localSheetId="6">'[11]2+'!$PK:$PL</definedName>
    <definedName name="м108" localSheetId="15">'[11]2+'!$PK:$PL</definedName>
    <definedName name="м108" localSheetId="17">'[11]2+'!$PK:$PL</definedName>
    <definedName name="м108" localSheetId="7">'[12]2+'!$PK:$PL</definedName>
    <definedName name="м108" localSheetId="5">'[12]2+'!$PK:$PL</definedName>
    <definedName name="м108" localSheetId="8">'[12]2+'!$PK:$PL</definedName>
    <definedName name="м108" localSheetId="11">'[12]2+'!$PK:$PL</definedName>
    <definedName name="м108">'[13]2+'!$PK:$PL</definedName>
    <definedName name="м109" localSheetId="6">'[11]2+'!$PO:$PP</definedName>
    <definedName name="м109" localSheetId="15">'[11]2+'!$PO:$PP</definedName>
    <definedName name="м109" localSheetId="17">'[11]2+'!$PO:$PP</definedName>
    <definedName name="м109" localSheetId="7">'[12]2+'!$PO:$PP</definedName>
    <definedName name="м109" localSheetId="5">'[12]2+'!$PO:$PP</definedName>
    <definedName name="м109" localSheetId="8">'[12]2+'!$PO:$PP</definedName>
    <definedName name="м109" localSheetId="11">'[12]2+'!$PO:$PP</definedName>
    <definedName name="м109">'[13]2+'!$PO:$PP</definedName>
    <definedName name="м11" localSheetId="6">'[11]2+'!$AM:$AN</definedName>
    <definedName name="м11" localSheetId="15">'[11]2+'!$AM:$AN</definedName>
    <definedName name="м11" localSheetId="17">'[11]2+'!$AM:$AN</definedName>
    <definedName name="м11" localSheetId="7">'[12]2+'!$AM:$AN</definedName>
    <definedName name="м11" localSheetId="5">'[12]2+'!$AM:$AN</definedName>
    <definedName name="м11" localSheetId="8">'[12]2+'!$AM:$AN</definedName>
    <definedName name="м11" localSheetId="11">'[12]2+'!$AM:$AN</definedName>
    <definedName name="м11">'[13]2+'!$AM:$AN</definedName>
    <definedName name="м110" localSheetId="6">'[11]2+'!$PS:$PT</definedName>
    <definedName name="м110" localSheetId="15">'[11]2+'!$PS:$PT</definedName>
    <definedName name="м110" localSheetId="17">'[11]2+'!$PS:$PT</definedName>
    <definedName name="м110" localSheetId="7">'[12]2+'!$PS:$PT</definedName>
    <definedName name="м110" localSheetId="5">'[12]2+'!$PS:$PT</definedName>
    <definedName name="м110" localSheetId="8">'[12]2+'!$PS:$PT</definedName>
    <definedName name="м110" localSheetId="11">'[12]2+'!$PS:$PT</definedName>
    <definedName name="м110">'[13]2+'!$PS:$PT</definedName>
    <definedName name="м111" localSheetId="6">'[11]2+'!$PW:$PX</definedName>
    <definedName name="м111" localSheetId="15">'[11]2+'!$PW:$PX</definedName>
    <definedName name="м111" localSheetId="17">'[11]2+'!$PW:$PX</definedName>
    <definedName name="м111" localSheetId="7">'[12]2+'!$PW:$PX</definedName>
    <definedName name="м111" localSheetId="5">'[12]2+'!$PW:$PX</definedName>
    <definedName name="м111" localSheetId="8">'[12]2+'!$PW:$PX</definedName>
    <definedName name="м111" localSheetId="11">'[12]2+'!$PW:$PX</definedName>
    <definedName name="м111">'[13]2+'!$PW:$PX</definedName>
    <definedName name="м112" localSheetId="6">'[11]2+'!$QA:$QB</definedName>
    <definedName name="м112" localSheetId="15">'[11]2+'!$QA:$QB</definedName>
    <definedName name="м112" localSheetId="17">'[11]2+'!$QA:$QB</definedName>
    <definedName name="м112" localSheetId="7">'[12]2+'!$QA:$QB</definedName>
    <definedName name="м112" localSheetId="5">'[12]2+'!$QA:$QB</definedName>
    <definedName name="м112" localSheetId="8">'[12]2+'!$QA:$QB</definedName>
    <definedName name="м112" localSheetId="11">'[12]2+'!$QA:$QB</definedName>
    <definedName name="м112">'[13]2+'!$QA:$QB</definedName>
    <definedName name="м12" localSheetId="6">'[11]2+'!$AQ:$AR</definedName>
    <definedName name="м12" localSheetId="15">'[11]2+'!$AQ:$AR</definedName>
    <definedName name="м12" localSheetId="17">'[11]2+'!$AQ:$AR</definedName>
    <definedName name="м12" localSheetId="7">'[12]2+'!$AQ:$AR</definedName>
    <definedName name="м12" localSheetId="5">'[12]2+'!$AQ:$AR</definedName>
    <definedName name="м12" localSheetId="8">'[12]2+'!$AQ:$AR</definedName>
    <definedName name="м12" localSheetId="11">'[12]2+'!$AQ:$AR</definedName>
    <definedName name="м12">'[13]2+'!$AQ:$AR</definedName>
    <definedName name="м13" localSheetId="6">'[11]2+'!$AU:$AV</definedName>
    <definedName name="м13" localSheetId="15">'[11]2+'!$AU:$AV</definedName>
    <definedName name="м13" localSheetId="17">'[11]2+'!$AU:$AV</definedName>
    <definedName name="м13" localSheetId="7">'[12]2+'!$AU:$AV</definedName>
    <definedName name="м13" localSheetId="5">'[12]2+'!$AU:$AV</definedName>
    <definedName name="м13" localSheetId="8">'[12]2+'!$AU:$AV</definedName>
    <definedName name="м13" localSheetId="11">'[12]2+'!$AU:$AV</definedName>
    <definedName name="м13">'[13]2+'!$AU:$AV</definedName>
    <definedName name="м14" localSheetId="6">'[11]2+'!$AY:$AZ</definedName>
    <definedName name="м14" localSheetId="15">'[11]2+'!$AY:$AZ</definedName>
    <definedName name="м14" localSheetId="17">'[11]2+'!$AY:$AZ</definedName>
    <definedName name="м14" localSheetId="7">'[12]2+'!$AY:$AZ</definedName>
    <definedName name="м14" localSheetId="5">'[12]2+'!$AY:$AZ</definedName>
    <definedName name="м14" localSheetId="8">'[12]2+'!$AY:$AZ</definedName>
    <definedName name="м14" localSheetId="11">'[12]2+'!$AY:$AZ</definedName>
    <definedName name="м14">'[13]2+'!$AY:$AZ</definedName>
    <definedName name="м15" localSheetId="6">'[11]2+'!$BC:$BD</definedName>
    <definedName name="м15" localSheetId="15">'[11]2+'!$BC:$BD</definedName>
    <definedName name="м15" localSheetId="17">'[11]2+'!$BC:$BD</definedName>
    <definedName name="м15" localSheetId="7">'[12]2+'!$BC:$BD</definedName>
    <definedName name="м15" localSheetId="5">'[12]2+'!$BC:$BD</definedName>
    <definedName name="м15" localSheetId="8">'[12]2+'!$BC:$BD</definedName>
    <definedName name="м15" localSheetId="11">'[12]2+'!$BC:$BD</definedName>
    <definedName name="м15">'[13]2+'!$BC:$BD</definedName>
    <definedName name="м16" localSheetId="6">'[11]2+'!$BG:$BH</definedName>
    <definedName name="м16" localSheetId="15">'[11]2+'!$BG:$BH</definedName>
    <definedName name="м16" localSheetId="17">'[11]2+'!$BG:$BH</definedName>
    <definedName name="м16" localSheetId="7">'[12]2+'!$BG:$BH</definedName>
    <definedName name="м16" localSheetId="5">'[12]2+'!$BG:$BH</definedName>
    <definedName name="м16" localSheetId="8">'[12]2+'!$BG:$BH</definedName>
    <definedName name="м16" localSheetId="11">'[12]2+'!$BG:$BH</definedName>
    <definedName name="м16">'[13]2+'!$BG:$BH</definedName>
    <definedName name="м17" localSheetId="6">'[11]2+'!$BK:$BL</definedName>
    <definedName name="м17" localSheetId="15">'[11]2+'!$BK:$BL</definedName>
    <definedName name="м17" localSheetId="17">'[11]2+'!$BK:$BL</definedName>
    <definedName name="м17" localSheetId="7">'[12]2+'!$BK:$BL</definedName>
    <definedName name="м17" localSheetId="5">'[12]2+'!$BK:$BL</definedName>
    <definedName name="м17" localSheetId="8">'[12]2+'!$BK:$BL</definedName>
    <definedName name="м17" localSheetId="11">'[12]2+'!$BK:$BL</definedName>
    <definedName name="м17">'[13]2+'!$BK:$BL</definedName>
    <definedName name="м18" localSheetId="6">'[11]2+'!$BO:$BP</definedName>
    <definedName name="м18" localSheetId="15">'[11]2+'!$BO:$BP</definedName>
    <definedName name="м18" localSheetId="17">'[11]2+'!$BO:$BP</definedName>
    <definedName name="м18" localSheetId="7">'[12]2+'!$BO:$BP</definedName>
    <definedName name="м18" localSheetId="5">'[12]2+'!$BO:$BP</definedName>
    <definedName name="м18" localSheetId="8">'[12]2+'!$BO:$BP</definedName>
    <definedName name="м18" localSheetId="11">'[12]2+'!$BO:$BP</definedName>
    <definedName name="м18">'[13]2+'!$BO:$BP</definedName>
    <definedName name="м19" localSheetId="6">'[11]2+'!$BS:$BT</definedName>
    <definedName name="м19" localSheetId="15">'[11]2+'!$BS:$BT</definedName>
    <definedName name="м19" localSheetId="17">'[11]2+'!$BS:$BT</definedName>
    <definedName name="м19" localSheetId="7">'[12]2+'!$BS:$BT</definedName>
    <definedName name="м19" localSheetId="5">'[12]2+'!$BS:$BT</definedName>
    <definedName name="м19" localSheetId="8">'[12]2+'!$BS:$BT</definedName>
    <definedName name="м19" localSheetId="11">'[12]2+'!$BS:$BT</definedName>
    <definedName name="м19">'[13]2+'!$BS:$BT</definedName>
    <definedName name="м2" localSheetId="6">'[11]2+'!$C:$D</definedName>
    <definedName name="м2" localSheetId="15">'[11]2+'!$C:$D</definedName>
    <definedName name="м2" localSheetId="17">'[11]2+'!$C:$D</definedName>
    <definedName name="м2" localSheetId="7">'[12]2+'!$C:$D</definedName>
    <definedName name="м2" localSheetId="5">'[12]2+'!$C:$D</definedName>
    <definedName name="м2" localSheetId="8">'[12]2+'!$C:$D</definedName>
    <definedName name="м2" localSheetId="11">'[12]2+'!$C:$D</definedName>
    <definedName name="м2">'[13]2+'!$C:$D</definedName>
    <definedName name="м20" localSheetId="6">'[11]2+'!$BW:$BX</definedName>
    <definedName name="м20" localSheetId="15">'[11]2+'!$BW:$BX</definedName>
    <definedName name="м20" localSheetId="17">'[11]2+'!$BW:$BX</definedName>
    <definedName name="м20" localSheetId="7">'[12]2+'!$BW:$BX</definedName>
    <definedName name="м20" localSheetId="5">'[12]2+'!$BW:$BX</definedName>
    <definedName name="м20" localSheetId="8">'[12]2+'!$BW:$BX</definedName>
    <definedName name="м20" localSheetId="11">'[12]2+'!$BW:$BX</definedName>
    <definedName name="м20">'[13]2+'!$BW:$BX</definedName>
    <definedName name="м21" localSheetId="6">'[11]2+'!$CA:$CB</definedName>
    <definedName name="м21" localSheetId="15">'[11]2+'!$CA:$CB</definedName>
    <definedName name="м21" localSheetId="17">'[11]2+'!$CA:$CB</definedName>
    <definedName name="м21" localSheetId="7">'[12]2+'!$CA:$CB</definedName>
    <definedName name="м21" localSheetId="5">'[12]2+'!$CA:$CB</definedName>
    <definedName name="м21" localSheetId="8">'[12]2+'!$CA:$CB</definedName>
    <definedName name="м21" localSheetId="11">'[12]2+'!$CA:$CB</definedName>
    <definedName name="м21">'[13]2+'!$CA:$CB</definedName>
    <definedName name="м22" localSheetId="6">'[11]2+'!$CE:$CF</definedName>
    <definedName name="м22" localSheetId="15">'[11]2+'!$CE:$CF</definedName>
    <definedName name="м22" localSheetId="17">'[11]2+'!$CE:$CF</definedName>
    <definedName name="м22" localSheetId="7">'[12]2+'!$CE:$CF</definedName>
    <definedName name="м22" localSheetId="5">'[12]2+'!$CE:$CF</definedName>
    <definedName name="м22" localSheetId="8">'[12]2+'!$CE:$CF</definedName>
    <definedName name="м22" localSheetId="11">'[12]2+'!$CE:$CF</definedName>
    <definedName name="м22">'[13]2+'!$CE:$CF</definedName>
    <definedName name="м23" localSheetId="6">'[11]2+'!$CI:$CJ</definedName>
    <definedName name="м23" localSheetId="15">'[11]2+'!$CI:$CJ</definedName>
    <definedName name="м23" localSheetId="17">'[11]2+'!$CI:$CJ</definedName>
    <definedName name="м23" localSheetId="7">'[12]2+'!$CI:$CJ</definedName>
    <definedName name="м23" localSheetId="5">'[12]2+'!$CI:$CJ</definedName>
    <definedName name="м23" localSheetId="8">'[12]2+'!$CI:$CJ</definedName>
    <definedName name="м23" localSheetId="11">'[12]2+'!$CI:$CJ</definedName>
    <definedName name="м23">'[13]2+'!$CI:$CJ</definedName>
    <definedName name="м24" localSheetId="6">'[11]2+'!$CM:$CN</definedName>
    <definedName name="м24" localSheetId="15">'[11]2+'!$CM:$CN</definedName>
    <definedName name="м24" localSheetId="17">'[11]2+'!$CM:$CN</definedName>
    <definedName name="м24" localSheetId="7">'[12]2+'!$CM:$CN</definedName>
    <definedName name="м24" localSheetId="5">'[12]2+'!$CM:$CN</definedName>
    <definedName name="м24" localSheetId="8">'[12]2+'!$CM:$CN</definedName>
    <definedName name="м24" localSheetId="11">'[12]2+'!$CM:$CN</definedName>
    <definedName name="м24">'[13]2+'!$CM:$CN</definedName>
    <definedName name="м25" localSheetId="6">'[11]2+'!$CQ:$CR</definedName>
    <definedName name="м25" localSheetId="15">'[11]2+'!$CQ:$CR</definedName>
    <definedName name="м25" localSheetId="17">'[11]2+'!$CQ:$CR</definedName>
    <definedName name="м25" localSheetId="7">'[12]2+'!$CQ:$CR</definedName>
    <definedName name="м25" localSheetId="5">'[12]2+'!$CQ:$CR</definedName>
    <definedName name="м25" localSheetId="8">'[12]2+'!$CQ:$CR</definedName>
    <definedName name="м25" localSheetId="11">'[12]2+'!$CQ:$CR</definedName>
    <definedName name="м25">'[13]2+'!$CQ:$CR</definedName>
    <definedName name="м26" localSheetId="6">'[11]2+'!$CU:$CV</definedName>
    <definedName name="м26" localSheetId="15">'[11]2+'!$CU:$CV</definedName>
    <definedName name="м26" localSheetId="17">'[11]2+'!$CU:$CV</definedName>
    <definedName name="м26" localSheetId="7">'[12]2+'!$CU:$CV</definedName>
    <definedName name="м26" localSheetId="5">'[12]2+'!$CU:$CV</definedName>
    <definedName name="м26" localSheetId="8">'[12]2+'!$CU:$CV</definedName>
    <definedName name="м26" localSheetId="11">'[12]2+'!$CU:$CV</definedName>
    <definedName name="м26">'[13]2+'!$CU:$CV</definedName>
    <definedName name="м27" localSheetId="6">'[11]2+'!$CY:$CZ</definedName>
    <definedName name="м27" localSheetId="15">'[11]2+'!$CY:$CZ</definedName>
    <definedName name="м27" localSheetId="17">'[11]2+'!$CY:$CZ</definedName>
    <definedName name="м27" localSheetId="7">'[12]2+'!$CY:$CZ</definedName>
    <definedName name="м27" localSheetId="5">'[12]2+'!$CY:$CZ</definedName>
    <definedName name="м27" localSheetId="8">'[12]2+'!$CY:$CZ</definedName>
    <definedName name="м27" localSheetId="11">'[12]2+'!$CY:$CZ</definedName>
    <definedName name="м27">'[13]2+'!$CY:$CZ</definedName>
    <definedName name="м28" localSheetId="6">'[11]2+'!$DC:$DD</definedName>
    <definedName name="м28" localSheetId="15">'[11]2+'!$DC:$DD</definedName>
    <definedName name="м28" localSheetId="17">'[11]2+'!$DC:$DD</definedName>
    <definedName name="м28" localSheetId="7">'[12]2+'!$DC:$DD</definedName>
    <definedName name="м28" localSheetId="5">'[12]2+'!$DC:$DD</definedName>
    <definedName name="м28" localSheetId="8">'[12]2+'!$DC:$DD</definedName>
    <definedName name="м28" localSheetId="11">'[12]2+'!$DC:$DD</definedName>
    <definedName name="м28">'[13]2+'!$DC:$DD</definedName>
    <definedName name="м29" localSheetId="6">'[11]2+'!$DG:$DH</definedName>
    <definedName name="м29" localSheetId="15">'[11]2+'!$DG:$DH</definedName>
    <definedName name="м29" localSheetId="17">'[11]2+'!$DG:$DH</definedName>
    <definedName name="м29" localSheetId="7">'[12]2+'!$DG:$DH</definedName>
    <definedName name="м29" localSheetId="5">'[12]2+'!$DG:$DH</definedName>
    <definedName name="м29" localSheetId="8">'[12]2+'!$DG:$DH</definedName>
    <definedName name="м29" localSheetId="11">'[12]2+'!$DG:$DH</definedName>
    <definedName name="м29">'[13]2+'!$DG:$DH</definedName>
    <definedName name="м3" localSheetId="6">'[11]2+'!$G:$H</definedName>
    <definedName name="м3" localSheetId="15">'[11]2+'!$G:$H</definedName>
    <definedName name="м3" localSheetId="17">'[11]2+'!$G:$H</definedName>
    <definedName name="м3" localSheetId="7">'[12]2+'!$G:$H</definedName>
    <definedName name="м3" localSheetId="5">'[12]2+'!$G:$H</definedName>
    <definedName name="м3" localSheetId="8">'[12]2+'!$G:$H</definedName>
    <definedName name="м3" localSheetId="11">'[12]2+'!$G:$H</definedName>
    <definedName name="м3">'[13]2+'!$G:$H</definedName>
    <definedName name="м30" localSheetId="6">'[11]2+'!$DK:$DL</definedName>
    <definedName name="м30" localSheetId="15">'[11]2+'!$DK:$DL</definedName>
    <definedName name="м30" localSheetId="17">'[11]2+'!$DK:$DL</definedName>
    <definedName name="м30" localSheetId="7">'[12]2+'!$DK:$DL</definedName>
    <definedName name="м30" localSheetId="5">'[12]2+'!$DK:$DL</definedName>
    <definedName name="м30" localSheetId="8">'[12]2+'!$DK:$DL</definedName>
    <definedName name="м30" localSheetId="11">'[12]2+'!$DK:$DL</definedName>
    <definedName name="м30">'[13]2+'!$DK:$DL</definedName>
    <definedName name="м31" localSheetId="6">'[11]2+'!$DO:$DP</definedName>
    <definedName name="м31" localSheetId="15">'[11]2+'!$DO:$DP</definedName>
    <definedName name="м31" localSheetId="17">'[11]2+'!$DO:$DP</definedName>
    <definedName name="м31" localSheetId="7">'[12]2+'!$DO:$DP</definedName>
    <definedName name="м31" localSheetId="5">'[12]2+'!$DO:$DP</definedName>
    <definedName name="м31" localSheetId="8">'[12]2+'!$DO:$DP</definedName>
    <definedName name="м31" localSheetId="11">'[12]2+'!$DO:$DP</definedName>
    <definedName name="м31">'[13]2+'!$DO:$DP</definedName>
    <definedName name="м32" localSheetId="6">'[11]2+'!$DS:$DT</definedName>
    <definedName name="м32" localSheetId="15">'[11]2+'!$DS:$DT</definedName>
    <definedName name="м32" localSheetId="17">'[11]2+'!$DS:$DT</definedName>
    <definedName name="м32" localSheetId="7">'[12]2+'!$DS:$DT</definedName>
    <definedName name="м32" localSheetId="5">'[12]2+'!$DS:$DT</definedName>
    <definedName name="м32" localSheetId="8">'[12]2+'!$DS:$DT</definedName>
    <definedName name="м32" localSheetId="11">'[12]2+'!$DS:$DT</definedName>
    <definedName name="м32">'[13]2+'!$DS:$DT</definedName>
    <definedName name="м33" localSheetId="6">'[11]2+'!$DW:$DX</definedName>
    <definedName name="м33" localSheetId="15">'[11]2+'!$DW:$DX</definedName>
    <definedName name="м33" localSheetId="17">'[11]2+'!$DW:$DX</definedName>
    <definedName name="м33" localSheetId="7">'[12]2+'!$DW:$DX</definedName>
    <definedName name="м33" localSheetId="5">'[12]2+'!$DW:$DX</definedName>
    <definedName name="м33" localSheetId="8">'[12]2+'!$DW:$DX</definedName>
    <definedName name="м33" localSheetId="11">'[12]2+'!$DW:$DX</definedName>
    <definedName name="м33">'[13]2+'!$DW:$DX</definedName>
    <definedName name="м34" localSheetId="6">'[11]2+'!$EA:$EB</definedName>
    <definedName name="м34" localSheetId="15">'[11]2+'!$EA:$EB</definedName>
    <definedName name="м34" localSheetId="17">'[11]2+'!$EA:$EB</definedName>
    <definedName name="м34" localSheetId="7">'[12]2+'!$EA:$EB</definedName>
    <definedName name="м34" localSheetId="5">'[12]2+'!$EA:$EB</definedName>
    <definedName name="м34" localSheetId="8">'[12]2+'!$EA:$EB</definedName>
    <definedName name="м34" localSheetId="11">'[12]2+'!$EA:$EB</definedName>
    <definedName name="м34">'[13]2+'!$EA:$EB</definedName>
    <definedName name="м35" localSheetId="6">'[11]2+'!$EE:$EF</definedName>
    <definedName name="м35" localSheetId="15">'[11]2+'!$EE:$EF</definedName>
    <definedName name="м35" localSheetId="17">'[11]2+'!$EE:$EF</definedName>
    <definedName name="м35" localSheetId="7">'[12]2+'!$EE:$EF</definedName>
    <definedName name="м35" localSheetId="5">'[12]2+'!$EE:$EF</definedName>
    <definedName name="м35" localSheetId="8">'[12]2+'!$EE:$EF</definedName>
    <definedName name="м35" localSheetId="11">'[12]2+'!$EE:$EF</definedName>
    <definedName name="м35">'[13]2+'!$EE:$EF</definedName>
    <definedName name="м36" localSheetId="6">'[11]2+'!$EI:$EJ</definedName>
    <definedName name="м36" localSheetId="15">'[11]2+'!$EI:$EJ</definedName>
    <definedName name="м36" localSheetId="17">'[11]2+'!$EI:$EJ</definedName>
    <definedName name="м36" localSheetId="7">'[12]2+'!$EI:$EJ</definedName>
    <definedName name="м36" localSheetId="5">'[12]2+'!$EI:$EJ</definedName>
    <definedName name="м36" localSheetId="8">'[12]2+'!$EI:$EJ</definedName>
    <definedName name="м36" localSheetId="11">'[12]2+'!$EI:$EJ</definedName>
    <definedName name="м36">'[13]2+'!$EI:$EJ</definedName>
    <definedName name="м37" localSheetId="6">'[11]2+'!$EM:$EN</definedName>
    <definedName name="м37" localSheetId="15">'[11]2+'!$EM:$EN</definedName>
    <definedName name="м37" localSheetId="17">'[11]2+'!$EM:$EN</definedName>
    <definedName name="м37" localSheetId="7">'[12]2+'!$EM:$EN</definedName>
    <definedName name="м37" localSheetId="5">'[12]2+'!$EM:$EN</definedName>
    <definedName name="м37" localSheetId="8">'[12]2+'!$EM:$EN</definedName>
    <definedName name="м37" localSheetId="11">'[12]2+'!$EM:$EN</definedName>
    <definedName name="м37">'[13]2+'!$EM:$EN</definedName>
    <definedName name="м38" localSheetId="6">'[11]2+'!$EQ:$ER</definedName>
    <definedName name="м38" localSheetId="15">'[11]2+'!$EQ:$ER</definedName>
    <definedName name="м38" localSheetId="17">'[11]2+'!$EQ:$ER</definedName>
    <definedName name="м38" localSheetId="7">'[12]2+'!$EQ:$ER</definedName>
    <definedName name="м38" localSheetId="5">'[12]2+'!$EQ:$ER</definedName>
    <definedName name="м38" localSheetId="8">'[12]2+'!$EQ:$ER</definedName>
    <definedName name="м38" localSheetId="11">'[12]2+'!$EQ:$ER</definedName>
    <definedName name="м38">'[13]2+'!$EQ:$ER</definedName>
    <definedName name="м39" localSheetId="6">'[11]2+'!$EU:$EV</definedName>
    <definedName name="м39" localSheetId="15">'[11]2+'!$EU:$EV</definedName>
    <definedName name="м39" localSheetId="17">'[11]2+'!$EU:$EV</definedName>
    <definedName name="м39" localSheetId="7">'[12]2+'!$EU:$EV</definedName>
    <definedName name="м39" localSheetId="5">'[12]2+'!$EU:$EV</definedName>
    <definedName name="м39" localSheetId="8">'[12]2+'!$EU:$EV</definedName>
    <definedName name="м39" localSheetId="11">'[12]2+'!$EU:$EV</definedName>
    <definedName name="м39">'[13]2+'!$EU:$EV</definedName>
    <definedName name="м4" localSheetId="6">'[11]2+'!$K:$L</definedName>
    <definedName name="м4" localSheetId="15">'[11]2+'!$K:$L</definedName>
    <definedName name="м4" localSheetId="17">'[11]2+'!$K:$L</definedName>
    <definedName name="м4" localSheetId="7">'[12]2+'!$K:$L</definedName>
    <definedName name="м4" localSheetId="5">'[12]2+'!$K:$L</definedName>
    <definedName name="м4" localSheetId="8">'[12]2+'!$K:$L</definedName>
    <definedName name="м4" localSheetId="11">'[12]2+'!$K:$L</definedName>
    <definedName name="м4">'[13]2+'!$K:$L</definedName>
    <definedName name="м40" localSheetId="6">'[11]2+'!$EY:$EZ</definedName>
    <definedName name="м40" localSheetId="15">'[11]2+'!$EY:$EZ</definedName>
    <definedName name="м40" localSheetId="17">'[11]2+'!$EY:$EZ</definedName>
    <definedName name="м40" localSheetId="7">'[12]2+'!$EY:$EZ</definedName>
    <definedName name="м40" localSheetId="5">'[12]2+'!$EY:$EZ</definedName>
    <definedName name="м40" localSheetId="8">'[12]2+'!$EY:$EZ</definedName>
    <definedName name="м40" localSheetId="11">'[12]2+'!$EY:$EZ</definedName>
    <definedName name="м40">'[13]2+'!$EY:$EZ</definedName>
    <definedName name="м41" localSheetId="6">'[11]2+'!$FC:$FD</definedName>
    <definedName name="м41" localSheetId="15">'[11]2+'!$FC:$FD</definedName>
    <definedName name="м41" localSheetId="17">'[11]2+'!$FC:$FD</definedName>
    <definedName name="м41" localSheetId="7">'[12]2+'!$FC:$FD</definedName>
    <definedName name="м41" localSheetId="5">'[12]2+'!$FC:$FD</definedName>
    <definedName name="м41" localSheetId="8">'[12]2+'!$FC:$FD</definedName>
    <definedName name="м41" localSheetId="11">'[12]2+'!$FC:$FD</definedName>
    <definedName name="м41">'[13]2+'!$FC:$FD</definedName>
    <definedName name="м42" localSheetId="6">'[11]2+'!$FG:$FH</definedName>
    <definedName name="м42" localSheetId="15">'[11]2+'!$FG:$FH</definedName>
    <definedName name="м42" localSheetId="17">'[11]2+'!$FG:$FH</definedName>
    <definedName name="м42" localSheetId="7">'[12]2+'!$FG:$FH</definedName>
    <definedName name="м42" localSheetId="5">'[12]2+'!$FG:$FH</definedName>
    <definedName name="м42" localSheetId="8">'[12]2+'!$FG:$FH</definedName>
    <definedName name="м42" localSheetId="11">'[12]2+'!$FG:$FH</definedName>
    <definedName name="м42">'[13]2+'!$FG:$FH</definedName>
    <definedName name="м43" localSheetId="6">'[11]2+'!$FK:$FL</definedName>
    <definedName name="м43" localSheetId="15">'[11]2+'!$FK:$FL</definedName>
    <definedName name="м43" localSheetId="17">'[11]2+'!$FK:$FL</definedName>
    <definedName name="м43" localSheetId="7">'[12]2+'!$FK:$FL</definedName>
    <definedName name="м43" localSheetId="5">'[12]2+'!$FK:$FL</definedName>
    <definedName name="м43" localSheetId="8">'[12]2+'!$FK:$FL</definedName>
    <definedName name="м43" localSheetId="11">'[12]2+'!$FK:$FL</definedName>
    <definedName name="м43">'[13]2+'!$FK:$FL</definedName>
    <definedName name="м44" localSheetId="6">'[11]2+'!$FO:$FP</definedName>
    <definedName name="м44" localSheetId="15">'[11]2+'!$FO:$FP</definedName>
    <definedName name="м44" localSheetId="17">'[11]2+'!$FO:$FP</definedName>
    <definedName name="м44" localSheetId="7">'[12]2+'!$FO:$FP</definedName>
    <definedName name="м44" localSheetId="5">'[12]2+'!$FO:$FP</definedName>
    <definedName name="м44" localSheetId="8">'[12]2+'!$FO:$FP</definedName>
    <definedName name="м44" localSheetId="11">'[12]2+'!$FO:$FP</definedName>
    <definedName name="м44">'[13]2+'!$FO:$FP</definedName>
    <definedName name="м45" localSheetId="6">'[11]2+'!$FS:$FT</definedName>
    <definedName name="м45" localSheetId="15">'[11]2+'!$FS:$FT</definedName>
    <definedName name="м45" localSheetId="17">'[11]2+'!$FS:$FT</definedName>
    <definedName name="м45" localSheetId="7">'[12]2+'!$FS:$FT</definedName>
    <definedName name="м45" localSheetId="5">'[12]2+'!$FS:$FT</definedName>
    <definedName name="м45" localSheetId="8">'[12]2+'!$FS:$FT</definedName>
    <definedName name="м45" localSheetId="11">'[12]2+'!$FS:$FT</definedName>
    <definedName name="м45">'[13]2+'!$FS:$FT</definedName>
    <definedName name="м46" localSheetId="6">'[11]2+'!$FW:$FX</definedName>
    <definedName name="м46" localSheetId="15">'[11]2+'!$FW:$FX</definedName>
    <definedName name="м46" localSheetId="17">'[11]2+'!$FW:$FX</definedName>
    <definedName name="м46" localSheetId="7">'[12]2+'!$FW:$FX</definedName>
    <definedName name="м46" localSheetId="5">'[12]2+'!$FW:$FX</definedName>
    <definedName name="м46" localSheetId="8">'[12]2+'!$FW:$FX</definedName>
    <definedName name="м46" localSheetId="11">'[12]2+'!$FW:$FX</definedName>
    <definedName name="м46">'[13]2+'!$FW:$FX</definedName>
    <definedName name="м47" localSheetId="6">'[11]2+'!$GA:$GB</definedName>
    <definedName name="м47" localSheetId="15">'[11]2+'!$GA:$GB</definedName>
    <definedName name="м47" localSheetId="17">'[11]2+'!$GA:$GB</definedName>
    <definedName name="м47" localSheetId="7">'[12]2+'!$GA:$GB</definedName>
    <definedName name="м47" localSheetId="5">'[12]2+'!$GA:$GB</definedName>
    <definedName name="м47" localSheetId="8">'[12]2+'!$GA:$GB</definedName>
    <definedName name="м47" localSheetId="11">'[12]2+'!$GA:$GB</definedName>
    <definedName name="м47">'[13]2+'!$GA:$GB</definedName>
    <definedName name="м48" localSheetId="6">'[11]2+'!$GE:$GF</definedName>
    <definedName name="м48" localSheetId="15">'[11]2+'!$GE:$GF</definedName>
    <definedName name="м48" localSheetId="17">'[11]2+'!$GE:$GF</definedName>
    <definedName name="м48" localSheetId="7">'[12]2+'!$GE:$GF</definedName>
    <definedName name="м48" localSheetId="5">'[12]2+'!$GE:$GF</definedName>
    <definedName name="м48" localSheetId="8">'[12]2+'!$GE:$GF</definedName>
    <definedName name="м48" localSheetId="11">'[12]2+'!$GE:$GF</definedName>
    <definedName name="м48">'[13]2+'!$GE:$GF</definedName>
    <definedName name="м49" localSheetId="6">'[11]2+'!$GI:$GJ</definedName>
    <definedName name="м49" localSheetId="15">'[11]2+'!$GI:$GJ</definedName>
    <definedName name="м49" localSheetId="17">'[11]2+'!$GI:$GJ</definedName>
    <definedName name="м49" localSheetId="7">'[12]2+'!$GI:$GJ</definedName>
    <definedName name="м49" localSheetId="5">'[12]2+'!$GI:$GJ</definedName>
    <definedName name="м49" localSheetId="8">'[12]2+'!$GI:$GJ</definedName>
    <definedName name="м49" localSheetId="11">'[12]2+'!$GI:$GJ</definedName>
    <definedName name="м49">'[13]2+'!$GI:$GJ</definedName>
    <definedName name="м5" localSheetId="6">'[11]2+'!$O:$P</definedName>
    <definedName name="м5" localSheetId="15">'[11]2+'!$O:$P</definedName>
    <definedName name="м5" localSheetId="17">'[11]2+'!$O:$P</definedName>
    <definedName name="м5" localSheetId="7">'[12]2+'!$O:$P</definedName>
    <definedName name="м5" localSheetId="5">'[12]2+'!$O:$P</definedName>
    <definedName name="м5" localSheetId="8">'[12]2+'!$O:$P</definedName>
    <definedName name="м5" localSheetId="11">'[12]2+'!$O:$P</definedName>
    <definedName name="м5">'[13]2+'!$O:$P</definedName>
    <definedName name="м50" localSheetId="6">'[11]2+'!$GM:$GN</definedName>
    <definedName name="м50" localSheetId="15">'[11]2+'!$GM:$GN</definedName>
    <definedName name="м50" localSheetId="17">'[11]2+'!$GM:$GN</definedName>
    <definedName name="м50" localSheetId="7">'[12]2+'!$GM:$GN</definedName>
    <definedName name="м50" localSheetId="5">'[12]2+'!$GM:$GN</definedName>
    <definedName name="м50" localSheetId="8">'[12]2+'!$GM:$GN</definedName>
    <definedName name="м50" localSheetId="11">'[12]2+'!$GM:$GN</definedName>
    <definedName name="м50">'[13]2+'!$GM:$GN</definedName>
    <definedName name="м51" localSheetId="6">'[11]2+'!$GQ:$GR</definedName>
    <definedName name="м51" localSheetId="15">'[11]2+'!$GQ:$GR</definedName>
    <definedName name="м51" localSheetId="17">'[11]2+'!$GQ:$GR</definedName>
    <definedName name="м51" localSheetId="7">'[12]2+'!$GQ:$GR</definedName>
    <definedName name="м51" localSheetId="5">'[12]2+'!$GQ:$GR</definedName>
    <definedName name="м51" localSheetId="8">'[12]2+'!$GQ:$GR</definedName>
    <definedName name="м51" localSheetId="11">'[12]2+'!$GQ:$GR</definedName>
    <definedName name="м51">'[13]2+'!$GQ:$GR</definedName>
    <definedName name="м52" localSheetId="6">'[11]2+'!$GU:$GV</definedName>
    <definedName name="м52" localSheetId="15">'[11]2+'!$GU:$GV</definedName>
    <definedName name="м52" localSheetId="17">'[11]2+'!$GU:$GV</definedName>
    <definedName name="м52" localSheetId="7">'[12]2+'!$GU:$GV</definedName>
    <definedName name="м52" localSheetId="5">'[12]2+'!$GU:$GV</definedName>
    <definedName name="м52" localSheetId="8">'[12]2+'!$GU:$GV</definedName>
    <definedName name="м52" localSheetId="11">'[12]2+'!$GU:$GV</definedName>
    <definedName name="м52">'[13]2+'!$GU:$GV</definedName>
    <definedName name="м53" localSheetId="6">'[11]2+'!$GY:$GZ</definedName>
    <definedName name="м53" localSheetId="15">'[11]2+'!$GY:$GZ</definedName>
    <definedName name="м53" localSheetId="17">'[11]2+'!$GY:$GZ</definedName>
    <definedName name="м53" localSheetId="7">'[12]2+'!$GY:$GZ</definedName>
    <definedName name="м53" localSheetId="5">'[12]2+'!$GY:$GZ</definedName>
    <definedName name="м53" localSheetId="8">'[12]2+'!$GY:$GZ</definedName>
    <definedName name="м53" localSheetId="11">'[12]2+'!$GY:$GZ</definedName>
    <definedName name="м53">'[13]2+'!$GY:$GZ</definedName>
    <definedName name="м54" localSheetId="6">'[11]2+'!$HC:$HD</definedName>
    <definedName name="м54" localSheetId="15">'[11]2+'!$HC:$HD</definedName>
    <definedName name="м54" localSheetId="17">'[11]2+'!$HC:$HD</definedName>
    <definedName name="м54" localSheetId="7">'[12]2+'!$HC:$HD</definedName>
    <definedName name="м54" localSheetId="5">'[12]2+'!$HC:$HD</definedName>
    <definedName name="м54" localSheetId="8">'[12]2+'!$HC:$HD</definedName>
    <definedName name="м54" localSheetId="11">'[12]2+'!$HC:$HD</definedName>
    <definedName name="м54">'[13]2+'!$HC:$HD</definedName>
    <definedName name="м55" localSheetId="6">'[11]2+'!$HG:$HH</definedName>
    <definedName name="м55" localSheetId="15">'[11]2+'!$HG:$HH</definedName>
    <definedName name="м55" localSheetId="17">'[11]2+'!$HG:$HH</definedName>
    <definedName name="м55" localSheetId="7">'[12]2+'!$HG:$HH</definedName>
    <definedName name="м55" localSheetId="5">'[12]2+'!$HG:$HH</definedName>
    <definedName name="м55" localSheetId="8">'[12]2+'!$HG:$HH</definedName>
    <definedName name="м55" localSheetId="11">'[12]2+'!$HG:$HH</definedName>
    <definedName name="м55">'[13]2+'!$HG:$HH</definedName>
    <definedName name="м56" localSheetId="6">'[11]2+'!$HK:$HL</definedName>
    <definedName name="м56" localSheetId="15">'[11]2+'!$HK:$HL</definedName>
    <definedName name="м56" localSheetId="17">'[11]2+'!$HK:$HL</definedName>
    <definedName name="м56" localSheetId="7">'[12]2+'!$HK:$HL</definedName>
    <definedName name="м56" localSheetId="5">'[12]2+'!$HK:$HL</definedName>
    <definedName name="м56" localSheetId="8">'[12]2+'!$HK:$HL</definedName>
    <definedName name="м56" localSheetId="11">'[12]2+'!$HK:$HL</definedName>
    <definedName name="м56">'[13]2+'!$HK:$HL</definedName>
    <definedName name="м57" localSheetId="6">'[11]2+'!$HO:$HP</definedName>
    <definedName name="м57" localSheetId="15">'[11]2+'!$HO:$HP</definedName>
    <definedName name="м57" localSheetId="17">'[11]2+'!$HO:$HP</definedName>
    <definedName name="м57" localSheetId="7">'[12]2+'!$HO:$HP</definedName>
    <definedName name="м57" localSheetId="5">'[12]2+'!$HO:$HP</definedName>
    <definedName name="м57" localSheetId="8">'[12]2+'!$HO:$HP</definedName>
    <definedName name="м57" localSheetId="11">'[12]2+'!$HO:$HP</definedName>
    <definedName name="м57">'[13]2+'!$HO:$HP</definedName>
    <definedName name="м58" localSheetId="6">'[11]2+'!$HS:$HT</definedName>
    <definedName name="м58" localSheetId="15">'[11]2+'!$HS:$HT</definedName>
    <definedName name="м58" localSheetId="17">'[11]2+'!$HS:$HT</definedName>
    <definedName name="м58" localSheetId="7">'[12]2+'!$HS:$HT</definedName>
    <definedName name="м58" localSheetId="5">'[12]2+'!$HS:$HT</definedName>
    <definedName name="м58" localSheetId="8">'[12]2+'!$HS:$HT</definedName>
    <definedName name="м58" localSheetId="11">'[12]2+'!$HS:$HT</definedName>
    <definedName name="м58">'[13]2+'!$HS:$HT</definedName>
    <definedName name="м59" localSheetId="6">'[11]2+'!$HW:$HX</definedName>
    <definedName name="м59" localSheetId="15">'[11]2+'!$HW:$HX</definedName>
    <definedName name="м59" localSheetId="17">'[11]2+'!$HW:$HX</definedName>
    <definedName name="м59" localSheetId="7">'[12]2+'!$HW:$HX</definedName>
    <definedName name="м59" localSheetId="5">'[12]2+'!$HW:$HX</definedName>
    <definedName name="м59" localSheetId="8">'[12]2+'!$HW:$HX</definedName>
    <definedName name="м59" localSheetId="11">'[12]2+'!$HW:$HX</definedName>
    <definedName name="м59">'[13]2+'!$HW:$HX</definedName>
    <definedName name="м6" localSheetId="6">'[11]2+'!$S:$T</definedName>
    <definedName name="м6" localSheetId="15">'[11]2+'!$S:$T</definedName>
    <definedName name="м6" localSheetId="17">'[11]2+'!$S:$T</definedName>
    <definedName name="м6" localSheetId="7">'[12]2+'!$S:$T</definedName>
    <definedName name="м6" localSheetId="5">'[12]2+'!$S:$T</definedName>
    <definedName name="м6" localSheetId="8">'[12]2+'!$S:$T</definedName>
    <definedName name="м6" localSheetId="11">'[12]2+'!$S:$T</definedName>
    <definedName name="м6">'[13]2+'!$S:$T</definedName>
    <definedName name="м60" localSheetId="6">'[11]2+'!$IA:$IB</definedName>
    <definedName name="м60" localSheetId="15">'[11]2+'!$IA:$IB</definedName>
    <definedName name="м60" localSheetId="17">'[11]2+'!$IA:$IB</definedName>
    <definedName name="м60" localSheetId="7">'[12]2+'!$IA:$IB</definedName>
    <definedName name="м60" localSheetId="5">'[12]2+'!$IA:$IB</definedName>
    <definedName name="м60" localSheetId="8">'[12]2+'!$IA:$IB</definedName>
    <definedName name="м60" localSheetId="11">'[12]2+'!$IA:$IB</definedName>
    <definedName name="м60">'[13]2+'!$IA:$IB</definedName>
    <definedName name="м61" localSheetId="6">'[11]2+'!$IE:$IF</definedName>
    <definedName name="м61" localSheetId="15">'[11]2+'!$IE:$IF</definedName>
    <definedName name="м61" localSheetId="17">'[11]2+'!$IE:$IF</definedName>
    <definedName name="м61" localSheetId="7">'[12]2+'!$IE:$IF</definedName>
    <definedName name="м61" localSheetId="5">'[12]2+'!$IE:$IF</definedName>
    <definedName name="м61" localSheetId="8">'[12]2+'!$IE:$IF</definedName>
    <definedName name="м61" localSheetId="11">'[12]2+'!$IE:$IF</definedName>
    <definedName name="м61">'[13]2+'!$IE:$IF</definedName>
    <definedName name="м62" localSheetId="6">'[11]2+'!$II:$IJ</definedName>
    <definedName name="м62" localSheetId="15">'[11]2+'!$II:$IJ</definedName>
    <definedName name="м62" localSheetId="17">'[11]2+'!$II:$IJ</definedName>
    <definedName name="м62" localSheetId="7">'[12]2+'!$II:$IJ</definedName>
    <definedName name="м62" localSheetId="5">'[12]2+'!$II:$IJ</definedName>
    <definedName name="м62" localSheetId="8">'[12]2+'!$II:$IJ</definedName>
    <definedName name="м62" localSheetId="11">'[12]2+'!$II:$IJ</definedName>
    <definedName name="м62">'[13]2+'!$II:$IJ</definedName>
    <definedName name="м63" localSheetId="6">'[11]2+'!$IM:$IN</definedName>
    <definedName name="м63" localSheetId="15">'[11]2+'!$IM:$IN</definedName>
    <definedName name="м63" localSheetId="17">'[11]2+'!$IM:$IN</definedName>
    <definedName name="м63" localSheetId="7">'[12]2+'!$IM:$IN</definedName>
    <definedName name="м63" localSheetId="5">'[12]2+'!$IM:$IN</definedName>
    <definedName name="м63" localSheetId="8">'[12]2+'!$IM:$IN</definedName>
    <definedName name="м63" localSheetId="11">'[12]2+'!$IM:$IN</definedName>
    <definedName name="м63">'[13]2+'!$IM:$IN</definedName>
    <definedName name="м64" localSheetId="6">'[11]2+'!$IQ:$IR</definedName>
    <definedName name="м64" localSheetId="15">'[11]2+'!$IQ:$IR</definedName>
    <definedName name="м64" localSheetId="17">'[11]2+'!$IQ:$IR</definedName>
    <definedName name="м64" localSheetId="7">'[12]2+'!$IQ:$IR</definedName>
    <definedName name="м64" localSheetId="5">'[12]2+'!$IQ:$IR</definedName>
    <definedName name="м64" localSheetId="8">'[12]2+'!$IQ:$IR</definedName>
    <definedName name="м64" localSheetId="11">'[12]2+'!$IQ:$IR</definedName>
    <definedName name="м64">'[13]2+'!$IQ:$IR</definedName>
    <definedName name="м65" localSheetId="6">'[11]2+'!$IU:$IV</definedName>
    <definedName name="м65" localSheetId="15">'[11]2+'!$IU:$IV</definedName>
    <definedName name="м65" localSheetId="17">'[11]2+'!$IU:$IV</definedName>
    <definedName name="м65" localSheetId="7">'[12]2+'!$IU:$IV</definedName>
    <definedName name="м65" localSheetId="5">'[12]2+'!$IU:$IV</definedName>
    <definedName name="м65" localSheetId="8">'[12]2+'!$IU:$IV</definedName>
    <definedName name="м65" localSheetId="11">'[12]2+'!$IU:$IV</definedName>
    <definedName name="м65">'[13]2+'!$IU:$IV</definedName>
    <definedName name="м66" localSheetId="6">'[11]2+'!$IY:$IZ</definedName>
    <definedName name="м66" localSheetId="15">'[11]2+'!$IY:$IZ</definedName>
    <definedName name="м66" localSheetId="17">'[11]2+'!$IY:$IZ</definedName>
    <definedName name="м66" localSheetId="7">'[12]2+'!$IY:$IZ</definedName>
    <definedName name="м66" localSheetId="5">'[12]2+'!$IY:$IZ</definedName>
    <definedName name="м66" localSheetId="8">'[12]2+'!$IY:$IZ</definedName>
    <definedName name="м66" localSheetId="11">'[12]2+'!$IY:$IZ</definedName>
    <definedName name="м66">'[13]2+'!$IY:$IZ</definedName>
    <definedName name="м67" localSheetId="6">'[11]2+'!$JC:$JD</definedName>
    <definedName name="м67" localSheetId="15">'[11]2+'!$JC:$JD</definedName>
    <definedName name="м67" localSheetId="17">'[11]2+'!$JC:$JD</definedName>
    <definedName name="м67" localSheetId="7">'[12]2+'!$JC:$JD</definedName>
    <definedName name="м67" localSheetId="5">'[12]2+'!$JC:$JD</definedName>
    <definedName name="м67" localSheetId="8">'[12]2+'!$JC:$JD</definedName>
    <definedName name="м67" localSheetId="11">'[12]2+'!$JC:$JD</definedName>
    <definedName name="м67">'[13]2+'!$JC:$JD</definedName>
    <definedName name="м68" localSheetId="6">'[11]2+'!$JG:$JH</definedName>
    <definedName name="м68" localSheetId="15">'[11]2+'!$JG:$JH</definedName>
    <definedName name="м68" localSheetId="17">'[11]2+'!$JG:$JH</definedName>
    <definedName name="м68" localSheetId="7">'[12]2+'!$JG:$JH</definedName>
    <definedName name="м68" localSheetId="5">'[12]2+'!$JG:$JH</definedName>
    <definedName name="м68" localSheetId="8">'[12]2+'!$JG:$JH</definedName>
    <definedName name="м68" localSheetId="11">'[12]2+'!$JG:$JH</definedName>
    <definedName name="м68">'[13]2+'!$JG:$JH</definedName>
    <definedName name="м69" localSheetId="6">'[11]2+'!$JK:$JL</definedName>
    <definedName name="м69" localSheetId="15">'[11]2+'!$JK:$JL</definedName>
    <definedName name="м69" localSheetId="17">'[11]2+'!$JK:$JL</definedName>
    <definedName name="м69" localSheetId="7">'[12]2+'!$JK:$JL</definedName>
    <definedName name="м69" localSheetId="5">'[12]2+'!$JK:$JL</definedName>
    <definedName name="м69" localSheetId="8">'[12]2+'!$JK:$JL</definedName>
    <definedName name="м69" localSheetId="11">'[12]2+'!$JK:$JL</definedName>
    <definedName name="м69">'[13]2+'!$JK:$JL</definedName>
    <definedName name="м7" localSheetId="6">'[11]2+'!$W:$X</definedName>
    <definedName name="м7" localSheetId="15">'[11]2+'!$W:$X</definedName>
    <definedName name="м7" localSheetId="17">'[11]2+'!$W:$X</definedName>
    <definedName name="м7" localSheetId="7">'[12]2+'!$W:$X</definedName>
    <definedName name="м7" localSheetId="5">'[12]2+'!$W:$X</definedName>
    <definedName name="м7" localSheetId="8">'[12]2+'!$W:$X</definedName>
    <definedName name="м7" localSheetId="11">'[12]2+'!$W:$X</definedName>
    <definedName name="м7">'[13]2+'!$W:$X</definedName>
    <definedName name="м70" localSheetId="6">'[11]2+'!$JO:$JP</definedName>
    <definedName name="м70" localSheetId="15">'[11]2+'!$JO:$JP</definedName>
    <definedName name="м70" localSheetId="17">'[11]2+'!$JO:$JP</definedName>
    <definedName name="м70" localSheetId="7">'[12]2+'!$JO:$JP</definedName>
    <definedName name="м70" localSheetId="5">'[12]2+'!$JO:$JP</definedName>
    <definedName name="м70" localSheetId="8">'[12]2+'!$JO:$JP</definedName>
    <definedName name="м70" localSheetId="11">'[12]2+'!$JO:$JP</definedName>
    <definedName name="м70">'[13]2+'!$JO:$JP</definedName>
    <definedName name="м71" localSheetId="6">'[11]2+'!$JS:$JT</definedName>
    <definedName name="м71" localSheetId="15">'[11]2+'!$JS:$JT</definedName>
    <definedName name="м71" localSheetId="17">'[11]2+'!$JS:$JT</definedName>
    <definedName name="м71" localSheetId="7">'[12]2+'!$JS:$JT</definedName>
    <definedName name="м71" localSheetId="5">'[12]2+'!$JS:$JT</definedName>
    <definedName name="м71" localSheetId="8">'[12]2+'!$JS:$JT</definedName>
    <definedName name="м71" localSheetId="11">'[12]2+'!$JS:$JT</definedName>
    <definedName name="м71">'[13]2+'!$JS:$JT</definedName>
    <definedName name="м72" localSheetId="6">'[11]2+'!$JW:$JX</definedName>
    <definedName name="м72" localSheetId="15">'[11]2+'!$JW:$JX</definedName>
    <definedName name="м72" localSheetId="17">'[11]2+'!$JW:$JX</definedName>
    <definedName name="м72" localSheetId="7">'[12]2+'!$JW:$JX</definedName>
    <definedName name="м72" localSheetId="5">'[12]2+'!$JW:$JX</definedName>
    <definedName name="м72" localSheetId="8">'[12]2+'!$JW:$JX</definedName>
    <definedName name="м72" localSheetId="11">'[12]2+'!$JW:$JX</definedName>
    <definedName name="м72">'[13]2+'!$JW:$JX</definedName>
    <definedName name="м73" localSheetId="6">'[11]2+'!$KA:$KB</definedName>
    <definedName name="м73" localSheetId="15">'[11]2+'!$KA:$KB</definedName>
    <definedName name="м73" localSheetId="17">'[11]2+'!$KA:$KB</definedName>
    <definedName name="м73" localSheetId="7">'[12]2+'!$KA:$KB</definedName>
    <definedName name="м73" localSheetId="5">'[12]2+'!$KA:$KB</definedName>
    <definedName name="м73" localSheetId="8">'[12]2+'!$KA:$KB</definedName>
    <definedName name="м73" localSheetId="11">'[12]2+'!$KA:$KB</definedName>
    <definedName name="м73">'[13]2+'!$KA:$KB</definedName>
    <definedName name="м74" localSheetId="6">'[11]2+'!$KE:$KF</definedName>
    <definedName name="м74" localSheetId="15">'[11]2+'!$KE:$KF</definedName>
    <definedName name="м74" localSheetId="17">'[11]2+'!$KE:$KF</definedName>
    <definedName name="м74" localSheetId="7">'[12]2+'!$KE:$KF</definedName>
    <definedName name="м74" localSheetId="5">'[12]2+'!$KE:$KF</definedName>
    <definedName name="м74" localSheetId="8">'[12]2+'!$KE:$KF</definedName>
    <definedName name="м74" localSheetId="11">'[12]2+'!$KE:$KF</definedName>
    <definedName name="м74">'[13]2+'!$KE:$KF</definedName>
    <definedName name="м75" localSheetId="6">'[11]2+'!$KI:$KJ</definedName>
    <definedName name="м75" localSheetId="15">'[11]2+'!$KI:$KJ</definedName>
    <definedName name="м75" localSheetId="17">'[11]2+'!$KI:$KJ</definedName>
    <definedName name="м75" localSheetId="7">'[12]2+'!$KI:$KJ</definedName>
    <definedName name="м75" localSheetId="5">'[12]2+'!$KI:$KJ</definedName>
    <definedName name="м75" localSheetId="8">'[12]2+'!$KI:$KJ</definedName>
    <definedName name="м75" localSheetId="11">'[12]2+'!$KI:$KJ</definedName>
    <definedName name="м75">'[13]2+'!$KI:$KJ</definedName>
    <definedName name="м76" localSheetId="6">'[11]2+'!$KM:$KN</definedName>
    <definedName name="м76" localSheetId="15">'[11]2+'!$KM:$KN</definedName>
    <definedName name="м76" localSheetId="17">'[11]2+'!$KM:$KN</definedName>
    <definedName name="м76" localSheetId="7">'[12]2+'!$KM:$KN</definedName>
    <definedName name="м76" localSheetId="5">'[12]2+'!$KM:$KN</definedName>
    <definedName name="м76" localSheetId="8">'[12]2+'!$KM:$KN</definedName>
    <definedName name="м76" localSheetId="11">'[12]2+'!$KM:$KN</definedName>
    <definedName name="м76">'[13]2+'!$KM:$KN</definedName>
    <definedName name="м77" localSheetId="6">'[11]2+'!$KQ:$KR</definedName>
    <definedName name="м77" localSheetId="15">'[11]2+'!$KQ:$KR</definedName>
    <definedName name="м77" localSheetId="17">'[11]2+'!$KQ:$KR</definedName>
    <definedName name="м77" localSheetId="7">'[12]2+'!$KQ:$KR</definedName>
    <definedName name="м77" localSheetId="5">'[12]2+'!$KQ:$KR</definedName>
    <definedName name="м77" localSheetId="8">'[12]2+'!$KQ:$KR</definedName>
    <definedName name="м77" localSheetId="11">'[12]2+'!$KQ:$KR</definedName>
    <definedName name="м77">'[13]2+'!$KQ:$KR</definedName>
    <definedName name="м78" localSheetId="6">'[11]2+'!$KU:$KV</definedName>
    <definedName name="м78" localSheetId="15">'[11]2+'!$KU:$KV</definedName>
    <definedName name="м78" localSheetId="17">'[11]2+'!$KU:$KV</definedName>
    <definedName name="м78" localSheetId="7">'[12]2+'!$KU:$KV</definedName>
    <definedName name="м78" localSheetId="5">'[12]2+'!$KU:$KV</definedName>
    <definedName name="м78" localSheetId="8">'[12]2+'!$KU:$KV</definedName>
    <definedName name="м78" localSheetId="11">'[12]2+'!$KU:$KV</definedName>
    <definedName name="м78">'[13]2+'!$KU:$KV</definedName>
    <definedName name="м79" localSheetId="6">'[11]2+'!$KY:$KZ</definedName>
    <definedName name="м79" localSheetId="15">'[11]2+'!$KY:$KZ</definedName>
    <definedName name="м79" localSheetId="17">'[11]2+'!$KY:$KZ</definedName>
    <definedName name="м79" localSheetId="7">'[12]2+'!$KY:$KZ</definedName>
    <definedName name="м79" localSheetId="5">'[12]2+'!$KY:$KZ</definedName>
    <definedName name="м79" localSheetId="8">'[12]2+'!$KY:$KZ</definedName>
    <definedName name="м79" localSheetId="11">'[12]2+'!$KY:$KZ</definedName>
    <definedName name="м79">'[13]2+'!$KY:$KZ</definedName>
    <definedName name="м8" localSheetId="6">'[11]2+'!$AA:$AB</definedName>
    <definedName name="м8" localSheetId="15">'[11]2+'!$AA:$AB</definedName>
    <definedName name="м8" localSheetId="17">'[11]2+'!$AA:$AB</definedName>
    <definedName name="м8" localSheetId="7">'[12]2+'!$AA:$AB</definedName>
    <definedName name="м8" localSheetId="5">'[12]2+'!$AA:$AB</definedName>
    <definedName name="м8" localSheetId="8">'[12]2+'!$AA:$AB</definedName>
    <definedName name="м8" localSheetId="11">'[12]2+'!$AA:$AB</definedName>
    <definedName name="м8">'[13]2+'!$AA:$AB</definedName>
    <definedName name="м80" localSheetId="6">'[11]2+'!$LC:$LD</definedName>
    <definedName name="м80" localSheetId="15">'[11]2+'!$LC:$LD</definedName>
    <definedName name="м80" localSheetId="17">'[11]2+'!$LC:$LD</definedName>
    <definedName name="м80" localSheetId="7">'[12]2+'!$LC:$LD</definedName>
    <definedName name="м80" localSheetId="5">'[12]2+'!$LC:$LD</definedName>
    <definedName name="м80" localSheetId="8">'[12]2+'!$LC:$LD</definedName>
    <definedName name="м80" localSheetId="11">'[12]2+'!$LC:$LD</definedName>
    <definedName name="м80">'[13]2+'!$LC:$LD</definedName>
    <definedName name="м81" localSheetId="6">'[11]2+'!$LG:$LH</definedName>
    <definedName name="м81" localSheetId="15">'[11]2+'!$LG:$LH</definedName>
    <definedName name="м81" localSheetId="17">'[11]2+'!$LG:$LH</definedName>
    <definedName name="м81" localSheetId="7">'[12]2+'!$LG:$LH</definedName>
    <definedName name="м81" localSheetId="5">'[12]2+'!$LG:$LH</definedName>
    <definedName name="м81" localSheetId="8">'[12]2+'!$LG:$LH</definedName>
    <definedName name="м81" localSheetId="11">'[12]2+'!$LG:$LH</definedName>
    <definedName name="м81">'[13]2+'!$LG:$LH</definedName>
    <definedName name="м82" localSheetId="6">'[11]2+'!$LK:$LL</definedName>
    <definedName name="м82" localSheetId="15">'[11]2+'!$LK:$LL</definedName>
    <definedName name="м82" localSheetId="17">'[11]2+'!$LK:$LL</definedName>
    <definedName name="м82" localSheetId="7">'[12]2+'!$LK:$LL</definedName>
    <definedName name="м82" localSheetId="5">'[12]2+'!$LK:$LL</definedName>
    <definedName name="м82" localSheetId="8">'[12]2+'!$LK:$LL</definedName>
    <definedName name="м82" localSheetId="11">'[12]2+'!$LK:$LL</definedName>
    <definedName name="м82">'[13]2+'!$LK:$LL</definedName>
    <definedName name="м83" localSheetId="6">'[11]2+'!$LO:$LP</definedName>
    <definedName name="м83" localSheetId="15">'[11]2+'!$LO:$LP</definedName>
    <definedName name="м83" localSheetId="17">'[11]2+'!$LO:$LP</definedName>
    <definedName name="м83" localSheetId="7">'[12]2+'!$LO:$LP</definedName>
    <definedName name="м83" localSheetId="5">'[12]2+'!$LO:$LP</definedName>
    <definedName name="м83" localSheetId="8">'[12]2+'!$LO:$LP</definedName>
    <definedName name="м83" localSheetId="11">'[12]2+'!$LO:$LP</definedName>
    <definedName name="м83">'[13]2+'!$LO:$LP</definedName>
    <definedName name="м84" localSheetId="6">'[11]2+'!$LS:$LT</definedName>
    <definedName name="м84" localSheetId="15">'[11]2+'!$LS:$LT</definedName>
    <definedName name="м84" localSheetId="17">'[11]2+'!$LS:$LT</definedName>
    <definedName name="м84" localSheetId="7">'[12]2+'!$LS:$LT</definedName>
    <definedName name="м84" localSheetId="5">'[12]2+'!$LS:$LT</definedName>
    <definedName name="м84" localSheetId="8">'[12]2+'!$LS:$LT</definedName>
    <definedName name="м84" localSheetId="11">'[12]2+'!$LS:$LT</definedName>
    <definedName name="м84">'[13]2+'!$LS:$LT</definedName>
    <definedName name="м85" localSheetId="6">'[11]2+'!$LW:$LX</definedName>
    <definedName name="м85" localSheetId="15">'[11]2+'!$LW:$LX</definedName>
    <definedName name="м85" localSheetId="17">'[11]2+'!$LW:$LX</definedName>
    <definedName name="м85" localSheetId="7">'[12]2+'!$LW:$LX</definedName>
    <definedName name="м85" localSheetId="5">'[12]2+'!$LW:$LX</definedName>
    <definedName name="м85" localSheetId="8">'[12]2+'!$LW:$LX</definedName>
    <definedName name="м85" localSheetId="11">'[12]2+'!$LW:$LX</definedName>
    <definedName name="м85">'[13]2+'!$LW:$LX</definedName>
    <definedName name="м86" localSheetId="6">'[11]2+'!$MA:$MB</definedName>
    <definedName name="м86" localSheetId="15">'[11]2+'!$MA:$MB</definedName>
    <definedName name="м86" localSheetId="17">'[11]2+'!$MA:$MB</definedName>
    <definedName name="м86" localSheetId="7">'[12]2+'!$MA:$MB</definedName>
    <definedName name="м86" localSheetId="5">'[12]2+'!$MA:$MB</definedName>
    <definedName name="м86" localSheetId="8">'[12]2+'!$MA:$MB</definedName>
    <definedName name="м86" localSheetId="11">'[12]2+'!$MA:$MB</definedName>
    <definedName name="м86">'[13]2+'!$MA:$MB</definedName>
    <definedName name="м87" localSheetId="6">'[11]2+'!$ME:$MF</definedName>
    <definedName name="м87" localSheetId="15">'[11]2+'!$ME:$MF</definedName>
    <definedName name="м87" localSheetId="17">'[11]2+'!$ME:$MF</definedName>
    <definedName name="м87" localSheetId="7">'[12]2+'!$ME:$MF</definedName>
    <definedName name="м87" localSheetId="5">'[12]2+'!$ME:$MF</definedName>
    <definedName name="м87" localSheetId="8">'[12]2+'!$ME:$MF</definedName>
    <definedName name="м87" localSheetId="11">'[12]2+'!$ME:$MF</definedName>
    <definedName name="м87">'[13]2+'!$ME:$MF</definedName>
    <definedName name="м88" localSheetId="6">'[11]2+'!$MI:$MJ</definedName>
    <definedName name="м88" localSheetId="15">'[11]2+'!$MI:$MJ</definedName>
    <definedName name="м88" localSheetId="17">'[11]2+'!$MI:$MJ</definedName>
    <definedName name="м88" localSheetId="7">'[12]2+'!$MI:$MJ</definedName>
    <definedName name="м88" localSheetId="5">'[12]2+'!$MI:$MJ</definedName>
    <definedName name="м88" localSheetId="8">'[12]2+'!$MI:$MJ</definedName>
    <definedName name="м88" localSheetId="11">'[12]2+'!$MI:$MJ</definedName>
    <definedName name="м88">'[13]2+'!$MI:$MJ</definedName>
    <definedName name="м89" localSheetId="6">'[11]2+'!$MM:$MN</definedName>
    <definedName name="м89" localSheetId="15">'[11]2+'!$MM:$MN</definedName>
    <definedName name="м89" localSheetId="17">'[11]2+'!$MM:$MN</definedName>
    <definedName name="м89" localSheetId="7">'[12]2+'!$MM:$MN</definedName>
    <definedName name="м89" localSheetId="5">'[12]2+'!$MM:$MN</definedName>
    <definedName name="м89" localSheetId="8">'[12]2+'!$MM:$MN</definedName>
    <definedName name="м89" localSheetId="11">'[12]2+'!$MM:$MN</definedName>
    <definedName name="м89">'[13]2+'!$MM:$MN</definedName>
    <definedName name="м9" localSheetId="6">'[11]2+'!$AE:$AF</definedName>
    <definedName name="м9" localSheetId="15">'[11]2+'!$AE:$AF</definedName>
    <definedName name="м9" localSheetId="17">'[11]2+'!$AE:$AF</definedName>
    <definedName name="м9" localSheetId="7">'[12]2+'!$AE:$AF</definedName>
    <definedName name="м9" localSheetId="5">'[12]2+'!$AE:$AF</definedName>
    <definedName name="м9" localSheetId="8">'[12]2+'!$AE:$AF</definedName>
    <definedName name="м9" localSheetId="11">'[12]2+'!$AE:$AF</definedName>
    <definedName name="м9">'[13]2+'!$AE:$AF</definedName>
    <definedName name="м90" localSheetId="6">'[11]2+'!$MQ:$MR</definedName>
    <definedName name="м90" localSheetId="15">'[11]2+'!$MQ:$MR</definedName>
    <definedName name="м90" localSheetId="17">'[11]2+'!$MQ:$MR</definedName>
    <definedName name="м90" localSheetId="7">'[12]2+'!$MQ:$MR</definedName>
    <definedName name="м90" localSheetId="5">'[12]2+'!$MQ:$MR</definedName>
    <definedName name="м90" localSheetId="8">'[12]2+'!$MQ:$MR</definedName>
    <definedName name="м90" localSheetId="11">'[12]2+'!$MQ:$MR</definedName>
    <definedName name="м90">'[13]2+'!$MQ:$MR</definedName>
    <definedName name="м91" localSheetId="6">'[11]2+'!$MU:$MV</definedName>
    <definedName name="м91" localSheetId="15">'[11]2+'!$MU:$MV</definedName>
    <definedName name="м91" localSheetId="17">'[11]2+'!$MU:$MV</definedName>
    <definedName name="м91" localSheetId="7">'[12]2+'!$MU:$MV</definedName>
    <definedName name="м91" localSheetId="5">'[12]2+'!$MU:$MV</definedName>
    <definedName name="м91" localSheetId="8">'[12]2+'!$MU:$MV</definedName>
    <definedName name="м91" localSheetId="11">'[12]2+'!$MU:$MV</definedName>
    <definedName name="м91">'[13]2+'!$MU:$MV</definedName>
    <definedName name="м92" localSheetId="6">'[11]2+'!$MY:$MZ</definedName>
    <definedName name="м92" localSheetId="15">'[11]2+'!$MY:$MZ</definedName>
    <definedName name="м92" localSheetId="17">'[11]2+'!$MY:$MZ</definedName>
    <definedName name="м92" localSheetId="7">'[12]2+'!$MY:$MZ</definedName>
    <definedName name="м92" localSheetId="5">'[12]2+'!$MY:$MZ</definedName>
    <definedName name="м92" localSheetId="8">'[12]2+'!$MY:$MZ</definedName>
    <definedName name="м92" localSheetId="11">'[12]2+'!$MY:$MZ</definedName>
    <definedName name="м92">'[13]2+'!$MY:$MZ</definedName>
    <definedName name="м93" localSheetId="6">'[11]2+'!$NC:$ND</definedName>
    <definedName name="м93" localSheetId="15">'[11]2+'!$NC:$ND</definedName>
    <definedName name="м93" localSheetId="17">'[11]2+'!$NC:$ND</definedName>
    <definedName name="м93" localSheetId="7">'[12]2+'!$NC:$ND</definedName>
    <definedName name="м93" localSheetId="5">'[12]2+'!$NC:$ND</definedName>
    <definedName name="м93" localSheetId="8">'[12]2+'!$NC:$ND</definedName>
    <definedName name="м93" localSheetId="11">'[12]2+'!$NC:$ND</definedName>
    <definedName name="м93">'[13]2+'!$NC:$ND</definedName>
    <definedName name="м94" localSheetId="6">'[11]2+'!$NG:$NH</definedName>
    <definedName name="м94" localSheetId="15">'[11]2+'!$NG:$NH</definedName>
    <definedName name="м94" localSheetId="17">'[11]2+'!$NG:$NH</definedName>
    <definedName name="м94" localSheetId="7">'[12]2+'!$NG:$NH</definedName>
    <definedName name="м94" localSheetId="5">'[12]2+'!$NG:$NH</definedName>
    <definedName name="м94" localSheetId="8">'[12]2+'!$NG:$NH</definedName>
    <definedName name="м94" localSheetId="11">'[12]2+'!$NG:$NH</definedName>
    <definedName name="м94">'[13]2+'!$NG:$NH</definedName>
    <definedName name="м95" localSheetId="6">'[11]2+'!$NK:$NL</definedName>
    <definedName name="м95" localSheetId="15">'[11]2+'!$NK:$NL</definedName>
    <definedName name="м95" localSheetId="17">'[11]2+'!$NK:$NL</definedName>
    <definedName name="м95" localSheetId="7">'[12]2+'!$NK:$NL</definedName>
    <definedName name="м95" localSheetId="5">'[12]2+'!$NK:$NL</definedName>
    <definedName name="м95" localSheetId="8">'[12]2+'!$NK:$NL</definedName>
    <definedName name="м95" localSheetId="11">'[12]2+'!$NK:$NL</definedName>
    <definedName name="м95">'[13]2+'!$NK:$NL</definedName>
    <definedName name="м96" localSheetId="6">'[11]2+'!$NO:$NP</definedName>
    <definedName name="м96" localSheetId="15">'[11]2+'!$NO:$NP</definedName>
    <definedName name="м96" localSheetId="17">'[11]2+'!$NO:$NP</definedName>
    <definedName name="м96" localSheetId="7">'[12]2+'!$NO:$NP</definedName>
    <definedName name="м96" localSheetId="5">'[12]2+'!$NO:$NP</definedName>
    <definedName name="м96" localSheetId="8">'[12]2+'!$NO:$NP</definedName>
    <definedName name="м96" localSheetId="11">'[12]2+'!$NO:$NP</definedName>
    <definedName name="м96">'[13]2+'!$NO:$NP</definedName>
    <definedName name="м97" localSheetId="6">'[11]2+'!$NS:$NT</definedName>
    <definedName name="м97" localSheetId="15">'[11]2+'!$NS:$NT</definedName>
    <definedName name="м97" localSheetId="17">'[11]2+'!$NS:$NT</definedName>
    <definedName name="м97" localSheetId="7">'[12]2+'!$NS:$NT</definedName>
    <definedName name="м97" localSheetId="5">'[12]2+'!$NS:$NT</definedName>
    <definedName name="м97" localSheetId="8">'[12]2+'!$NS:$NT</definedName>
    <definedName name="м97" localSheetId="11">'[12]2+'!$NS:$NT</definedName>
    <definedName name="м97">'[13]2+'!$NS:$NT</definedName>
    <definedName name="м98" localSheetId="6">'[11]2+'!$NW:$NX</definedName>
    <definedName name="м98" localSheetId="15">'[11]2+'!$NW:$NX</definedName>
    <definedName name="м98" localSheetId="17">'[11]2+'!$NW:$NX</definedName>
    <definedName name="м98" localSheetId="7">'[12]2+'!$NW:$NX</definedName>
    <definedName name="м98" localSheetId="5">'[12]2+'!$NW:$NX</definedName>
    <definedName name="м98" localSheetId="8">'[12]2+'!$NW:$NX</definedName>
    <definedName name="м98" localSheetId="11">'[12]2+'!$NW:$NX</definedName>
    <definedName name="м98">'[13]2+'!$NW:$NX</definedName>
    <definedName name="м99" localSheetId="6">'[11]2+'!$OA:$OB</definedName>
    <definedName name="м99" localSheetId="15">'[11]2+'!$OA:$OB</definedName>
    <definedName name="м99" localSheetId="17">'[11]2+'!$OA:$OB</definedName>
    <definedName name="м99" localSheetId="7">'[12]2+'!$OA:$OB</definedName>
    <definedName name="м99" localSheetId="5">'[12]2+'!$OA:$OB</definedName>
    <definedName name="м99" localSheetId="8">'[12]2+'!$OA:$OB</definedName>
    <definedName name="м99" localSheetId="11">'[12]2+'!$OA:$OB</definedName>
    <definedName name="м99">'[13]2+'!$OA:$OB</definedName>
    <definedName name="материальные_запасы_основные_средства" localSheetId="28">#REF!</definedName>
    <definedName name="материальные_запасы_основные_средства" localSheetId="6">#REF!</definedName>
    <definedName name="материальные_запасы_основные_средства" localSheetId="13">#REF!</definedName>
    <definedName name="материальные_запасы_основные_средства" localSheetId="15">#REF!</definedName>
    <definedName name="материальные_запасы_основные_средства" localSheetId="25">#REF!</definedName>
    <definedName name="материальные_запасы_основные_средства" localSheetId="18">#REF!</definedName>
    <definedName name="материальные_запасы_основные_средства" localSheetId="17">#REF!</definedName>
    <definedName name="материальные_запасы_основные_средства" localSheetId="29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16">#REF!</definedName>
    <definedName name="материальные_запасы_основные_средства" localSheetId="9">#REF!</definedName>
    <definedName name="материальные_запасы_основные_средства" localSheetId="5">#REF!</definedName>
    <definedName name="материальные_запасы_основные_средства" localSheetId="8">#REF!</definedName>
    <definedName name="материальные_запасы_основные_средства" localSheetId="31">#REF!</definedName>
    <definedName name="материальные_запасы_основные_средства" localSheetId="14">#REF!</definedName>
    <definedName name="материальные_запасы_основные_средства" localSheetId="26">#REF!</definedName>
    <definedName name="материальные_запасы_основные_средства" localSheetId="12">#REF!</definedName>
    <definedName name="материальные_запасы_основные_средства" localSheetId="11">#REF!</definedName>
    <definedName name="материальные_запасы_основные_средства" localSheetId="27">#REF!</definedName>
    <definedName name="материальные_запасы_основные_средства">#REF!</definedName>
    <definedName name="мирир" localSheetId="28">#REF!</definedName>
    <definedName name="мирир" localSheetId="3">#REF!</definedName>
    <definedName name="мирир" localSheetId="1">#REF!</definedName>
    <definedName name="мирир" localSheetId="6">#REF!</definedName>
    <definedName name="мирир" localSheetId="13">#REF!</definedName>
    <definedName name="мирир" localSheetId="15">#REF!</definedName>
    <definedName name="мирир" localSheetId="25">#REF!</definedName>
    <definedName name="мирир" localSheetId="18">#REF!</definedName>
    <definedName name="мирир" localSheetId="17">#REF!</definedName>
    <definedName name="мирир" localSheetId="29">#REF!</definedName>
    <definedName name="мирир" localSheetId="10">#REF!</definedName>
    <definedName name="мирир" localSheetId="7">#REF!</definedName>
    <definedName name="мирир" localSheetId="16">#REF!</definedName>
    <definedName name="мирир" localSheetId="9">#REF!</definedName>
    <definedName name="мирир" localSheetId="5">#REF!</definedName>
    <definedName name="мирир" localSheetId="8">#REF!</definedName>
    <definedName name="мирир" localSheetId="31">#REF!</definedName>
    <definedName name="мирир" localSheetId="14">#REF!</definedName>
    <definedName name="мирир" localSheetId="26">#REF!</definedName>
    <definedName name="мирир" localSheetId="12">#REF!</definedName>
    <definedName name="мирир" localSheetId="11">#REF!</definedName>
    <definedName name="мирир" localSheetId="27">#REF!</definedName>
    <definedName name="мирир">#REF!</definedName>
    <definedName name="мм0" localSheetId="6">'[11]0-2'!$B:$C</definedName>
    <definedName name="мм0" localSheetId="15">'[11]0-2'!$B:$C</definedName>
    <definedName name="мм0" localSheetId="17">'[11]0-2'!$B:$C</definedName>
    <definedName name="мм0" localSheetId="7">'[12]0-2'!$B:$C</definedName>
    <definedName name="мм0" localSheetId="5">'[12]0-2'!$B:$C</definedName>
    <definedName name="мм0" localSheetId="8">'[12]0-2'!$B:$C</definedName>
    <definedName name="мм0" localSheetId="11">'[12]0-2'!$B:$C</definedName>
    <definedName name="мм0">'[13]0-2'!$B:$C</definedName>
    <definedName name="мм1" localSheetId="6">'[11]0-2'!$F:$G</definedName>
    <definedName name="мм1" localSheetId="15">'[11]0-2'!$F:$G</definedName>
    <definedName name="мм1" localSheetId="17">'[11]0-2'!$F:$G</definedName>
    <definedName name="мм1" localSheetId="7">'[12]0-2'!$F:$G</definedName>
    <definedName name="мм1" localSheetId="5">'[12]0-2'!$F:$G</definedName>
    <definedName name="мм1" localSheetId="8">'[12]0-2'!$F:$G</definedName>
    <definedName name="мм1" localSheetId="11">'[12]0-2'!$F:$G</definedName>
    <definedName name="мм1">'[13]0-2'!$F:$G</definedName>
    <definedName name="мм10" localSheetId="6">'[11]0-2'!$AP:$AQ</definedName>
    <definedName name="мм10" localSheetId="15">'[11]0-2'!$AP:$AQ</definedName>
    <definedName name="мм10" localSheetId="17">'[11]0-2'!$AP:$AQ</definedName>
    <definedName name="мм10" localSheetId="7">'[12]0-2'!$AP:$AQ</definedName>
    <definedName name="мм10" localSheetId="5">'[12]0-2'!$AP:$AQ</definedName>
    <definedName name="мм10" localSheetId="8">'[12]0-2'!$AP:$AQ</definedName>
    <definedName name="мм10" localSheetId="11">'[12]0-2'!$AP:$AQ</definedName>
    <definedName name="мм10">'[13]0-2'!$AP:$AQ</definedName>
    <definedName name="мм11" localSheetId="6">'[11]0-2'!$AT:$AU</definedName>
    <definedName name="мм11" localSheetId="15">'[11]0-2'!$AT:$AU</definedName>
    <definedName name="мм11" localSheetId="17">'[11]0-2'!$AT:$AU</definedName>
    <definedName name="мм11" localSheetId="7">'[12]0-2'!$AT:$AU</definedName>
    <definedName name="мм11" localSheetId="5">'[12]0-2'!$AT:$AU</definedName>
    <definedName name="мм11" localSheetId="8">'[12]0-2'!$AT:$AU</definedName>
    <definedName name="мм11" localSheetId="11">'[12]0-2'!$AT:$AU</definedName>
    <definedName name="мм11">'[13]0-2'!$AT:$AU</definedName>
    <definedName name="мм12" localSheetId="6">'[11]0-2'!$AX:$AY</definedName>
    <definedName name="мм12" localSheetId="15">'[11]0-2'!$AX:$AY</definedName>
    <definedName name="мм12" localSheetId="17">'[11]0-2'!$AX:$AY</definedName>
    <definedName name="мм12" localSheetId="7">'[12]0-2'!$AX:$AY</definedName>
    <definedName name="мм12" localSheetId="5">'[12]0-2'!$AX:$AY</definedName>
    <definedName name="мм12" localSheetId="8">'[12]0-2'!$AX:$AY</definedName>
    <definedName name="мм12" localSheetId="11">'[12]0-2'!$AX:$AY</definedName>
    <definedName name="мм12">'[13]0-2'!$AX:$AY</definedName>
    <definedName name="мм13" localSheetId="6">'[11]0-2'!$BB:$BC</definedName>
    <definedName name="мм13" localSheetId="15">'[11]0-2'!$BB:$BC</definedName>
    <definedName name="мм13" localSheetId="17">'[11]0-2'!$BB:$BC</definedName>
    <definedName name="мм13" localSheetId="7">'[12]0-2'!$BB:$BC</definedName>
    <definedName name="мм13" localSheetId="5">'[12]0-2'!$BB:$BC</definedName>
    <definedName name="мм13" localSheetId="8">'[12]0-2'!$BB:$BC</definedName>
    <definedName name="мм13" localSheetId="11">'[12]0-2'!$BB:$BC</definedName>
    <definedName name="мм13">'[13]0-2'!$BB:$BC</definedName>
    <definedName name="мм14" localSheetId="6">'[11]0-2'!$BF:$BG</definedName>
    <definedName name="мм14" localSheetId="15">'[11]0-2'!$BF:$BG</definedName>
    <definedName name="мм14" localSheetId="17">'[11]0-2'!$BF:$BG</definedName>
    <definedName name="мм14" localSheetId="7">'[12]0-2'!$BF:$BG</definedName>
    <definedName name="мм14" localSheetId="5">'[12]0-2'!$BF:$BG</definedName>
    <definedName name="мм14" localSheetId="8">'[12]0-2'!$BF:$BG</definedName>
    <definedName name="мм14" localSheetId="11">'[12]0-2'!$BF:$BG</definedName>
    <definedName name="мм14">'[13]0-2'!$BF:$BG</definedName>
    <definedName name="мм15" localSheetId="6">'[11]0-2'!$BJ:$BK</definedName>
    <definedName name="мм15" localSheetId="15">'[11]0-2'!$BJ:$BK</definedName>
    <definedName name="мм15" localSheetId="17">'[11]0-2'!$BJ:$BK</definedName>
    <definedName name="мм15" localSheetId="7">'[12]0-2'!$BJ:$BK</definedName>
    <definedName name="мм15" localSheetId="5">'[12]0-2'!$BJ:$BK</definedName>
    <definedName name="мм15" localSheetId="8">'[12]0-2'!$BJ:$BK</definedName>
    <definedName name="мм15" localSheetId="11">'[12]0-2'!$BJ:$BK</definedName>
    <definedName name="мм15">'[13]0-2'!$BJ:$BK</definedName>
    <definedName name="мм16" localSheetId="6">'[11]0-2'!$BN:$BO</definedName>
    <definedName name="мм16" localSheetId="15">'[11]0-2'!$BN:$BO</definedName>
    <definedName name="мм16" localSheetId="17">'[11]0-2'!$BN:$BO</definedName>
    <definedName name="мм16" localSheetId="7">'[12]0-2'!$BN:$BO</definedName>
    <definedName name="мм16" localSheetId="5">'[12]0-2'!$BN:$BO</definedName>
    <definedName name="мм16" localSheetId="8">'[12]0-2'!$BN:$BO</definedName>
    <definedName name="мм16" localSheetId="11">'[12]0-2'!$BN:$BO</definedName>
    <definedName name="мм16">'[13]0-2'!$BN:$BO</definedName>
    <definedName name="мм17" localSheetId="6">'[11]0-2'!$BR:$BS</definedName>
    <definedName name="мм17" localSheetId="15">'[11]0-2'!$BR:$BS</definedName>
    <definedName name="мм17" localSheetId="17">'[11]0-2'!$BR:$BS</definedName>
    <definedName name="мм17" localSheetId="7">'[12]0-2'!$BR:$BS</definedName>
    <definedName name="мм17" localSheetId="5">'[12]0-2'!$BR:$BS</definedName>
    <definedName name="мм17" localSheetId="8">'[12]0-2'!$BR:$BS</definedName>
    <definedName name="мм17" localSheetId="11">'[12]0-2'!$BR:$BS</definedName>
    <definedName name="мм17">'[13]0-2'!$BR:$BS</definedName>
    <definedName name="мм18" localSheetId="6">'[11]0-2'!$BV:$BW</definedName>
    <definedName name="мм18" localSheetId="15">'[11]0-2'!$BV:$BW</definedName>
    <definedName name="мм18" localSheetId="17">'[11]0-2'!$BV:$BW</definedName>
    <definedName name="мм18" localSheetId="7">'[12]0-2'!$BV:$BW</definedName>
    <definedName name="мм18" localSheetId="5">'[12]0-2'!$BV:$BW</definedName>
    <definedName name="мм18" localSheetId="8">'[12]0-2'!$BV:$BW</definedName>
    <definedName name="мм18" localSheetId="11">'[12]0-2'!$BV:$BW</definedName>
    <definedName name="мм18">'[13]0-2'!$BV:$BW</definedName>
    <definedName name="мм19" localSheetId="6">'[11]0-2'!$BZ:$CA</definedName>
    <definedName name="мм19" localSheetId="15">'[11]0-2'!$BZ:$CA</definedName>
    <definedName name="мм19" localSheetId="17">'[11]0-2'!$BZ:$CA</definedName>
    <definedName name="мм19" localSheetId="7">'[12]0-2'!$BZ:$CA</definedName>
    <definedName name="мм19" localSheetId="5">'[12]0-2'!$BZ:$CA</definedName>
    <definedName name="мм19" localSheetId="8">'[12]0-2'!$BZ:$CA</definedName>
    <definedName name="мм19" localSheetId="11">'[12]0-2'!$BZ:$CA</definedName>
    <definedName name="мм19">'[13]0-2'!$BZ:$CA</definedName>
    <definedName name="мм2" localSheetId="6">'[11]0-2'!$J:$K</definedName>
    <definedName name="мм2" localSheetId="15">'[11]0-2'!$J:$K</definedName>
    <definedName name="мм2" localSheetId="17">'[11]0-2'!$J:$K</definedName>
    <definedName name="мм2" localSheetId="7">'[12]0-2'!$J:$K</definedName>
    <definedName name="мм2" localSheetId="5">'[12]0-2'!$J:$K</definedName>
    <definedName name="мм2" localSheetId="8">'[12]0-2'!$J:$K</definedName>
    <definedName name="мм2" localSheetId="11">'[12]0-2'!$J:$K</definedName>
    <definedName name="мм2">'[13]0-2'!$J:$K</definedName>
    <definedName name="мм20" localSheetId="6">'[11]0-2'!$CD:$CE</definedName>
    <definedName name="мм20" localSheetId="15">'[11]0-2'!$CD:$CE</definedName>
    <definedName name="мм20" localSheetId="17">'[11]0-2'!$CD:$CE</definedName>
    <definedName name="мм20" localSheetId="7">'[12]0-2'!$CD:$CE</definedName>
    <definedName name="мм20" localSheetId="5">'[12]0-2'!$CD:$CE</definedName>
    <definedName name="мм20" localSheetId="8">'[12]0-2'!$CD:$CE</definedName>
    <definedName name="мм20" localSheetId="11">'[12]0-2'!$CD:$CE</definedName>
    <definedName name="мм20">'[13]0-2'!$CD:$CE</definedName>
    <definedName name="мм21" localSheetId="6">'[11]0-2'!$CH:$CI</definedName>
    <definedName name="мм21" localSheetId="15">'[11]0-2'!$CH:$CI</definedName>
    <definedName name="мм21" localSheetId="17">'[11]0-2'!$CH:$CI</definedName>
    <definedName name="мм21" localSheetId="7">'[12]0-2'!$CH:$CI</definedName>
    <definedName name="мм21" localSheetId="5">'[12]0-2'!$CH:$CI</definedName>
    <definedName name="мм21" localSheetId="8">'[12]0-2'!$CH:$CI</definedName>
    <definedName name="мм21" localSheetId="11">'[12]0-2'!$CH:$CI</definedName>
    <definedName name="мм21">'[13]0-2'!$CH:$CI</definedName>
    <definedName name="мм22" localSheetId="6">'[11]0-2'!$CL:$CM</definedName>
    <definedName name="мм22" localSheetId="15">'[11]0-2'!$CL:$CM</definedName>
    <definedName name="мм22" localSheetId="17">'[11]0-2'!$CL:$CM</definedName>
    <definedName name="мм22" localSheetId="7">'[12]0-2'!$CL:$CM</definedName>
    <definedName name="мм22" localSheetId="5">'[12]0-2'!$CL:$CM</definedName>
    <definedName name="мм22" localSheetId="8">'[12]0-2'!$CL:$CM</definedName>
    <definedName name="мм22" localSheetId="11">'[12]0-2'!$CL:$CM</definedName>
    <definedName name="мм22">'[13]0-2'!$CL:$CM</definedName>
    <definedName name="мм23" localSheetId="6">'[11]0-2'!$CP:$CQ</definedName>
    <definedName name="мм23" localSheetId="15">'[11]0-2'!$CP:$CQ</definedName>
    <definedName name="мм23" localSheetId="17">'[11]0-2'!$CP:$CQ</definedName>
    <definedName name="мм23" localSheetId="7">'[12]0-2'!$CP:$CQ</definedName>
    <definedName name="мм23" localSheetId="5">'[12]0-2'!$CP:$CQ</definedName>
    <definedName name="мм23" localSheetId="8">'[12]0-2'!$CP:$CQ</definedName>
    <definedName name="мм23" localSheetId="11">'[12]0-2'!$CP:$CQ</definedName>
    <definedName name="мм23">'[13]0-2'!$CP:$CQ</definedName>
    <definedName name="мм3" localSheetId="6">'[11]0-2'!$N:$O</definedName>
    <definedName name="мм3" localSheetId="15">'[11]0-2'!$N:$O</definedName>
    <definedName name="мм3" localSheetId="17">'[11]0-2'!$N:$O</definedName>
    <definedName name="мм3" localSheetId="7">'[12]0-2'!$N:$O</definedName>
    <definedName name="мм3" localSheetId="5">'[12]0-2'!$N:$O</definedName>
    <definedName name="мм3" localSheetId="8">'[12]0-2'!$N:$O</definedName>
    <definedName name="мм3" localSheetId="11">'[12]0-2'!$N:$O</definedName>
    <definedName name="мм3">'[13]0-2'!$N:$O</definedName>
    <definedName name="мм4" localSheetId="6">'[11]0-2'!$R:$S</definedName>
    <definedName name="мм4" localSheetId="15">'[11]0-2'!$R:$S</definedName>
    <definedName name="мм4" localSheetId="17">'[11]0-2'!$R:$S</definedName>
    <definedName name="мм4" localSheetId="7">'[12]0-2'!$R:$S</definedName>
    <definedName name="мм4" localSheetId="5">'[12]0-2'!$R:$S</definedName>
    <definedName name="мм4" localSheetId="8">'[12]0-2'!$R:$S</definedName>
    <definedName name="мм4" localSheetId="11">'[12]0-2'!$R:$S</definedName>
    <definedName name="мм4">'[13]0-2'!$R:$S</definedName>
    <definedName name="мм5" localSheetId="6">'[11]0-2'!$V:$W</definedName>
    <definedName name="мм5" localSheetId="15">'[11]0-2'!$V:$W</definedName>
    <definedName name="мм5" localSheetId="17">'[11]0-2'!$V:$W</definedName>
    <definedName name="мм5" localSheetId="7">'[12]0-2'!$V:$W</definedName>
    <definedName name="мм5" localSheetId="5">'[12]0-2'!$V:$W</definedName>
    <definedName name="мм5" localSheetId="8">'[12]0-2'!$V:$W</definedName>
    <definedName name="мм5" localSheetId="11">'[12]0-2'!$V:$W</definedName>
    <definedName name="мм5">'[13]0-2'!$V:$W</definedName>
    <definedName name="мм6" localSheetId="6">'[11]0-2'!$Z:$AA</definedName>
    <definedName name="мм6" localSheetId="15">'[11]0-2'!$Z:$AA</definedName>
    <definedName name="мм6" localSheetId="17">'[11]0-2'!$Z:$AA</definedName>
    <definedName name="мм6" localSheetId="7">'[12]0-2'!$Z:$AA</definedName>
    <definedName name="мм6" localSheetId="5">'[12]0-2'!$Z:$AA</definedName>
    <definedName name="мм6" localSheetId="8">'[12]0-2'!$Z:$AA</definedName>
    <definedName name="мм6" localSheetId="11">'[12]0-2'!$Z:$AA</definedName>
    <definedName name="мм6">'[13]0-2'!$Z:$AA</definedName>
    <definedName name="мм7" localSheetId="6">'[11]0-2'!$AD:$AE</definedName>
    <definedName name="мм7" localSheetId="15">'[11]0-2'!$AD:$AE</definedName>
    <definedName name="мм7" localSheetId="17">'[11]0-2'!$AD:$AE</definedName>
    <definedName name="мм7" localSheetId="7">'[12]0-2'!$AD:$AE</definedName>
    <definedName name="мм7" localSheetId="5">'[12]0-2'!$AD:$AE</definedName>
    <definedName name="мм7" localSheetId="8">'[12]0-2'!$AD:$AE</definedName>
    <definedName name="мм7" localSheetId="11">'[12]0-2'!$AD:$AE</definedName>
    <definedName name="мм7">'[13]0-2'!$AD:$AE</definedName>
    <definedName name="мм8" localSheetId="6">'[11]0-2'!$AH:$AI</definedName>
    <definedName name="мм8" localSheetId="15">'[11]0-2'!$AH:$AI</definedName>
    <definedName name="мм8" localSheetId="17">'[11]0-2'!$AH:$AI</definedName>
    <definedName name="мм8" localSheetId="7">'[12]0-2'!$AH:$AI</definedName>
    <definedName name="мм8" localSheetId="5">'[12]0-2'!$AH:$AI</definedName>
    <definedName name="мм8" localSheetId="8">'[12]0-2'!$AH:$AI</definedName>
    <definedName name="мм8" localSheetId="11">'[12]0-2'!$AH:$AI</definedName>
    <definedName name="мм8">'[13]0-2'!$AH:$AI</definedName>
    <definedName name="мм9" localSheetId="6">'[11]0-2'!$AL:$AM</definedName>
    <definedName name="мм9" localSheetId="15">'[11]0-2'!$AL:$AM</definedName>
    <definedName name="мм9" localSheetId="17">'[11]0-2'!$AL:$AM</definedName>
    <definedName name="мм9" localSheetId="7">'[12]0-2'!$AL:$AM</definedName>
    <definedName name="мм9" localSheetId="5">'[12]0-2'!$AL:$AM</definedName>
    <definedName name="мм9" localSheetId="8">'[12]0-2'!$AL:$AM</definedName>
    <definedName name="мм9" localSheetId="11">'[12]0-2'!$AL:$AM</definedName>
    <definedName name="мм9">'[13]0-2'!$AL:$AM</definedName>
    <definedName name="МО" localSheetId="6">'[11]по годам'!#REF!</definedName>
    <definedName name="МО" localSheetId="15">'[11]по годам'!#REF!</definedName>
    <definedName name="МО" localSheetId="18">'[13]по годам'!#REF!</definedName>
    <definedName name="МО" localSheetId="17">'[11]по годам'!#REF!</definedName>
    <definedName name="МО" localSheetId="10">'[13]по годам'!#REF!</definedName>
    <definedName name="МО" localSheetId="7">'[12]по годам'!#REF!</definedName>
    <definedName name="МО" localSheetId="9">'[13]по годам'!#REF!</definedName>
    <definedName name="МО" localSheetId="5">'[12]по годам'!#REF!</definedName>
    <definedName name="МО" localSheetId="8">'[12]по годам'!#REF!</definedName>
    <definedName name="МО" localSheetId="31">'[13]по годам'!#REF!</definedName>
    <definedName name="МО" localSheetId="11">'[12]по годам'!#REF!</definedName>
    <definedName name="МО">'[13]по годам'!#REF!</definedName>
    <definedName name="Нефтекамск" localSheetId="28">'[14]СВОД КП ПРОЕКТА книж'!$A$4:$DS$109</definedName>
    <definedName name="Нефтекамск" localSheetId="3">'[14]СВОД КП ПРОЕКТА книж'!$A$4:$DS$109</definedName>
    <definedName name="Нефтекамск" localSheetId="6">'[15]СВОД КП ПРОЕКТА книж'!$A$4:$DS$109</definedName>
    <definedName name="Нефтекамск" localSheetId="15">'[14]СВОД КП ПРОЕКТА книж'!$A$4:$DS$109</definedName>
    <definedName name="Нефтекамск" localSheetId="25">'[14]СВОД КП ПРОЕКТА книж'!$A$4:$DS$109</definedName>
    <definedName name="Нефтекамск" localSheetId="29">'[14]СВОД КП ПРОЕКТА книж'!$A$4:$DS$109</definedName>
    <definedName name="Нефтекамск" localSheetId="10">'[14]СВОД КП ПРОЕКТА книж'!$A$4:$DS$109</definedName>
    <definedName name="Нефтекамск" localSheetId="7">'[14]СВОД КП ПРОЕКТА книж'!$A$4:$DS$109</definedName>
    <definedName name="Нефтекамск" localSheetId="16">'[14]СВОД КП ПРОЕКТА книж'!$A$4:$DS$109</definedName>
    <definedName name="Нефтекамск" localSheetId="5">'[14]СВОД КП ПРОЕКТА книж'!$A$4:$DS$109</definedName>
    <definedName name="Нефтекамск" localSheetId="8">'[14]СВОД КП ПРОЕКТА книж'!$A$4:$DS$109</definedName>
    <definedName name="Нефтекамск" localSheetId="31">'[14]СВОД КП ПРОЕКТА книж'!$A$4:$DS$109</definedName>
    <definedName name="Нефтекамск" localSheetId="26">'[16]СВОД КП ПРОЕКТА книж'!$A$4:$DS$109</definedName>
    <definedName name="Нефтекамск" localSheetId="12">'[17]СВОД КП ПРОЕКТА книж'!$A$4:$DS$109</definedName>
    <definedName name="Нефтекамск" localSheetId="11">'[15]СВОД КП ПРОЕКТА книж'!$A$4:$DS$109</definedName>
    <definedName name="Нефтекамск" localSheetId="27">'[14]СВОД КП ПРОЕКТА книж'!$A$4:$DS$109</definedName>
    <definedName name="Нефтекамск">'[17]СВОД КП ПРОЕКТА книж'!$A$4:$DS$109</definedName>
    <definedName name="_xlnm.Print_Area" localSheetId="0">'Объемы КС (Пр.3-24)'!$A$1:$R$141</definedName>
    <definedName name="_xlnm.Print_Area" localSheetId="12">'Центры здоровья (Пр.20-23)'!$A$1:$L$28</definedName>
    <definedName name="_xlnm.Print_Area" localSheetId="27">'ЭИ, ПАИ, МГИ(Пр.2-24)'!$A$1:$Y$95</definedName>
    <definedName name="оплата_труда" localSheetId="28">#REF!</definedName>
    <definedName name="оплата_труда" localSheetId="6">#REF!</definedName>
    <definedName name="оплата_труда" localSheetId="13">#REF!</definedName>
    <definedName name="оплата_труда" localSheetId="15">#REF!</definedName>
    <definedName name="оплата_труда" localSheetId="25">#REF!</definedName>
    <definedName name="оплата_труда" localSheetId="18">#REF!</definedName>
    <definedName name="оплата_труда" localSheetId="17">#REF!</definedName>
    <definedName name="оплата_труда" localSheetId="29">#REF!</definedName>
    <definedName name="оплата_труда" localSheetId="10">#REF!</definedName>
    <definedName name="оплата_труда" localSheetId="7">#REF!</definedName>
    <definedName name="оплата_труда" localSheetId="16">#REF!</definedName>
    <definedName name="оплата_труда" localSheetId="9">#REF!</definedName>
    <definedName name="оплата_труда" localSheetId="5">#REF!</definedName>
    <definedName name="оплата_труда" localSheetId="8">#REF!</definedName>
    <definedName name="оплата_труда" localSheetId="31">#REF!</definedName>
    <definedName name="оплата_труда" localSheetId="14">#REF!</definedName>
    <definedName name="оплата_труда" localSheetId="26">#REF!</definedName>
    <definedName name="оплата_труда" localSheetId="12">#REF!</definedName>
    <definedName name="оплата_труда" localSheetId="11">#REF!</definedName>
    <definedName name="оплата_труда" localSheetId="27">#REF!</definedName>
    <definedName name="оплата_труда">#REF!</definedName>
    <definedName name="ппорь" localSheetId="28">#REF!</definedName>
    <definedName name="ппорь" localSheetId="3">#REF!</definedName>
    <definedName name="ппорь" localSheetId="1">#REF!</definedName>
    <definedName name="ппорь" localSheetId="6">#REF!</definedName>
    <definedName name="ппорь" localSheetId="13">#REF!</definedName>
    <definedName name="ппорь" localSheetId="15">#REF!</definedName>
    <definedName name="ппорь" localSheetId="25">#REF!</definedName>
    <definedName name="ппорь" localSheetId="18">#REF!</definedName>
    <definedName name="ппорь" localSheetId="17">#REF!</definedName>
    <definedName name="ппорь" localSheetId="29">#REF!</definedName>
    <definedName name="ппорь" localSheetId="10">#REF!</definedName>
    <definedName name="ппорь" localSheetId="7">#REF!</definedName>
    <definedName name="ппорь" localSheetId="16">#REF!</definedName>
    <definedName name="ппорь" localSheetId="9">#REF!</definedName>
    <definedName name="ппорь" localSheetId="5">#REF!</definedName>
    <definedName name="ппорь" localSheetId="8">#REF!</definedName>
    <definedName name="ппорь" localSheetId="30">#REF!</definedName>
    <definedName name="ппорь" localSheetId="31">#REF!</definedName>
    <definedName name="ппорь" localSheetId="14">#REF!</definedName>
    <definedName name="ппорь" localSheetId="26">#REF!</definedName>
    <definedName name="ппорь" localSheetId="12">#REF!</definedName>
    <definedName name="ппорь" localSheetId="11">#REF!</definedName>
    <definedName name="ппорь" localSheetId="27">#REF!</definedName>
    <definedName name="ппорь">#REF!</definedName>
    <definedName name="Пр.2" localSheetId="28">#REF!</definedName>
    <definedName name="Пр.2" localSheetId="6">#REF!</definedName>
    <definedName name="Пр.2" localSheetId="15">#REF!</definedName>
    <definedName name="Пр.2" localSheetId="25">#REF!</definedName>
    <definedName name="Пр.2" localSheetId="18">#REF!</definedName>
    <definedName name="Пр.2" localSheetId="17">#REF!</definedName>
    <definedName name="Пр.2" localSheetId="29">#REF!</definedName>
    <definedName name="Пр.2" localSheetId="10">#REF!</definedName>
    <definedName name="Пр.2" localSheetId="7">#REF!</definedName>
    <definedName name="Пр.2" localSheetId="16">#REF!</definedName>
    <definedName name="Пр.2" localSheetId="9">#REF!</definedName>
    <definedName name="Пр.2" localSheetId="5">#REF!</definedName>
    <definedName name="Пр.2" localSheetId="8">#REF!</definedName>
    <definedName name="Пр.2" localSheetId="31">#REF!</definedName>
    <definedName name="Пр.2" localSheetId="14">#REF!</definedName>
    <definedName name="Пр.2" localSheetId="26">#REF!</definedName>
    <definedName name="Пр.2" localSheetId="12">#REF!</definedName>
    <definedName name="Пр.2" localSheetId="11">#REF!</definedName>
    <definedName name="Пр.2" localSheetId="27">#REF!</definedName>
    <definedName name="Пр.2">#REF!</definedName>
    <definedName name="пра" localSheetId="28">#REF!</definedName>
    <definedName name="пра" localSheetId="15">#REF!</definedName>
    <definedName name="пра" localSheetId="25">#REF!</definedName>
    <definedName name="пра" localSheetId="18">#REF!</definedName>
    <definedName name="пра" localSheetId="17">#REF!</definedName>
    <definedName name="пра" localSheetId="29">#REF!</definedName>
    <definedName name="пра" localSheetId="10">#REF!</definedName>
    <definedName name="пра" localSheetId="7">#REF!</definedName>
    <definedName name="пра" localSheetId="16">#REF!</definedName>
    <definedName name="пра" localSheetId="9">#REF!</definedName>
    <definedName name="пра" localSheetId="5">#REF!</definedName>
    <definedName name="пра" localSheetId="8">#REF!</definedName>
    <definedName name="пра" localSheetId="31">#REF!</definedName>
    <definedName name="пра" localSheetId="14">#REF!</definedName>
    <definedName name="пра" localSheetId="26">#REF!</definedName>
    <definedName name="пра" localSheetId="12">#REF!</definedName>
    <definedName name="пра" localSheetId="11">#REF!</definedName>
    <definedName name="пра" localSheetId="27">#REF!</definedName>
    <definedName name="пра">#REF!</definedName>
    <definedName name="пэт" localSheetId="28">#REF!</definedName>
    <definedName name="пэт" localSheetId="3">#REF!</definedName>
    <definedName name="пэт" localSheetId="1">#REF!</definedName>
    <definedName name="пэт" localSheetId="13">#REF!</definedName>
    <definedName name="пэт" localSheetId="15">#REF!</definedName>
    <definedName name="пэт" localSheetId="25">#REF!</definedName>
    <definedName name="пэт" localSheetId="18">#REF!</definedName>
    <definedName name="пэт" localSheetId="17">#REF!</definedName>
    <definedName name="пэт" localSheetId="29">#REF!</definedName>
    <definedName name="пэт" localSheetId="10">#REF!</definedName>
    <definedName name="пэт" localSheetId="7">#REF!</definedName>
    <definedName name="пэт" localSheetId="16">#REF!</definedName>
    <definedName name="пэт" localSheetId="9">#REF!</definedName>
    <definedName name="пэт" localSheetId="5">#REF!</definedName>
    <definedName name="пэт" localSheetId="8">#REF!</definedName>
    <definedName name="пэт" localSheetId="31">#REF!</definedName>
    <definedName name="пэт" localSheetId="14">#REF!</definedName>
    <definedName name="пэт" localSheetId="26">#REF!</definedName>
    <definedName name="пэт" localSheetId="12">#REF!</definedName>
    <definedName name="пэт" localSheetId="11">#REF!</definedName>
    <definedName name="пэт" localSheetId="27">#REF!</definedName>
    <definedName name="пэт">#REF!</definedName>
    <definedName name="рд" localSheetId="28">#REF!</definedName>
    <definedName name="рд" localSheetId="15">#REF!</definedName>
    <definedName name="рд" localSheetId="25">#REF!</definedName>
    <definedName name="рд" localSheetId="18">#REF!</definedName>
    <definedName name="рд" localSheetId="17">#REF!</definedName>
    <definedName name="рд" localSheetId="29">#REF!</definedName>
    <definedName name="рд" localSheetId="10">#REF!</definedName>
    <definedName name="рд" localSheetId="7">#REF!</definedName>
    <definedName name="рд" localSheetId="16">#REF!</definedName>
    <definedName name="рд" localSheetId="9">#REF!</definedName>
    <definedName name="рд" localSheetId="5">#REF!</definedName>
    <definedName name="рд" localSheetId="8">#REF!</definedName>
    <definedName name="рд" localSheetId="31">#REF!</definedName>
    <definedName name="рд" localSheetId="14">#REF!</definedName>
    <definedName name="рд" localSheetId="26">#REF!</definedName>
    <definedName name="рд" localSheetId="12">#REF!</definedName>
    <definedName name="рд" localSheetId="11">#REF!</definedName>
    <definedName name="рд" localSheetId="27">#REF!</definedName>
    <definedName name="рд">#REF!</definedName>
    <definedName name="РОБЬ" localSheetId="28">#REF!</definedName>
    <definedName name="РОБЬ" localSheetId="15">#REF!</definedName>
    <definedName name="РОБЬ" localSheetId="25">#REF!</definedName>
    <definedName name="РОБЬ" localSheetId="18">#REF!</definedName>
    <definedName name="РОБЬ" localSheetId="17">#REF!</definedName>
    <definedName name="РОБЬ" localSheetId="29">#REF!</definedName>
    <definedName name="РОБЬ" localSheetId="10">#REF!</definedName>
    <definedName name="РОБЬ" localSheetId="7">#REF!</definedName>
    <definedName name="РОБЬ" localSheetId="16">#REF!</definedName>
    <definedName name="РОБЬ" localSheetId="9">#REF!</definedName>
    <definedName name="РОБЬ" localSheetId="5">#REF!</definedName>
    <definedName name="РОБЬ" localSheetId="8">#REF!</definedName>
    <definedName name="РОБЬ" localSheetId="31">#REF!</definedName>
    <definedName name="РОБЬ" localSheetId="14">#REF!</definedName>
    <definedName name="РОБЬ" localSheetId="26">#REF!</definedName>
    <definedName name="РОБЬ" localSheetId="12">#REF!</definedName>
    <definedName name="РОБЬ" localSheetId="11">#REF!</definedName>
    <definedName name="РОБЬ" localSheetId="27">#REF!</definedName>
    <definedName name="РОБЬ">#REF!</definedName>
    <definedName name="смп" localSheetId="28">#REF!</definedName>
    <definedName name="смп" localSheetId="3">#REF!</definedName>
    <definedName name="смп" localSheetId="1">#REF!</definedName>
    <definedName name="смп" localSheetId="13">#REF!</definedName>
    <definedName name="смп" localSheetId="15">#REF!</definedName>
    <definedName name="смп" localSheetId="25">#REF!</definedName>
    <definedName name="смп" localSheetId="18">#REF!</definedName>
    <definedName name="смп" localSheetId="17">#REF!</definedName>
    <definedName name="смп" localSheetId="29">#REF!</definedName>
    <definedName name="смп" localSheetId="10">#REF!</definedName>
    <definedName name="смп" localSheetId="7">#REF!</definedName>
    <definedName name="смп" localSheetId="16">#REF!</definedName>
    <definedName name="смп" localSheetId="9">#REF!</definedName>
    <definedName name="смп" localSheetId="5">#REF!</definedName>
    <definedName name="смп" localSheetId="8">#REF!</definedName>
    <definedName name="смп" localSheetId="30">#REF!</definedName>
    <definedName name="смп" localSheetId="31">#REF!</definedName>
    <definedName name="смп" localSheetId="14">#REF!</definedName>
    <definedName name="смп" localSheetId="26">#REF!</definedName>
    <definedName name="смп" localSheetId="12">#REF!</definedName>
    <definedName name="смп" localSheetId="11">#REF!</definedName>
    <definedName name="смп" localSheetId="27">#REF!</definedName>
    <definedName name="смп">#REF!</definedName>
    <definedName name="Список" localSheetId="28">#REF!</definedName>
    <definedName name="Список" localSheetId="13">#REF!</definedName>
    <definedName name="Список" localSheetId="15">#REF!</definedName>
    <definedName name="Список" localSheetId="25">#REF!</definedName>
    <definedName name="Список" localSheetId="18">#REF!</definedName>
    <definedName name="Список" localSheetId="17">#REF!</definedName>
    <definedName name="Список" localSheetId="29">#REF!</definedName>
    <definedName name="Список" localSheetId="10">#REF!</definedName>
    <definedName name="Список" localSheetId="7">#REF!</definedName>
    <definedName name="Список" localSheetId="16">#REF!</definedName>
    <definedName name="Список" localSheetId="9">#REF!</definedName>
    <definedName name="Список" localSheetId="5">#REF!</definedName>
    <definedName name="Список" localSheetId="8">#REF!</definedName>
    <definedName name="Список" localSheetId="31">#REF!</definedName>
    <definedName name="Список" localSheetId="14">#REF!</definedName>
    <definedName name="Список" localSheetId="26">#REF!</definedName>
    <definedName name="Список" localSheetId="12">#REF!</definedName>
    <definedName name="Список" localSheetId="11">#REF!</definedName>
    <definedName name="Список" localSheetId="27">#REF!</definedName>
    <definedName name="Список">#REF!</definedName>
    <definedName name="стер" localSheetId="28">#REF!</definedName>
    <definedName name="стер" localSheetId="1">#REF!</definedName>
    <definedName name="стер" localSheetId="13">#REF!</definedName>
    <definedName name="стер" localSheetId="15">#REF!</definedName>
    <definedName name="стер" localSheetId="25">#REF!</definedName>
    <definedName name="стер" localSheetId="18">#REF!</definedName>
    <definedName name="стер" localSheetId="17">#REF!</definedName>
    <definedName name="стер" localSheetId="29">#REF!</definedName>
    <definedName name="стер" localSheetId="10">#REF!</definedName>
    <definedName name="стер" localSheetId="7">#REF!</definedName>
    <definedName name="стер" localSheetId="16">#REF!</definedName>
    <definedName name="стер" localSheetId="9">#REF!</definedName>
    <definedName name="стер" localSheetId="5">#REF!</definedName>
    <definedName name="стер" localSheetId="8">#REF!</definedName>
    <definedName name="стер" localSheetId="31">#REF!</definedName>
    <definedName name="стер" localSheetId="14">#REF!</definedName>
    <definedName name="стер" localSheetId="26">#REF!</definedName>
    <definedName name="стер" localSheetId="12">#REF!</definedName>
    <definedName name="стер" localSheetId="11">#REF!</definedName>
    <definedName name="стер" localSheetId="27">#REF!</definedName>
    <definedName name="стер">#REF!</definedName>
    <definedName name="ттттт" localSheetId="28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15">#REF!</definedName>
    <definedName name="ттттт" localSheetId="25">#REF!</definedName>
    <definedName name="ттттт" localSheetId="18">#REF!</definedName>
    <definedName name="ттттт" localSheetId="17">#REF!</definedName>
    <definedName name="ттттт" localSheetId="29">#REF!</definedName>
    <definedName name="ттттт" localSheetId="10">#REF!</definedName>
    <definedName name="ттттт" localSheetId="7">#REF!</definedName>
    <definedName name="ттттт" localSheetId="16">#REF!</definedName>
    <definedName name="ттттт" localSheetId="9">#REF!</definedName>
    <definedName name="ттттт" localSheetId="5">#REF!</definedName>
    <definedName name="ттттт" localSheetId="8">#REF!</definedName>
    <definedName name="ттттт" localSheetId="31">#REF!</definedName>
    <definedName name="ттттт" localSheetId="14">#REF!</definedName>
    <definedName name="ттттт" localSheetId="26">#REF!</definedName>
    <definedName name="ттттт" localSheetId="12">#REF!</definedName>
    <definedName name="ттттт" localSheetId="11">#REF!</definedName>
    <definedName name="ттттт" localSheetId="27">#REF!</definedName>
    <definedName name="ттттт">#REF!</definedName>
    <definedName name="ФЗ" localSheetId="28">[4]Данные!$DC$3:$EF$3</definedName>
    <definedName name="ФЗ" localSheetId="3">[4]Данные!$DC$3:$EF$3</definedName>
    <definedName name="ФЗ" localSheetId="1">[5]Данные!$DC$3:$EF$3</definedName>
    <definedName name="ФЗ" localSheetId="13">[5]Данные!$DC$3:$EF$3</definedName>
    <definedName name="ФЗ" localSheetId="15">[4]Данные!$DC$3:$EF$3</definedName>
    <definedName name="ФЗ" localSheetId="25">[5]Данные!$DC$3:$EF$3</definedName>
    <definedName name="ФЗ" localSheetId="0">[5]Данные!$DC$3:$EF$3</definedName>
    <definedName name="ФЗ" localSheetId="29">[4]Данные!$DC$3:$EF$3</definedName>
    <definedName name="ФЗ" localSheetId="10">[6]Данные!$DC$3:$EF$3</definedName>
    <definedName name="ФЗ" localSheetId="7">[4]Данные!$DC$3:$EF$3</definedName>
    <definedName name="ФЗ" localSheetId="16">[4]Данные!$DC$3:$EF$3</definedName>
    <definedName name="ФЗ" localSheetId="9">[5]Данные!$DC$3:$EF$3</definedName>
    <definedName name="ФЗ" localSheetId="5">[6]Данные!$DC$3:$EF$3</definedName>
    <definedName name="ФЗ" localSheetId="8">[4]Данные!$DC$3:$EF$3</definedName>
    <definedName name="ФЗ" localSheetId="30">[5]Данные!$DC$3:$EF$3</definedName>
    <definedName name="ФЗ" localSheetId="31">[4]Данные!$DC$3:$EF$3</definedName>
    <definedName name="ФЗ" localSheetId="14">[5]Данные!$DC$3:$EF$3</definedName>
    <definedName name="ФЗ" localSheetId="26">[5]Данные!$DC$3:$EF$3</definedName>
    <definedName name="ФЗ" localSheetId="12">[6]Данные!$DC$3:$EF$3</definedName>
    <definedName name="ФЗ" localSheetId="11">[7]Данные!$DC$3:$EF$3</definedName>
    <definedName name="ФЗ" localSheetId="27">[4]Данные!$DC$3:$EF$3</definedName>
    <definedName name="ФЗ">[5]Данные!$DC$3:$EF$3</definedName>
    <definedName name="Шт" localSheetId="28">[4]Данные!$AU$3:$BX$3</definedName>
    <definedName name="Шт" localSheetId="3">[4]Данные!$AU$3:$BX$3</definedName>
    <definedName name="Шт" localSheetId="1">[5]Данные!$AU$3:$BX$3</definedName>
    <definedName name="Шт" localSheetId="13">[5]Данные!$AU$3:$BX$3</definedName>
    <definedName name="Шт" localSheetId="15">[4]Данные!$AU$3:$BX$3</definedName>
    <definedName name="Шт" localSheetId="25">[5]Данные!$AU$3:$BX$3</definedName>
    <definedName name="Шт" localSheetId="0">[5]Данные!$AU$3:$BX$3</definedName>
    <definedName name="Шт" localSheetId="29">[4]Данные!$AU$3:$BX$3</definedName>
    <definedName name="Шт" localSheetId="10">[6]Данные!$AU$3:$BX$3</definedName>
    <definedName name="Шт" localSheetId="7">[4]Данные!$AU$3:$BX$3</definedName>
    <definedName name="Шт" localSheetId="16">[4]Данные!$AU$3:$BX$3</definedName>
    <definedName name="Шт" localSheetId="9">[5]Данные!$AU$3:$BX$3</definedName>
    <definedName name="Шт" localSheetId="5">[6]Данные!$AU$3:$BX$3</definedName>
    <definedName name="Шт" localSheetId="8">[4]Данные!$AU$3:$BX$3</definedName>
    <definedName name="Шт" localSheetId="30">[5]Данные!$AU$3:$BX$3</definedName>
    <definedName name="Шт" localSheetId="31">[4]Данные!$AU$3:$BX$3</definedName>
    <definedName name="Шт" localSheetId="14">[5]Данные!$AU$3:$BX$3</definedName>
    <definedName name="Шт" localSheetId="26">[5]Данные!$AU$3:$BX$3</definedName>
    <definedName name="Шт" localSheetId="12">[6]Данные!$AU$3:$BX$3</definedName>
    <definedName name="Шт" localSheetId="11">[7]Данные!$AU$3:$BX$3</definedName>
    <definedName name="Шт" localSheetId="27">[4]Данные!$AU$3:$BX$3</definedName>
    <definedName name="Шт">[5]Данные!$AU$3:$BX$3</definedName>
    <definedName name="ЭКО" localSheetId="28">#REF!</definedName>
    <definedName name="ЭКО" localSheetId="3">#REF!</definedName>
    <definedName name="ЭКО" localSheetId="1">#REF!</definedName>
    <definedName name="ЭКО" localSheetId="6">#REF!</definedName>
    <definedName name="ЭКО" localSheetId="13">#REF!</definedName>
    <definedName name="ЭКО" localSheetId="15">#REF!</definedName>
    <definedName name="ЭКО" localSheetId="25">#REF!</definedName>
    <definedName name="ЭКО" localSheetId="18">#REF!</definedName>
    <definedName name="ЭКО" localSheetId="17">#REF!</definedName>
    <definedName name="ЭКО" localSheetId="29">#REF!</definedName>
    <definedName name="ЭКО" localSheetId="10">#REF!</definedName>
    <definedName name="ЭКО" localSheetId="7">#REF!</definedName>
    <definedName name="ЭКО" localSheetId="16">#REF!</definedName>
    <definedName name="ЭКО" localSheetId="9">#REF!</definedName>
    <definedName name="ЭКО" localSheetId="5">#REF!</definedName>
    <definedName name="ЭКО" localSheetId="8">#REF!</definedName>
    <definedName name="ЭКО" localSheetId="30">#REF!</definedName>
    <definedName name="ЭКО" localSheetId="31">#REF!</definedName>
    <definedName name="ЭКО" localSheetId="14">#REF!</definedName>
    <definedName name="ЭКО" localSheetId="26">#REF!</definedName>
    <definedName name="ЭКО" localSheetId="12">#REF!</definedName>
    <definedName name="ЭКО" localSheetId="11">#REF!</definedName>
    <definedName name="ЭКО" localSheetId="27">#REF!</definedName>
    <definedName name="ЭКО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3" i="55" l="1"/>
  <c r="P23" i="55"/>
  <c r="N23" i="55"/>
  <c r="O22" i="55"/>
  <c r="D22" i="55"/>
  <c r="R21" i="55"/>
  <c r="R23" i="55" s="1"/>
  <c r="Q21" i="55"/>
  <c r="P21" i="55"/>
  <c r="N21" i="55"/>
  <c r="M21" i="55"/>
  <c r="M23" i="55" s="1"/>
  <c r="L21" i="55"/>
  <c r="L23" i="55" s="1"/>
  <c r="K21" i="55"/>
  <c r="K23" i="55" s="1"/>
  <c r="J21" i="55"/>
  <c r="J23" i="55" s="1"/>
  <c r="I21" i="55"/>
  <c r="I23" i="55" s="1"/>
  <c r="H21" i="55"/>
  <c r="H23" i="55" s="1"/>
  <c r="G21" i="55"/>
  <c r="G23" i="55" s="1"/>
  <c r="F21" i="55"/>
  <c r="F23" i="55" s="1"/>
  <c r="E21" i="55"/>
  <c r="E23" i="55" s="1"/>
  <c r="O20" i="55"/>
  <c r="D20" i="55" s="1"/>
  <c r="O19" i="55"/>
  <c r="D19" i="55"/>
  <c r="O18" i="55"/>
  <c r="D18" i="55" s="1"/>
  <c r="D17" i="55"/>
  <c r="D16" i="55"/>
  <c r="D15" i="55"/>
  <c r="D14" i="55"/>
  <c r="D13" i="55"/>
  <c r="D12" i="55"/>
  <c r="D11" i="55"/>
  <c r="G10" i="55"/>
  <c r="D10" i="55"/>
  <c r="D9" i="55"/>
  <c r="M8" i="55"/>
  <c r="D8" i="55"/>
  <c r="O21" i="55" l="1"/>
  <c r="O23" i="55" s="1"/>
  <c r="D21" i="55"/>
  <c r="D23" i="55" s="1"/>
  <c r="E146" i="54" l="1"/>
  <c r="K145" i="54"/>
  <c r="K148" i="54" s="1"/>
  <c r="J145" i="54"/>
  <c r="J148" i="54" s="1"/>
  <c r="I145" i="54"/>
  <c r="I148" i="54" s="1"/>
  <c r="H145" i="54"/>
  <c r="H148" i="54" s="1"/>
  <c r="G145" i="54"/>
  <c r="G148" i="54" s="1"/>
  <c r="F145" i="54"/>
  <c r="F148" i="54" s="1"/>
  <c r="D144" i="54"/>
  <c r="D143" i="54"/>
  <c r="D137" i="54"/>
  <c r="D135" i="54"/>
  <c r="D134" i="54"/>
  <c r="D133" i="54"/>
  <c r="D132" i="54"/>
  <c r="D131" i="54"/>
  <c r="D130" i="54"/>
  <c r="E129" i="54"/>
  <c r="D128" i="54"/>
  <c r="L127" i="54"/>
  <c r="L145" i="54" s="1"/>
  <c r="L148" i="54" s="1"/>
  <c r="E127" i="54"/>
  <c r="D127" i="54" s="1"/>
  <c r="D126" i="54"/>
  <c r="D125" i="54"/>
  <c r="D124" i="54"/>
  <c r="D123" i="54"/>
  <c r="D121" i="54"/>
  <c r="D118" i="54"/>
  <c r="D117" i="54"/>
  <c r="D116" i="54"/>
  <c r="D114" i="54"/>
  <c r="D112" i="54"/>
  <c r="D110" i="54"/>
  <c r="D109" i="54"/>
  <c r="D108" i="54"/>
  <c r="D107" i="54"/>
  <c r="D105" i="54"/>
  <c r="D104" i="54"/>
  <c r="D103" i="54"/>
  <c r="D102" i="54"/>
  <c r="D101" i="54"/>
  <c r="D100" i="54"/>
  <c r="D99" i="54"/>
  <c r="D98" i="54"/>
  <c r="D97" i="54"/>
  <c r="D96" i="54"/>
  <c r="D95" i="54"/>
  <c r="D94" i="54"/>
  <c r="D93" i="54"/>
  <c r="D92" i="54"/>
  <c r="D91" i="54"/>
  <c r="D90" i="54"/>
  <c r="D89" i="54"/>
  <c r="D87" i="54"/>
  <c r="D86" i="54"/>
  <c r="D85" i="54"/>
  <c r="D84" i="54"/>
  <c r="D82" i="54"/>
  <c r="D81" i="54"/>
  <c r="D80" i="54"/>
  <c r="D79" i="54"/>
  <c r="D78" i="54"/>
  <c r="D77" i="54"/>
  <c r="D76" i="54"/>
  <c r="D75" i="54"/>
  <c r="D67" i="54"/>
  <c r="D66" i="54"/>
  <c r="D65" i="54"/>
  <c r="D62" i="54"/>
  <c r="D61" i="54"/>
  <c r="D60" i="54"/>
  <c r="D59" i="54"/>
  <c r="D58" i="54"/>
  <c r="D57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1" i="54"/>
  <c r="D30" i="54"/>
  <c r="D29" i="54"/>
  <c r="D27" i="54"/>
  <c r="D26" i="54"/>
  <c r="D25" i="54"/>
  <c r="D24" i="54"/>
  <c r="D23" i="54"/>
  <c r="D22" i="54"/>
  <c r="D21" i="54"/>
  <c r="D20" i="54"/>
  <c r="D19" i="54"/>
  <c r="D17" i="54"/>
  <c r="D16" i="54"/>
  <c r="D15" i="54"/>
  <c r="D14" i="54"/>
  <c r="D13" i="54"/>
  <c r="D12" i="54"/>
  <c r="D11" i="54"/>
  <c r="D10" i="54"/>
  <c r="D9" i="54"/>
  <c r="D8" i="54"/>
  <c r="D7" i="54"/>
  <c r="D6" i="54"/>
  <c r="E145" i="54" l="1"/>
  <c r="E148" i="54" s="1"/>
  <c r="D129" i="54"/>
  <c r="D145" i="54" s="1"/>
  <c r="D148" i="54" s="1"/>
  <c r="E81" i="53" l="1"/>
  <c r="D81" i="53" s="1"/>
  <c r="E80" i="53"/>
  <c r="D80" i="53" s="1"/>
  <c r="E79" i="53"/>
  <c r="D79" i="53" s="1"/>
  <c r="E78" i="53"/>
  <c r="D78" i="53" s="1"/>
  <c r="E77" i="53"/>
  <c r="D77" i="53" s="1"/>
  <c r="E76" i="53"/>
  <c r="D76" i="53"/>
  <c r="E75" i="53"/>
  <c r="D75" i="53" s="1"/>
  <c r="E74" i="53"/>
  <c r="D74" i="53" s="1"/>
  <c r="E73" i="53"/>
  <c r="D73" i="53" s="1"/>
  <c r="E72" i="53"/>
  <c r="D72" i="53" s="1"/>
  <c r="E71" i="53"/>
  <c r="D71" i="53" s="1"/>
  <c r="E70" i="53"/>
  <c r="D70" i="53"/>
  <c r="E69" i="53"/>
  <c r="D69" i="53" s="1"/>
  <c r="E68" i="53"/>
  <c r="D68" i="53" s="1"/>
  <c r="E67" i="53"/>
  <c r="D67" i="53" s="1"/>
  <c r="E66" i="53"/>
  <c r="D66" i="53" s="1"/>
  <c r="E65" i="53"/>
  <c r="D65" i="53" s="1"/>
  <c r="E64" i="53"/>
  <c r="D64" i="53"/>
  <c r="E63" i="53"/>
  <c r="D63" i="53" s="1"/>
  <c r="E62" i="53"/>
  <c r="D62" i="53" s="1"/>
  <c r="E61" i="53"/>
  <c r="D61" i="53" s="1"/>
  <c r="E60" i="53"/>
  <c r="D60" i="53" s="1"/>
  <c r="E59" i="53"/>
  <c r="D59" i="53" s="1"/>
  <c r="E58" i="53"/>
  <c r="D58" i="53"/>
  <c r="E57" i="53"/>
  <c r="D57" i="53" s="1"/>
  <c r="E56" i="53"/>
  <c r="D56" i="53" s="1"/>
  <c r="E55" i="53"/>
  <c r="D55" i="53" s="1"/>
  <c r="E54" i="53"/>
  <c r="D54" i="53" s="1"/>
  <c r="E53" i="53"/>
  <c r="D53" i="53" s="1"/>
  <c r="E52" i="53"/>
  <c r="D52" i="53"/>
  <c r="E51" i="53"/>
  <c r="D51" i="53" s="1"/>
  <c r="E50" i="53"/>
  <c r="D50" i="53" s="1"/>
  <c r="E49" i="53"/>
  <c r="D49" i="53" s="1"/>
  <c r="E48" i="53"/>
  <c r="D48" i="53" s="1"/>
  <c r="E47" i="53"/>
  <c r="D47" i="53" s="1"/>
  <c r="E46" i="53"/>
  <c r="D46" i="53"/>
  <c r="E45" i="53"/>
  <c r="D45" i="53" s="1"/>
  <c r="E44" i="53"/>
  <c r="D44" i="53" s="1"/>
  <c r="E43" i="53"/>
  <c r="D43" i="53" s="1"/>
  <c r="E42" i="53"/>
  <c r="D42" i="53" s="1"/>
  <c r="E41" i="53"/>
  <c r="D41" i="53" s="1"/>
  <c r="E40" i="53"/>
  <c r="D40" i="53"/>
  <c r="E39" i="53"/>
  <c r="D39" i="53" s="1"/>
  <c r="E38" i="53"/>
  <c r="D38" i="53" s="1"/>
  <c r="E37" i="53"/>
  <c r="D37" i="53" s="1"/>
  <c r="E36" i="53"/>
  <c r="D36" i="53" s="1"/>
  <c r="E35" i="53"/>
  <c r="D35" i="53" s="1"/>
  <c r="E34" i="53"/>
  <c r="D34" i="53"/>
  <c r="E33" i="53"/>
  <c r="D33" i="53" s="1"/>
  <c r="E32" i="53"/>
  <c r="D32" i="53" s="1"/>
  <c r="E31" i="53"/>
  <c r="D31" i="53" s="1"/>
  <c r="E30" i="53"/>
  <c r="D30" i="53" s="1"/>
  <c r="E29" i="53"/>
  <c r="D29" i="53" s="1"/>
  <c r="E28" i="53"/>
  <c r="D28" i="53"/>
  <c r="E27" i="53"/>
  <c r="D27" i="53" s="1"/>
  <c r="E26" i="53"/>
  <c r="D26" i="53" s="1"/>
  <c r="E25" i="53"/>
  <c r="D25" i="53" s="1"/>
  <c r="E24" i="53"/>
  <c r="D24" i="53" s="1"/>
  <c r="E23" i="53"/>
  <c r="D23" i="53" s="1"/>
  <c r="E22" i="53"/>
  <c r="D22" i="53"/>
  <c r="E21" i="53"/>
  <c r="D21" i="53" s="1"/>
  <c r="E20" i="53"/>
  <c r="D20" i="53" s="1"/>
  <c r="E19" i="53"/>
  <c r="D19" i="53" s="1"/>
  <c r="E18" i="53"/>
  <c r="D18" i="53" s="1"/>
  <c r="E17" i="53"/>
  <c r="D17" i="53" s="1"/>
  <c r="E16" i="53"/>
  <c r="D16" i="53"/>
  <c r="E15" i="53"/>
  <c r="D15" i="53" s="1"/>
  <c r="E14" i="53"/>
  <c r="D14" i="53" s="1"/>
  <c r="E13" i="53"/>
  <c r="D13" i="53" s="1"/>
  <c r="E12" i="53"/>
  <c r="D12" i="53" s="1"/>
  <c r="E11" i="53"/>
  <c r="D11" i="53" s="1"/>
  <c r="E10" i="53"/>
  <c r="D10" i="53"/>
  <c r="E9" i="53"/>
  <c r="D9" i="53" s="1"/>
  <c r="H8" i="53"/>
  <c r="G8" i="53"/>
  <c r="F8" i="53"/>
  <c r="E8" i="53" l="1"/>
  <c r="D8" i="53" s="1"/>
  <c r="E148" i="52" l="1"/>
  <c r="D148" i="52"/>
  <c r="E147" i="52"/>
  <c r="D147" i="52"/>
  <c r="E146" i="52"/>
  <c r="D146" i="52"/>
  <c r="E145" i="52"/>
  <c r="D145" i="52"/>
  <c r="E144" i="52"/>
  <c r="D144" i="52"/>
  <c r="E143" i="52"/>
  <c r="D143" i="52"/>
  <c r="E142" i="52"/>
  <c r="D142" i="52"/>
  <c r="E141" i="52"/>
  <c r="D141" i="52"/>
  <c r="E140" i="52"/>
  <c r="D140" i="52"/>
  <c r="L139" i="52"/>
  <c r="D139" i="52" s="1"/>
  <c r="E139" i="52"/>
  <c r="L138" i="52"/>
  <c r="D138" i="52" s="1"/>
  <c r="E138" i="52"/>
  <c r="E137" i="52"/>
  <c r="D137" i="52"/>
  <c r="E136" i="52"/>
  <c r="D136" i="52"/>
  <c r="E135" i="52"/>
  <c r="D135" i="52"/>
  <c r="E134" i="52"/>
  <c r="D134" i="52"/>
  <c r="E133" i="52"/>
  <c r="D133" i="52"/>
  <c r="E132" i="52"/>
  <c r="D132" i="52"/>
  <c r="E131" i="52"/>
  <c r="D131" i="52"/>
  <c r="E130" i="52"/>
  <c r="D130" i="52"/>
  <c r="E129" i="52"/>
  <c r="D129" i="52"/>
  <c r="E128" i="52"/>
  <c r="D128" i="52"/>
  <c r="E127" i="52"/>
  <c r="D127" i="52"/>
  <c r="E126" i="52"/>
  <c r="D126" i="52"/>
  <c r="E125" i="52"/>
  <c r="D125" i="52"/>
  <c r="E124" i="52"/>
  <c r="D124" i="52"/>
  <c r="E123" i="52"/>
  <c r="D123" i="52"/>
  <c r="E122" i="52"/>
  <c r="D122" i="52"/>
  <c r="E121" i="52"/>
  <c r="D121" i="52"/>
  <c r="E120" i="52"/>
  <c r="D120" i="52"/>
  <c r="E119" i="52"/>
  <c r="D119" i="52"/>
  <c r="E118" i="52"/>
  <c r="D118" i="52"/>
  <c r="E117" i="52"/>
  <c r="D117" i="52"/>
  <c r="E116" i="52"/>
  <c r="D116" i="52"/>
  <c r="E115" i="52"/>
  <c r="D115" i="52"/>
  <c r="E114" i="52"/>
  <c r="D114" i="52"/>
  <c r="E113" i="52"/>
  <c r="D113" i="52"/>
  <c r="E112" i="52"/>
  <c r="D112" i="52"/>
  <c r="E111" i="52"/>
  <c r="D111" i="52"/>
  <c r="E110" i="52"/>
  <c r="D110" i="52"/>
  <c r="E109" i="52"/>
  <c r="D109" i="52"/>
  <c r="E108" i="52"/>
  <c r="D108" i="52"/>
  <c r="E107" i="52"/>
  <c r="D107" i="52"/>
  <c r="E106" i="52"/>
  <c r="D106" i="52"/>
  <c r="E105" i="52"/>
  <c r="D105" i="52"/>
  <c r="E104" i="52"/>
  <c r="D104" i="52"/>
  <c r="E103" i="52"/>
  <c r="D103" i="52"/>
  <c r="E102" i="52"/>
  <c r="D102" i="52"/>
  <c r="M101" i="52"/>
  <c r="E101" i="52" s="1"/>
  <c r="E100" i="52"/>
  <c r="D100" i="52"/>
  <c r="E99" i="52"/>
  <c r="D99" i="52"/>
  <c r="E98" i="52"/>
  <c r="D98" i="52"/>
  <c r="E97" i="52"/>
  <c r="D97" i="52"/>
  <c r="E96" i="52"/>
  <c r="D96" i="52"/>
  <c r="L95" i="52"/>
  <c r="E95" i="52"/>
  <c r="L94" i="52"/>
  <c r="D94" i="52" s="1"/>
  <c r="E94" i="52"/>
  <c r="E93" i="52"/>
  <c r="D93" i="52"/>
  <c r="E92" i="52"/>
  <c r="D92" i="52"/>
  <c r="E91" i="52"/>
  <c r="D91" i="52"/>
  <c r="E90" i="52"/>
  <c r="D90" i="52"/>
  <c r="E89" i="52"/>
  <c r="D89" i="52"/>
  <c r="E88" i="52"/>
  <c r="D88" i="52"/>
  <c r="E87" i="52"/>
  <c r="D87" i="52"/>
  <c r="L86" i="52"/>
  <c r="E86" i="52"/>
  <c r="D86" i="52"/>
  <c r="M85" i="52"/>
  <c r="E85" i="52" s="1"/>
  <c r="L84" i="52"/>
  <c r="D84" i="52" s="1"/>
  <c r="E84" i="52"/>
  <c r="L83" i="52"/>
  <c r="D83" i="52" s="1"/>
  <c r="E83" i="52"/>
  <c r="L82" i="52"/>
  <c r="D82" i="52" s="1"/>
  <c r="E82" i="52"/>
  <c r="L81" i="52"/>
  <c r="E81" i="52"/>
  <c r="D81" i="52"/>
  <c r="L80" i="52"/>
  <c r="D80" i="52" s="1"/>
  <c r="E80" i="52"/>
  <c r="E79" i="52"/>
  <c r="D79" i="52"/>
  <c r="E78" i="52"/>
  <c r="D78" i="52"/>
  <c r="E77" i="52"/>
  <c r="D77" i="52"/>
  <c r="E76" i="52"/>
  <c r="D76" i="52"/>
  <c r="E75" i="52"/>
  <c r="D75" i="52"/>
  <c r="E74" i="52"/>
  <c r="D74" i="52"/>
  <c r="E73" i="52"/>
  <c r="D73" i="52"/>
  <c r="L72" i="52"/>
  <c r="D72" i="52" s="1"/>
  <c r="E72" i="52"/>
  <c r="L71" i="52"/>
  <c r="J71" i="52"/>
  <c r="F71" i="52"/>
  <c r="E71" i="52"/>
  <c r="L70" i="52"/>
  <c r="D70" i="52" s="1"/>
  <c r="E70" i="52"/>
  <c r="E69" i="52"/>
  <c r="D69" i="52"/>
  <c r="E68" i="52"/>
  <c r="D68" i="52"/>
  <c r="E67" i="52"/>
  <c r="D67" i="52"/>
  <c r="M66" i="52"/>
  <c r="E66" i="52" s="1"/>
  <c r="E65" i="52"/>
  <c r="D65" i="52"/>
  <c r="M64" i="52"/>
  <c r="E64" i="52" s="1"/>
  <c r="M63" i="52"/>
  <c r="E63" i="52" s="1"/>
  <c r="E62" i="52"/>
  <c r="D62" i="52"/>
  <c r="E61" i="52"/>
  <c r="D61" i="52"/>
  <c r="E60" i="52"/>
  <c r="D60" i="52"/>
  <c r="M59" i="52"/>
  <c r="K59" i="52"/>
  <c r="E59" i="52" s="1"/>
  <c r="D59" i="52"/>
  <c r="M58" i="52"/>
  <c r="E58" i="52" s="1"/>
  <c r="E57" i="52"/>
  <c r="D57" i="52"/>
  <c r="E56" i="52"/>
  <c r="D56" i="52"/>
  <c r="E55" i="52"/>
  <c r="D55" i="52"/>
  <c r="E54" i="52"/>
  <c r="D54" i="52"/>
  <c r="M53" i="52"/>
  <c r="E53" i="52" s="1"/>
  <c r="M52" i="52"/>
  <c r="E52" i="52" s="1"/>
  <c r="M51" i="52"/>
  <c r="E51" i="52" s="1"/>
  <c r="M50" i="52"/>
  <c r="E50" i="52"/>
  <c r="D50" i="52"/>
  <c r="E49" i="52"/>
  <c r="D49" i="52"/>
  <c r="E48" i="52"/>
  <c r="D48" i="52"/>
  <c r="E47" i="52"/>
  <c r="D47" i="52"/>
  <c r="E46" i="52"/>
  <c r="D46" i="52"/>
  <c r="M45" i="52"/>
  <c r="E45" i="52" s="1"/>
  <c r="M44" i="52"/>
  <c r="E44" i="52" s="1"/>
  <c r="D44" i="52"/>
  <c r="M43" i="52"/>
  <c r="E43" i="52" s="1"/>
  <c r="M42" i="52"/>
  <c r="D42" i="52" s="1"/>
  <c r="E42" i="52"/>
  <c r="E41" i="52"/>
  <c r="D41" i="52"/>
  <c r="E40" i="52"/>
  <c r="D40" i="52"/>
  <c r="M39" i="52"/>
  <c r="E39" i="52" s="1"/>
  <c r="E38" i="52"/>
  <c r="D38" i="52"/>
  <c r="E37" i="52"/>
  <c r="D37" i="52"/>
  <c r="M36" i="52"/>
  <c r="K36" i="52"/>
  <c r="E36" i="52" s="1"/>
  <c r="M35" i="52"/>
  <c r="E35" i="52" s="1"/>
  <c r="L35" i="52"/>
  <c r="J35" i="52"/>
  <c r="D35" i="52" s="1"/>
  <c r="E34" i="52"/>
  <c r="D34" i="52"/>
  <c r="E33" i="52"/>
  <c r="D33" i="52"/>
  <c r="E32" i="52"/>
  <c r="D32" i="52"/>
  <c r="M31" i="52"/>
  <c r="E31" i="52" s="1"/>
  <c r="D31" i="52"/>
  <c r="M30" i="52"/>
  <c r="E30" i="52" s="1"/>
  <c r="D30" i="52"/>
  <c r="E29" i="52"/>
  <c r="D29" i="52"/>
  <c r="E28" i="52"/>
  <c r="D28" i="52"/>
  <c r="M27" i="52"/>
  <c r="K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M17" i="52"/>
  <c r="E17" i="52" s="1"/>
  <c r="E16" i="52"/>
  <c r="D16" i="52"/>
  <c r="E15" i="52"/>
  <c r="D15" i="52"/>
  <c r="E14" i="52"/>
  <c r="D14" i="52"/>
  <c r="M13" i="52"/>
  <c r="K13" i="52"/>
  <c r="E12" i="52"/>
  <c r="D12" i="52"/>
  <c r="E11" i="52"/>
  <c r="D11" i="52"/>
  <c r="I10" i="52"/>
  <c r="H10" i="52"/>
  <c r="H8" i="52" s="1"/>
  <c r="G10" i="52"/>
  <c r="G8" i="52" s="1"/>
  <c r="F10" i="52"/>
  <c r="E9" i="52"/>
  <c r="D9" i="52"/>
  <c r="D36" i="52" l="1"/>
  <c r="D85" i="52"/>
  <c r="D51" i="52"/>
  <c r="D58" i="52"/>
  <c r="D64" i="52"/>
  <c r="D71" i="52"/>
  <c r="E27" i="52"/>
  <c r="D43" i="52"/>
  <c r="D66" i="52"/>
  <c r="D45" i="52"/>
  <c r="D101" i="52"/>
  <c r="I8" i="52"/>
  <c r="J10" i="52"/>
  <c r="J8" i="52" s="1"/>
  <c r="D17" i="52"/>
  <c r="F8" i="52"/>
  <c r="K10" i="52"/>
  <c r="K8" i="52" s="1"/>
  <c r="L10" i="52"/>
  <c r="L8" i="52" s="1"/>
  <c r="D13" i="52"/>
  <c r="D95" i="52"/>
  <c r="M10" i="52"/>
  <c r="M8" i="52" s="1"/>
  <c r="E13" i="52"/>
  <c r="D39" i="52"/>
  <c r="D53" i="52"/>
  <c r="D63" i="52"/>
  <c r="D27" i="52"/>
  <c r="D52" i="52"/>
  <c r="E10" i="52" l="1"/>
  <c r="E8" i="52" s="1"/>
  <c r="D10" i="52"/>
  <c r="D8" i="52" s="1"/>
  <c r="G146" i="51" l="1"/>
  <c r="F146" i="51"/>
  <c r="E146" i="51"/>
  <c r="D146" i="51" s="1"/>
  <c r="G145" i="51"/>
  <c r="F145" i="51"/>
  <c r="E145" i="51"/>
  <c r="D145" i="51" s="1"/>
  <c r="G144" i="51"/>
  <c r="F144" i="51"/>
  <c r="D144" i="51" s="1"/>
  <c r="E144" i="51"/>
  <c r="G143" i="51"/>
  <c r="F143" i="51"/>
  <c r="D143" i="51" s="1"/>
  <c r="E143" i="51"/>
  <c r="G142" i="51"/>
  <c r="F142" i="51"/>
  <c r="E142" i="51"/>
  <c r="D142" i="51" s="1"/>
  <c r="G141" i="51"/>
  <c r="F141" i="51"/>
  <c r="D141" i="51" s="1"/>
  <c r="E141" i="51"/>
  <c r="G140" i="51"/>
  <c r="F140" i="51"/>
  <c r="E140" i="51"/>
  <c r="D140" i="51"/>
  <c r="G139" i="51"/>
  <c r="F139" i="51"/>
  <c r="E139" i="51"/>
  <c r="D139" i="51" s="1"/>
  <c r="G138" i="51"/>
  <c r="F138" i="51"/>
  <c r="D138" i="51" s="1"/>
  <c r="E138" i="51"/>
  <c r="G137" i="51"/>
  <c r="F137" i="51"/>
  <c r="E137" i="51"/>
  <c r="D137" i="51"/>
  <c r="G136" i="51"/>
  <c r="F136" i="51"/>
  <c r="E136" i="51"/>
  <c r="G135" i="51"/>
  <c r="F135" i="51"/>
  <c r="D135" i="51" s="1"/>
  <c r="E135" i="51"/>
  <c r="G134" i="51"/>
  <c r="F134" i="51"/>
  <c r="E134" i="51"/>
  <c r="D134" i="51"/>
  <c r="G133" i="51"/>
  <c r="F133" i="51"/>
  <c r="E133" i="51"/>
  <c r="D133" i="51" s="1"/>
  <c r="G132" i="51"/>
  <c r="F132" i="51"/>
  <c r="E132" i="51"/>
  <c r="G131" i="51"/>
  <c r="F131" i="51"/>
  <c r="E131" i="51"/>
  <c r="D131" i="51" s="1"/>
  <c r="G130" i="51"/>
  <c r="F130" i="51"/>
  <c r="E130" i="51"/>
  <c r="D130" i="51" s="1"/>
  <c r="G129" i="51"/>
  <c r="F129" i="51"/>
  <c r="E129" i="51"/>
  <c r="G128" i="51"/>
  <c r="F128" i="51"/>
  <c r="E128" i="51"/>
  <c r="D128" i="51" s="1"/>
  <c r="G127" i="51"/>
  <c r="F127" i="51"/>
  <c r="E127" i="51"/>
  <c r="D127" i="51" s="1"/>
  <c r="G126" i="51"/>
  <c r="F126" i="51"/>
  <c r="D126" i="51" s="1"/>
  <c r="E126" i="51"/>
  <c r="G125" i="51"/>
  <c r="F125" i="51"/>
  <c r="E125" i="51"/>
  <c r="D125" i="51" s="1"/>
  <c r="G124" i="51"/>
  <c r="F124" i="51"/>
  <c r="E124" i="51"/>
  <c r="D124" i="51" s="1"/>
  <c r="G123" i="51"/>
  <c r="F123" i="51"/>
  <c r="D123" i="51" s="1"/>
  <c r="E123" i="51"/>
  <c r="G122" i="51"/>
  <c r="F122" i="51"/>
  <c r="E122" i="51"/>
  <c r="D122" i="51"/>
  <c r="G121" i="51"/>
  <c r="F121" i="51"/>
  <c r="E121" i="51"/>
  <c r="D121" i="51" s="1"/>
  <c r="G120" i="51"/>
  <c r="F120" i="51"/>
  <c r="E120" i="51"/>
  <c r="G119" i="51"/>
  <c r="F119" i="51"/>
  <c r="E119" i="51"/>
  <c r="D119" i="51" s="1"/>
  <c r="G118" i="51"/>
  <c r="F118" i="51"/>
  <c r="E118" i="51"/>
  <c r="G117" i="51"/>
  <c r="F117" i="51"/>
  <c r="D117" i="51" s="1"/>
  <c r="E117" i="51"/>
  <c r="G116" i="51"/>
  <c r="F116" i="51"/>
  <c r="E116" i="51"/>
  <c r="D116" i="51" s="1"/>
  <c r="G115" i="51"/>
  <c r="F115" i="51"/>
  <c r="E115" i="51"/>
  <c r="D115" i="51" s="1"/>
  <c r="G114" i="51"/>
  <c r="F114" i="51"/>
  <c r="E114" i="51"/>
  <c r="G113" i="51"/>
  <c r="F113" i="51"/>
  <c r="E113" i="51"/>
  <c r="D113" i="51" s="1"/>
  <c r="G112" i="51"/>
  <c r="F112" i="51"/>
  <c r="E112" i="51"/>
  <c r="D112" i="51" s="1"/>
  <c r="G111" i="51"/>
  <c r="F111" i="51"/>
  <c r="E111" i="51"/>
  <c r="G110" i="51"/>
  <c r="F110" i="51"/>
  <c r="E110" i="51"/>
  <c r="D110" i="51" s="1"/>
  <c r="G109" i="51"/>
  <c r="F109" i="51"/>
  <c r="E109" i="51"/>
  <c r="D109" i="51" s="1"/>
  <c r="G108" i="51"/>
  <c r="F108" i="51"/>
  <c r="D108" i="51" s="1"/>
  <c r="E108" i="51"/>
  <c r="G107" i="51"/>
  <c r="F107" i="51"/>
  <c r="E107" i="51"/>
  <c r="D107" i="51" s="1"/>
  <c r="G106" i="51"/>
  <c r="F106" i="51"/>
  <c r="E106" i="51"/>
  <c r="D106" i="51" s="1"/>
  <c r="G105" i="51"/>
  <c r="F105" i="51"/>
  <c r="D105" i="51" s="1"/>
  <c r="E105" i="51"/>
  <c r="G104" i="51"/>
  <c r="F104" i="51"/>
  <c r="E104" i="51"/>
  <c r="D104" i="51"/>
  <c r="G103" i="51"/>
  <c r="F103" i="51"/>
  <c r="E103" i="51"/>
  <c r="D103" i="51" s="1"/>
  <c r="G102" i="51"/>
  <c r="F102" i="51"/>
  <c r="D102" i="51" s="1"/>
  <c r="E102" i="51"/>
  <c r="G101" i="51"/>
  <c r="F101" i="51"/>
  <c r="E101" i="51"/>
  <c r="D101" i="51" s="1"/>
  <c r="G100" i="51"/>
  <c r="F100" i="51"/>
  <c r="E100" i="51"/>
  <c r="G99" i="51"/>
  <c r="F99" i="51"/>
  <c r="D99" i="51" s="1"/>
  <c r="E99" i="51"/>
  <c r="G98" i="51"/>
  <c r="F98" i="51"/>
  <c r="E98" i="51"/>
  <c r="D98" i="51" s="1"/>
  <c r="G97" i="51"/>
  <c r="F97" i="51"/>
  <c r="E97" i="51"/>
  <c r="D97" i="51" s="1"/>
  <c r="G96" i="51"/>
  <c r="F96" i="51"/>
  <c r="E96" i="51"/>
  <c r="G95" i="51"/>
  <c r="F95" i="51"/>
  <c r="E95" i="51"/>
  <c r="D95" i="51" s="1"/>
  <c r="G94" i="51"/>
  <c r="F94" i="51"/>
  <c r="E94" i="51"/>
  <c r="D94" i="51" s="1"/>
  <c r="G93" i="51"/>
  <c r="F93" i="51"/>
  <c r="E93" i="51"/>
  <c r="G92" i="51"/>
  <c r="F92" i="51"/>
  <c r="E92" i="51"/>
  <c r="D92" i="51" s="1"/>
  <c r="G91" i="51"/>
  <c r="F91" i="51"/>
  <c r="E91" i="51"/>
  <c r="G90" i="51"/>
  <c r="F90" i="51"/>
  <c r="D90" i="51" s="1"/>
  <c r="E90" i="51"/>
  <c r="G89" i="51"/>
  <c r="F89" i="51"/>
  <c r="E89" i="51"/>
  <c r="D89" i="51" s="1"/>
  <c r="G88" i="51"/>
  <c r="F88" i="51"/>
  <c r="E88" i="51"/>
  <c r="D88" i="51" s="1"/>
  <c r="G87" i="51"/>
  <c r="F87" i="51"/>
  <c r="D87" i="51" s="1"/>
  <c r="E87" i="51"/>
  <c r="G86" i="51"/>
  <c r="F86" i="51"/>
  <c r="E86" i="51"/>
  <c r="D86" i="51"/>
  <c r="G85" i="51"/>
  <c r="F85" i="51"/>
  <c r="E85" i="51"/>
  <c r="D85" i="51" s="1"/>
  <c r="G84" i="51"/>
  <c r="F84" i="51"/>
  <c r="D84" i="51" s="1"/>
  <c r="E84" i="51"/>
  <c r="G83" i="51"/>
  <c r="F83" i="51"/>
  <c r="E83" i="51"/>
  <c r="D83" i="51" s="1"/>
  <c r="G82" i="51"/>
  <c r="F82" i="51"/>
  <c r="E82" i="51"/>
  <c r="G81" i="51"/>
  <c r="F81" i="51"/>
  <c r="D81" i="51" s="1"/>
  <c r="E81" i="51"/>
  <c r="G80" i="51"/>
  <c r="F80" i="51"/>
  <c r="E80" i="51"/>
  <c r="D80" i="51" s="1"/>
  <c r="G79" i="51"/>
  <c r="F79" i="51"/>
  <c r="E79" i="51"/>
  <c r="D79" i="51" s="1"/>
  <c r="G78" i="51"/>
  <c r="F78" i="51"/>
  <c r="E78" i="51"/>
  <c r="G77" i="51"/>
  <c r="F77" i="51"/>
  <c r="E77" i="51"/>
  <c r="D77" i="51" s="1"/>
  <c r="G76" i="51"/>
  <c r="F76" i="51"/>
  <c r="E76" i="51"/>
  <c r="D76" i="51" s="1"/>
  <c r="G75" i="51"/>
  <c r="F75" i="51"/>
  <c r="E75" i="51"/>
  <c r="G74" i="51"/>
  <c r="F74" i="51"/>
  <c r="E74" i="51"/>
  <c r="D74" i="51" s="1"/>
  <c r="G73" i="51"/>
  <c r="F73" i="51"/>
  <c r="E73" i="51"/>
  <c r="D73" i="51" s="1"/>
  <c r="G72" i="51"/>
  <c r="F72" i="51"/>
  <c r="D72" i="51" s="1"/>
  <c r="E72" i="51"/>
  <c r="G71" i="51"/>
  <c r="F71" i="51"/>
  <c r="E71" i="51"/>
  <c r="D71" i="51" s="1"/>
  <c r="G70" i="51"/>
  <c r="F70" i="51"/>
  <c r="E70" i="51"/>
  <c r="D70" i="51" s="1"/>
  <c r="G69" i="51"/>
  <c r="F69" i="51"/>
  <c r="D69" i="51" s="1"/>
  <c r="E69" i="51"/>
  <c r="G68" i="51"/>
  <c r="F68" i="51"/>
  <c r="E68" i="51"/>
  <c r="D68" i="51"/>
  <c r="G67" i="51"/>
  <c r="F67" i="51"/>
  <c r="E67" i="51"/>
  <c r="D67" i="51" s="1"/>
  <c r="G66" i="51"/>
  <c r="F66" i="51"/>
  <c r="D66" i="51" s="1"/>
  <c r="E66" i="51"/>
  <c r="G65" i="51"/>
  <c r="F65" i="51"/>
  <c r="E65" i="51"/>
  <c r="D65" i="51" s="1"/>
  <c r="G64" i="51"/>
  <c r="F64" i="51"/>
  <c r="E64" i="51"/>
  <c r="G63" i="51"/>
  <c r="F63" i="51"/>
  <c r="D63" i="51" s="1"/>
  <c r="E63" i="51"/>
  <c r="G62" i="51"/>
  <c r="F62" i="51"/>
  <c r="E62" i="51"/>
  <c r="D62" i="51" s="1"/>
  <c r="G61" i="51"/>
  <c r="F61" i="51"/>
  <c r="E61" i="51"/>
  <c r="D61" i="51" s="1"/>
  <c r="G60" i="51"/>
  <c r="F60" i="51"/>
  <c r="E60" i="51"/>
  <c r="G59" i="51"/>
  <c r="F59" i="51"/>
  <c r="E59" i="51"/>
  <c r="D59" i="51" s="1"/>
  <c r="G58" i="51"/>
  <c r="F58" i="51"/>
  <c r="E58" i="51"/>
  <c r="D58" i="51" s="1"/>
  <c r="G57" i="51"/>
  <c r="F57" i="51"/>
  <c r="E57" i="51"/>
  <c r="G56" i="51"/>
  <c r="F56" i="51"/>
  <c r="E56" i="51"/>
  <c r="D56" i="51" s="1"/>
  <c r="G55" i="51"/>
  <c r="F55" i="51"/>
  <c r="E55" i="51"/>
  <c r="D55" i="51" s="1"/>
  <c r="G54" i="51"/>
  <c r="F54" i="51"/>
  <c r="D54" i="51" s="1"/>
  <c r="E54" i="51"/>
  <c r="G53" i="51"/>
  <c r="F53" i="51"/>
  <c r="E53" i="51"/>
  <c r="D53" i="51" s="1"/>
  <c r="G52" i="51"/>
  <c r="F52" i="51"/>
  <c r="E52" i="51"/>
  <c r="D52" i="51" s="1"/>
  <c r="G51" i="51"/>
  <c r="F51" i="51"/>
  <c r="D51" i="51" s="1"/>
  <c r="E51" i="51"/>
  <c r="G50" i="51"/>
  <c r="F50" i="51"/>
  <c r="E50" i="51"/>
  <c r="D50" i="51"/>
  <c r="G49" i="51"/>
  <c r="F49" i="51"/>
  <c r="E49" i="51"/>
  <c r="G48" i="51"/>
  <c r="F48" i="51"/>
  <c r="D48" i="51" s="1"/>
  <c r="E48" i="51"/>
  <c r="G47" i="51"/>
  <c r="F47" i="51"/>
  <c r="E47" i="51"/>
  <c r="D47" i="51" s="1"/>
  <c r="G46" i="51"/>
  <c r="F46" i="51"/>
  <c r="E46" i="51"/>
  <c r="G45" i="51"/>
  <c r="F45" i="51"/>
  <c r="D45" i="51" s="1"/>
  <c r="E45" i="51"/>
  <c r="G44" i="51"/>
  <c r="F44" i="51"/>
  <c r="E44" i="51"/>
  <c r="D44" i="51" s="1"/>
  <c r="G43" i="51"/>
  <c r="F43" i="51"/>
  <c r="E43" i="51"/>
  <c r="D43" i="51" s="1"/>
  <c r="G42" i="51"/>
  <c r="F42" i="51"/>
  <c r="E42" i="51"/>
  <c r="G41" i="51"/>
  <c r="F41" i="51"/>
  <c r="E41" i="51"/>
  <c r="D41" i="51" s="1"/>
  <c r="G40" i="51"/>
  <c r="F40" i="51"/>
  <c r="E40" i="51"/>
  <c r="D40" i="51" s="1"/>
  <c r="G39" i="51"/>
  <c r="F39" i="51"/>
  <c r="E39" i="51"/>
  <c r="G38" i="51"/>
  <c r="F38" i="51"/>
  <c r="E38" i="51"/>
  <c r="D38" i="51" s="1"/>
  <c r="G37" i="51"/>
  <c r="F37" i="51"/>
  <c r="E37" i="51"/>
  <c r="D37" i="51" s="1"/>
  <c r="G36" i="51"/>
  <c r="F36" i="51"/>
  <c r="D36" i="51" s="1"/>
  <c r="E36" i="51"/>
  <c r="G35" i="51"/>
  <c r="F35" i="51"/>
  <c r="E35" i="51"/>
  <c r="D35" i="51" s="1"/>
  <c r="G34" i="51"/>
  <c r="F34" i="51"/>
  <c r="E34" i="51"/>
  <c r="D34" i="51" s="1"/>
  <c r="G33" i="51"/>
  <c r="F33" i="51"/>
  <c r="D33" i="51" s="1"/>
  <c r="E33" i="51"/>
  <c r="G32" i="51"/>
  <c r="F32" i="51"/>
  <c r="E32" i="51"/>
  <c r="D32" i="51"/>
  <c r="G31" i="51"/>
  <c r="F31" i="51"/>
  <c r="E31" i="51"/>
  <c r="D31" i="51" s="1"/>
  <c r="G30" i="51"/>
  <c r="F30" i="51"/>
  <c r="D30" i="51" s="1"/>
  <c r="E30" i="51"/>
  <c r="G29" i="51"/>
  <c r="F29" i="51"/>
  <c r="E29" i="51"/>
  <c r="D29" i="51"/>
  <c r="G28" i="51"/>
  <c r="F28" i="51"/>
  <c r="E28" i="51"/>
  <c r="G27" i="51"/>
  <c r="F27" i="51"/>
  <c r="D27" i="51" s="1"/>
  <c r="E27" i="51"/>
  <c r="G26" i="51"/>
  <c r="F26" i="51"/>
  <c r="E26" i="51"/>
  <c r="D26" i="51" s="1"/>
  <c r="G25" i="51"/>
  <c r="F25" i="51"/>
  <c r="E25" i="51"/>
  <c r="D25" i="51" s="1"/>
  <c r="G24" i="51"/>
  <c r="F24" i="51"/>
  <c r="E24" i="51"/>
  <c r="G23" i="51"/>
  <c r="F23" i="51"/>
  <c r="E23" i="51"/>
  <c r="D23" i="51" s="1"/>
  <c r="G22" i="51"/>
  <c r="F22" i="51"/>
  <c r="E22" i="51"/>
  <c r="D22" i="51" s="1"/>
  <c r="G21" i="51"/>
  <c r="F21" i="51"/>
  <c r="E21" i="51"/>
  <c r="G20" i="51"/>
  <c r="F20" i="51"/>
  <c r="E20" i="51"/>
  <c r="D20" i="51" s="1"/>
  <c r="G19" i="51"/>
  <c r="F19" i="51"/>
  <c r="E19" i="51"/>
  <c r="D19" i="51" s="1"/>
  <c r="G18" i="51"/>
  <c r="F18" i="51"/>
  <c r="D18" i="51" s="1"/>
  <c r="E18" i="51"/>
  <c r="G17" i="51"/>
  <c r="F17" i="51"/>
  <c r="E17" i="51"/>
  <c r="D17" i="51" s="1"/>
  <c r="G16" i="51"/>
  <c r="F16" i="51"/>
  <c r="E16" i="51"/>
  <c r="D16" i="51" s="1"/>
  <c r="G15" i="51"/>
  <c r="F15" i="51"/>
  <c r="D15" i="51" s="1"/>
  <c r="E15" i="51"/>
  <c r="G14" i="51"/>
  <c r="F14" i="51"/>
  <c r="E14" i="51"/>
  <c r="D14" i="51"/>
  <c r="G13" i="51"/>
  <c r="F13" i="51"/>
  <c r="E13" i="51"/>
  <c r="D13" i="51" s="1"/>
  <c r="G12" i="51"/>
  <c r="F12" i="51"/>
  <c r="D12" i="51" s="1"/>
  <c r="E12" i="51"/>
  <c r="G11" i="51"/>
  <c r="F11" i="51"/>
  <c r="E11" i="51"/>
  <c r="D11" i="51" s="1"/>
  <c r="G10" i="51"/>
  <c r="F10" i="51"/>
  <c r="E10" i="51"/>
  <c r="G9" i="51"/>
  <c r="F9" i="51"/>
  <c r="E9" i="51"/>
  <c r="D9" i="51" s="1"/>
  <c r="D8" i="51"/>
  <c r="D21" i="51" l="1"/>
  <c r="D39" i="51"/>
  <c r="D57" i="51"/>
  <c r="D75" i="51"/>
  <c r="D93" i="51"/>
  <c r="D111" i="51"/>
  <c r="D129" i="51"/>
  <c r="E7" i="51"/>
  <c r="D91" i="51"/>
  <c r="D120" i="51"/>
  <c r="F7" i="51"/>
  <c r="D49" i="51"/>
  <c r="G7" i="51"/>
  <c r="D10" i="51"/>
  <c r="D7" i="51" s="1"/>
  <c r="D24" i="51"/>
  <c r="D28" i="51"/>
  <c r="D42" i="51"/>
  <c r="D46" i="51"/>
  <c r="D60" i="51"/>
  <c r="D64" i="51"/>
  <c r="D78" i="51"/>
  <c r="D82" i="51"/>
  <c r="D96" i="51"/>
  <c r="D100" i="51"/>
  <c r="D114" i="51"/>
  <c r="D118" i="51"/>
  <c r="D132" i="51"/>
  <c r="D136" i="51"/>
  <c r="S148" i="50" l="1"/>
  <c r="R148" i="50"/>
  <c r="Q148" i="50"/>
  <c r="P148" i="50"/>
  <c r="O148" i="50" s="1"/>
  <c r="N148" i="50"/>
  <c r="M148" i="50"/>
  <c r="L148" i="50"/>
  <c r="K148" i="50"/>
  <c r="J148" i="50"/>
  <c r="I148" i="50"/>
  <c r="H148" i="50" s="1"/>
  <c r="G148" i="50"/>
  <c r="F148" i="50"/>
  <c r="E148" i="50" s="1"/>
  <c r="D148" i="50" s="1"/>
  <c r="S147" i="50"/>
  <c r="R147" i="50"/>
  <c r="Q147" i="50"/>
  <c r="P147" i="50"/>
  <c r="O147" i="50" s="1"/>
  <c r="N147" i="50"/>
  <c r="M147" i="50"/>
  <c r="L147" i="50"/>
  <c r="K147" i="50"/>
  <c r="J147" i="50"/>
  <c r="I147" i="50"/>
  <c r="H147" i="50" s="1"/>
  <c r="G147" i="50"/>
  <c r="F147" i="50"/>
  <c r="E147" i="50" s="1"/>
  <c r="S146" i="50"/>
  <c r="R146" i="50"/>
  <c r="Q146" i="50"/>
  <c r="P146" i="50"/>
  <c r="N146" i="50"/>
  <c r="M146" i="50"/>
  <c r="L146" i="50"/>
  <c r="K146" i="50"/>
  <c r="J146" i="50"/>
  <c r="I146" i="50"/>
  <c r="G146" i="50"/>
  <c r="F146" i="50"/>
  <c r="E146" i="50" s="1"/>
  <c r="S145" i="50"/>
  <c r="R145" i="50"/>
  <c r="O145" i="50" s="1"/>
  <c r="Q145" i="50"/>
  <c r="P145" i="50"/>
  <c r="N145" i="50"/>
  <c r="M145" i="50"/>
  <c r="L145" i="50"/>
  <c r="K145" i="50"/>
  <c r="J145" i="50"/>
  <c r="I145" i="50"/>
  <c r="G145" i="50"/>
  <c r="F145" i="50"/>
  <c r="E145" i="50" s="1"/>
  <c r="S144" i="50"/>
  <c r="R144" i="50"/>
  <c r="Q144" i="50"/>
  <c r="P144" i="50"/>
  <c r="O144" i="50" s="1"/>
  <c r="N144" i="50"/>
  <c r="M144" i="50"/>
  <c r="L144" i="50"/>
  <c r="K144" i="50"/>
  <c r="J144" i="50"/>
  <c r="I144" i="50"/>
  <c r="G144" i="50"/>
  <c r="F144" i="50"/>
  <c r="S143" i="50"/>
  <c r="R143" i="50"/>
  <c r="Q143" i="50"/>
  <c r="P143" i="50"/>
  <c r="N143" i="50"/>
  <c r="M143" i="50"/>
  <c r="L143" i="50"/>
  <c r="K143" i="50"/>
  <c r="J143" i="50"/>
  <c r="I143" i="50"/>
  <c r="G143" i="50"/>
  <c r="F143" i="50"/>
  <c r="E143" i="50" s="1"/>
  <c r="S142" i="50"/>
  <c r="R142" i="50"/>
  <c r="Q142" i="50"/>
  <c r="O142" i="50" s="1"/>
  <c r="P142" i="50"/>
  <c r="N142" i="50"/>
  <c r="M142" i="50"/>
  <c r="L142" i="50"/>
  <c r="K142" i="50"/>
  <c r="J142" i="50"/>
  <c r="I142" i="50"/>
  <c r="G142" i="50"/>
  <c r="F142" i="50"/>
  <c r="E142" i="50" s="1"/>
  <c r="S141" i="50"/>
  <c r="R141" i="50"/>
  <c r="Q141" i="50"/>
  <c r="P141" i="50"/>
  <c r="O141" i="50" s="1"/>
  <c r="N141" i="50"/>
  <c r="M141" i="50"/>
  <c r="L141" i="50"/>
  <c r="K141" i="50"/>
  <c r="J141" i="50"/>
  <c r="I141" i="50"/>
  <c r="G141" i="50"/>
  <c r="F141" i="50"/>
  <c r="E141" i="50" s="1"/>
  <c r="S140" i="50"/>
  <c r="R140" i="50"/>
  <c r="Q140" i="50"/>
  <c r="P140" i="50"/>
  <c r="O140" i="50" s="1"/>
  <c r="N140" i="50"/>
  <c r="M140" i="50"/>
  <c r="L140" i="50"/>
  <c r="K140" i="50"/>
  <c r="J140" i="50"/>
  <c r="I140" i="50"/>
  <c r="H140" i="50" s="1"/>
  <c r="G140" i="50"/>
  <c r="F140" i="50"/>
  <c r="E140" i="50" s="1"/>
  <c r="S139" i="50"/>
  <c r="R139" i="50"/>
  <c r="Q139" i="50"/>
  <c r="P139" i="50"/>
  <c r="N139" i="50"/>
  <c r="M139" i="50"/>
  <c r="L139" i="50"/>
  <c r="K139" i="50"/>
  <c r="J139" i="50"/>
  <c r="I139" i="50"/>
  <c r="G139" i="50"/>
  <c r="F139" i="50"/>
  <c r="E139" i="50"/>
  <c r="S138" i="50"/>
  <c r="R138" i="50"/>
  <c r="Q138" i="50"/>
  <c r="P138" i="50"/>
  <c r="N138" i="50"/>
  <c r="M138" i="50"/>
  <c r="L138" i="50"/>
  <c r="K138" i="50"/>
  <c r="J138" i="50"/>
  <c r="I138" i="50"/>
  <c r="H138" i="50" s="1"/>
  <c r="G138" i="50"/>
  <c r="F138" i="50"/>
  <c r="E138" i="50" s="1"/>
  <c r="S137" i="50"/>
  <c r="R137" i="50"/>
  <c r="Q137" i="50"/>
  <c r="P137" i="50"/>
  <c r="O137" i="50" s="1"/>
  <c r="N137" i="50"/>
  <c r="M137" i="50"/>
  <c r="L137" i="50"/>
  <c r="K137" i="50"/>
  <c r="J137" i="50"/>
  <c r="I137" i="50"/>
  <c r="G137" i="50"/>
  <c r="F137" i="50"/>
  <c r="S136" i="50"/>
  <c r="R136" i="50"/>
  <c r="Q136" i="50"/>
  <c r="P136" i="50"/>
  <c r="N136" i="50"/>
  <c r="M136" i="50"/>
  <c r="L136" i="50"/>
  <c r="K136" i="50"/>
  <c r="J136" i="50"/>
  <c r="I136" i="50"/>
  <c r="G136" i="50"/>
  <c r="F136" i="50"/>
  <c r="S135" i="50"/>
  <c r="R135" i="50"/>
  <c r="Q135" i="50"/>
  <c r="P135" i="50"/>
  <c r="N135" i="50"/>
  <c r="M135" i="50"/>
  <c r="L135" i="50"/>
  <c r="K135" i="50"/>
  <c r="J135" i="50"/>
  <c r="I135" i="50"/>
  <c r="G135" i="50"/>
  <c r="F135" i="50"/>
  <c r="S134" i="50"/>
  <c r="R134" i="50"/>
  <c r="Q134" i="50"/>
  <c r="P134" i="50"/>
  <c r="N134" i="50"/>
  <c r="M134" i="50"/>
  <c r="L134" i="50"/>
  <c r="K134" i="50"/>
  <c r="J134" i="50"/>
  <c r="I134" i="50"/>
  <c r="H134" i="50" s="1"/>
  <c r="G134" i="50"/>
  <c r="F134" i="50"/>
  <c r="E134" i="50" s="1"/>
  <c r="S133" i="50"/>
  <c r="R133" i="50"/>
  <c r="Q133" i="50"/>
  <c r="P133" i="50"/>
  <c r="N133" i="50"/>
  <c r="M133" i="50"/>
  <c r="L133" i="50"/>
  <c r="K133" i="50"/>
  <c r="J133" i="50"/>
  <c r="I133" i="50"/>
  <c r="H133" i="50" s="1"/>
  <c r="G133" i="50"/>
  <c r="F133" i="50"/>
  <c r="E133" i="50" s="1"/>
  <c r="S132" i="50"/>
  <c r="R132" i="50"/>
  <c r="Q132" i="50"/>
  <c r="P132" i="50"/>
  <c r="N132" i="50"/>
  <c r="M132" i="50"/>
  <c r="L132" i="50"/>
  <c r="K132" i="50"/>
  <c r="J132" i="50"/>
  <c r="I132" i="50"/>
  <c r="H132" i="50" s="1"/>
  <c r="G132" i="50"/>
  <c r="F132" i="50"/>
  <c r="E132" i="50" s="1"/>
  <c r="S131" i="50"/>
  <c r="R131" i="50"/>
  <c r="Q131" i="50"/>
  <c r="P131" i="50"/>
  <c r="N131" i="50"/>
  <c r="M131" i="50"/>
  <c r="L131" i="50"/>
  <c r="K131" i="50"/>
  <c r="J131" i="50"/>
  <c r="I131" i="50"/>
  <c r="G131" i="50"/>
  <c r="F131" i="50"/>
  <c r="E131" i="50" s="1"/>
  <c r="S130" i="50"/>
  <c r="R130" i="50"/>
  <c r="Q130" i="50"/>
  <c r="P130" i="50"/>
  <c r="O130" i="50" s="1"/>
  <c r="N130" i="50"/>
  <c r="M130" i="50"/>
  <c r="L130" i="50"/>
  <c r="K130" i="50"/>
  <c r="J130" i="50"/>
  <c r="I130" i="50"/>
  <c r="G130" i="50"/>
  <c r="F130" i="50"/>
  <c r="E130" i="50" s="1"/>
  <c r="S129" i="50"/>
  <c r="R129" i="50"/>
  <c r="Q129" i="50"/>
  <c r="P129" i="50"/>
  <c r="O129" i="50" s="1"/>
  <c r="N129" i="50"/>
  <c r="M129" i="50"/>
  <c r="L129" i="50"/>
  <c r="K129" i="50"/>
  <c r="H129" i="50" s="1"/>
  <c r="J129" i="50"/>
  <c r="I129" i="50"/>
  <c r="G129" i="50"/>
  <c r="F129" i="50"/>
  <c r="S128" i="50"/>
  <c r="R128" i="50"/>
  <c r="Q128" i="50"/>
  <c r="P128" i="50"/>
  <c r="O128" i="50" s="1"/>
  <c r="N128" i="50"/>
  <c r="M128" i="50"/>
  <c r="L128" i="50"/>
  <c r="K128" i="50"/>
  <c r="J128" i="50"/>
  <c r="I128" i="50"/>
  <c r="H128" i="50"/>
  <c r="G128" i="50"/>
  <c r="F128" i="50"/>
  <c r="E128" i="50" s="1"/>
  <c r="S127" i="50"/>
  <c r="R127" i="50"/>
  <c r="Q127" i="50"/>
  <c r="P127" i="50"/>
  <c r="O127" i="50" s="1"/>
  <c r="N127" i="50"/>
  <c r="M127" i="50"/>
  <c r="L127" i="50"/>
  <c r="K127" i="50"/>
  <c r="J127" i="50"/>
  <c r="I127" i="50"/>
  <c r="G127" i="50"/>
  <c r="E127" i="50" s="1"/>
  <c r="F127" i="50"/>
  <c r="S126" i="50"/>
  <c r="R126" i="50"/>
  <c r="O126" i="50" s="1"/>
  <c r="Q126" i="50"/>
  <c r="P126" i="50"/>
  <c r="N126" i="50"/>
  <c r="M126" i="50"/>
  <c r="L126" i="50"/>
  <c r="K126" i="50"/>
  <c r="J126" i="50"/>
  <c r="I126" i="50"/>
  <c r="G126" i="50"/>
  <c r="F126" i="50"/>
  <c r="E126" i="50" s="1"/>
  <c r="S125" i="50"/>
  <c r="R125" i="50"/>
  <c r="Q125" i="50"/>
  <c r="P125" i="50"/>
  <c r="N125" i="50"/>
  <c r="M125" i="50"/>
  <c r="L125" i="50"/>
  <c r="K125" i="50"/>
  <c r="H125" i="50" s="1"/>
  <c r="J125" i="50"/>
  <c r="I125" i="50"/>
  <c r="G125" i="50"/>
  <c r="F125" i="50"/>
  <c r="E125" i="50" s="1"/>
  <c r="S124" i="50"/>
  <c r="R124" i="50"/>
  <c r="Q124" i="50"/>
  <c r="P124" i="50"/>
  <c r="N124" i="50"/>
  <c r="M124" i="50"/>
  <c r="L124" i="50"/>
  <c r="K124" i="50"/>
  <c r="J124" i="50"/>
  <c r="I124" i="50"/>
  <c r="G124" i="50"/>
  <c r="F124" i="50"/>
  <c r="S123" i="50"/>
  <c r="R123" i="50"/>
  <c r="Q123" i="50"/>
  <c r="P123" i="50"/>
  <c r="N123" i="50"/>
  <c r="M123" i="50"/>
  <c r="L123" i="50"/>
  <c r="K123" i="50"/>
  <c r="J123" i="50"/>
  <c r="I123" i="50"/>
  <c r="G123" i="50"/>
  <c r="F123" i="50"/>
  <c r="E123" i="50" s="1"/>
  <c r="S122" i="50"/>
  <c r="R122" i="50"/>
  <c r="Q122" i="50"/>
  <c r="P122" i="50"/>
  <c r="O122" i="50" s="1"/>
  <c r="N122" i="50"/>
  <c r="M122" i="50"/>
  <c r="L122" i="50"/>
  <c r="K122" i="50"/>
  <c r="J122" i="50"/>
  <c r="I122" i="50"/>
  <c r="G122" i="50"/>
  <c r="F122" i="50"/>
  <c r="S121" i="50"/>
  <c r="R121" i="50"/>
  <c r="Q121" i="50"/>
  <c r="P121" i="50"/>
  <c r="O121" i="50" s="1"/>
  <c r="N121" i="50"/>
  <c r="M121" i="50"/>
  <c r="L121" i="50"/>
  <c r="K121" i="50"/>
  <c r="J121" i="50"/>
  <c r="I121" i="50"/>
  <c r="H121" i="50" s="1"/>
  <c r="G121" i="50"/>
  <c r="F121" i="50"/>
  <c r="E121" i="50" s="1"/>
  <c r="S120" i="50"/>
  <c r="R120" i="50"/>
  <c r="Q120" i="50"/>
  <c r="P120" i="50"/>
  <c r="N120" i="50"/>
  <c r="M120" i="50"/>
  <c r="L120" i="50"/>
  <c r="K120" i="50"/>
  <c r="J120" i="50"/>
  <c r="I120" i="50"/>
  <c r="H120" i="50" s="1"/>
  <c r="G120" i="50"/>
  <c r="F120" i="50"/>
  <c r="E120" i="50" s="1"/>
  <c r="S119" i="50"/>
  <c r="R119" i="50"/>
  <c r="Q119" i="50"/>
  <c r="P119" i="50"/>
  <c r="N119" i="50"/>
  <c r="M119" i="50"/>
  <c r="L119" i="50"/>
  <c r="K119" i="50"/>
  <c r="J119" i="50"/>
  <c r="I119" i="50"/>
  <c r="G119" i="50"/>
  <c r="E119" i="50" s="1"/>
  <c r="F119" i="50"/>
  <c r="S118" i="50"/>
  <c r="R118" i="50"/>
  <c r="Q118" i="50"/>
  <c r="P118" i="50"/>
  <c r="O118" i="50" s="1"/>
  <c r="N118" i="50"/>
  <c r="M118" i="50"/>
  <c r="L118" i="50"/>
  <c r="K118" i="50"/>
  <c r="J118" i="50"/>
  <c r="I118" i="50"/>
  <c r="G118" i="50"/>
  <c r="F118" i="50"/>
  <c r="E118" i="50" s="1"/>
  <c r="S117" i="50"/>
  <c r="R117" i="50"/>
  <c r="Q117" i="50"/>
  <c r="O117" i="50" s="1"/>
  <c r="P117" i="50"/>
  <c r="N117" i="50"/>
  <c r="M117" i="50"/>
  <c r="L117" i="50"/>
  <c r="K117" i="50"/>
  <c r="J117" i="50"/>
  <c r="I117" i="50"/>
  <c r="H117" i="50"/>
  <c r="G117" i="50"/>
  <c r="F117" i="50"/>
  <c r="E117" i="50" s="1"/>
  <c r="S116" i="50"/>
  <c r="R116" i="50"/>
  <c r="Q116" i="50"/>
  <c r="P116" i="50"/>
  <c r="O116" i="50" s="1"/>
  <c r="N116" i="50"/>
  <c r="M116" i="50"/>
  <c r="L116" i="50"/>
  <c r="K116" i="50"/>
  <c r="J116" i="50"/>
  <c r="I116" i="50"/>
  <c r="H116" i="50" s="1"/>
  <c r="D116" i="50" s="1"/>
  <c r="G116" i="50"/>
  <c r="F116" i="50"/>
  <c r="E116" i="50" s="1"/>
  <c r="S115" i="50"/>
  <c r="R115" i="50"/>
  <c r="Q115" i="50"/>
  <c r="P115" i="50"/>
  <c r="O115" i="50" s="1"/>
  <c r="N115" i="50"/>
  <c r="M115" i="50"/>
  <c r="L115" i="50"/>
  <c r="K115" i="50"/>
  <c r="J115" i="50"/>
  <c r="I115" i="50"/>
  <c r="G115" i="50"/>
  <c r="F115" i="50"/>
  <c r="S114" i="50"/>
  <c r="R114" i="50"/>
  <c r="Q114" i="50"/>
  <c r="P114" i="50"/>
  <c r="N114" i="50"/>
  <c r="M114" i="50"/>
  <c r="L114" i="50"/>
  <c r="K114" i="50"/>
  <c r="J114" i="50"/>
  <c r="I114" i="50"/>
  <c r="G114" i="50"/>
  <c r="F114" i="50"/>
  <c r="S113" i="50"/>
  <c r="R113" i="50"/>
  <c r="Q113" i="50"/>
  <c r="P113" i="50"/>
  <c r="O113" i="50" s="1"/>
  <c r="N113" i="50"/>
  <c r="M113" i="50"/>
  <c r="L113" i="50"/>
  <c r="K113" i="50"/>
  <c r="H113" i="50" s="1"/>
  <c r="J113" i="50"/>
  <c r="I113" i="50"/>
  <c r="G113" i="50"/>
  <c r="F113" i="50"/>
  <c r="S112" i="50"/>
  <c r="R112" i="50"/>
  <c r="Q112" i="50"/>
  <c r="P112" i="50"/>
  <c r="O112" i="50" s="1"/>
  <c r="N112" i="50"/>
  <c r="M112" i="50"/>
  <c r="L112" i="50"/>
  <c r="K112" i="50"/>
  <c r="J112" i="50"/>
  <c r="I112" i="50"/>
  <c r="H112" i="50" s="1"/>
  <c r="G112" i="50"/>
  <c r="F112" i="50"/>
  <c r="S111" i="50"/>
  <c r="R111" i="50"/>
  <c r="Q111" i="50"/>
  <c r="P111" i="50"/>
  <c r="O111" i="50" s="1"/>
  <c r="N111" i="50"/>
  <c r="M111" i="50"/>
  <c r="L111" i="50"/>
  <c r="K111" i="50"/>
  <c r="J111" i="50"/>
  <c r="I111" i="50"/>
  <c r="H111" i="50" s="1"/>
  <c r="G111" i="50"/>
  <c r="F111" i="50"/>
  <c r="E111" i="50" s="1"/>
  <c r="S110" i="50"/>
  <c r="R110" i="50"/>
  <c r="Q110" i="50"/>
  <c r="P110" i="50"/>
  <c r="O110" i="50" s="1"/>
  <c r="N110" i="50"/>
  <c r="M110" i="50"/>
  <c r="L110" i="50"/>
  <c r="K110" i="50"/>
  <c r="J110" i="50"/>
  <c r="I110" i="50"/>
  <c r="H110" i="50" s="1"/>
  <c r="G110" i="50"/>
  <c r="F110" i="50"/>
  <c r="E110" i="50" s="1"/>
  <c r="S109" i="50"/>
  <c r="R109" i="50"/>
  <c r="Q109" i="50"/>
  <c r="P109" i="50"/>
  <c r="O109" i="50" s="1"/>
  <c r="N109" i="50"/>
  <c r="M109" i="50"/>
  <c r="L109" i="50"/>
  <c r="K109" i="50"/>
  <c r="J109" i="50"/>
  <c r="I109" i="50"/>
  <c r="G109" i="50"/>
  <c r="F109" i="50"/>
  <c r="S108" i="50"/>
  <c r="R108" i="50"/>
  <c r="Q108" i="50"/>
  <c r="P108" i="50"/>
  <c r="N108" i="50"/>
  <c r="M108" i="50"/>
  <c r="L108" i="50"/>
  <c r="K108" i="50"/>
  <c r="J108" i="50"/>
  <c r="I108" i="50"/>
  <c r="G108" i="50"/>
  <c r="F108" i="50"/>
  <c r="E108" i="50" s="1"/>
  <c r="S107" i="50"/>
  <c r="R107" i="50"/>
  <c r="Q107" i="50"/>
  <c r="P107" i="50"/>
  <c r="O107" i="50" s="1"/>
  <c r="N107" i="50"/>
  <c r="M107" i="50"/>
  <c r="L107" i="50"/>
  <c r="K107" i="50"/>
  <c r="J107" i="50"/>
  <c r="I107" i="50"/>
  <c r="G107" i="50"/>
  <c r="F107" i="50"/>
  <c r="E107" i="50"/>
  <c r="S106" i="50"/>
  <c r="R106" i="50"/>
  <c r="Q106" i="50"/>
  <c r="O106" i="50" s="1"/>
  <c r="P106" i="50"/>
  <c r="N106" i="50"/>
  <c r="M106" i="50"/>
  <c r="L106" i="50"/>
  <c r="K106" i="50"/>
  <c r="J106" i="50"/>
  <c r="I106" i="50"/>
  <c r="G106" i="50"/>
  <c r="F106" i="50"/>
  <c r="E106" i="50" s="1"/>
  <c r="S105" i="50"/>
  <c r="R105" i="50"/>
  <c r="O105" i="50" s="1"/>
  <c r="Q105" i="50"/>
  <c r="P105" i="50"/>
  <c r="N105" i="50"/>
  <c r="M105" i="50"/>
  <c r="L105" i="50"/>
  <c r="K105" i="50"/>
  <c r="J105" i="50"/>
  <c r="I105" i="50"/>
  <c r="H105" i="50"/>
  <c r="G105" i="50"/>
  <c r="F105" i="50"/>
  <c r="E105" i="50" s="1"/>
  <c r="S104" i="50"/>
  <c r="R104" i="50"/>
  <c r="Q104" i="50"/>
  <c r="P104" i="50"/>
  <c r="O104" i="50" s="1"/>
  <c r="N104" i="50"/>
  <c r="M104" i="50"/>
  <c r="L104" i="50"/>
  <c r="K104" i="50"/>
  <c r="J104" i="50"/>
  <c r="I104" i="50"/>
  <c r="H104" i="50" s="1"/>
  <c r="G104" i="50"/>
  <c r="F104" i="50"/>
  <c r="E104" i="50" s="1"/>
  <c r="S103" i="50"/>
  <c r="R103" i="50"/>
  <c r="Q103" i="50"/>
  <c r="P103" i="50"/>
  <c r="N103" i="50"/>
  <c r="M103" i="50"/>
  <c r="L103" i="50"/>
  <c r="K103" i="50"/>
  <c r="J103" i="50"/>
  <c r="I103" i="50"/>
  <c r="H103" i="50" s="1"/>
  <c r="G103" i="50"/>
  <c r="F103" i="50"/>
  <c r="S102" i="50"/>
  <c r="R102" i="50"/>
  <c r="O102" i="50" s="1"/>
  <c r="Q102" i="50"/>
  <c r="P102" i="50"/>
  <c r="N102" i="50"/>
  <c r="M102" i="50"/>
  <c r="L102" i="50"/>
  <c r="K102" i="50"/>
  <c r="J102" i="50"/>
  <c r="I102" i="50"/>
  <c r="H102" i="50" s="1"/>
  <c r="G102" i="50"/>
  <c r="F102" i="50"/>
  <c r="S101" i="50"/>
  <c r="R101" i="50"/>
  <c r="Q101" i="50"/>
  <c r="P101" i="50"/>
  <c r="N101" i="50"/>
  <c r="M101" i="50"/>
  <c r="L101" i="50"/>
  <c r="K101" i="50"/>
  <c r="J101" i="50"/>
  <c r="I101" i="50"/>
  <c r="G101" i="50"/>
  <c r="F101" i="50"/>
  <c r="E101" i="50" s="1"/>
  <c r="S100" i="50"/>
  <c r="R100" i="50"/>
  <c r="Q100" i="50"/>
  <c r="P100" i="50"/>
  <c r="N100" i="50"/>
  <c r="M100" i="50"/>
  <c r="L100" i="50"/>
  <c r="K100" i="50"/>
  <c r="J100" i="50"/>
  <c r="I100" i="50"/>
  <c r="H100" i="50" s="1"/>
  <c r="G100" i="50"/>
  <c r="E100" i="50" s="1"/>
  <c r="F100" i="50"/>
  <c r="S99" i="50"/>
  <c r="R99" i="50"/>
  <c r="Q99" i="50"/>
  <c r="P99" i="50"/>
  <c r="N99" i="50"/>
  <c r="M99" i="50"/>
  <c r="L99" i="50"/>
  <c r="K99" i="50"/>
  <c r="J99" i="50"/>
  <c r="I99" i="50"/>
  <c r="H99" i="50" s="1"/>
  <c r="G99" i="50"/>
  <c r="F99" i="50"/>
  <c r="E99" i="50" s="1"/>
  <c r="S98" i="50"/>
  <c r="R98" i="50"/>
  <c r="Q98" i="50"/>
  <c r="P98" i="50"/>
  <c r="N98" i="50"/>
  <c r="M98" i="50"/>
  <c r="L98" i="50"/>
  <c r="K98" i="50"/>
  <c r="J98" i="50"/>
  <c r="I98" i="50"/>
  <c r="G98" i="50"/>
  <c r="F98" i="50"/>
  <c r="E98" i="50" s="1"/>
  <c r="S97" i="50"/>
  <c r="R97" i="50"/>
  <c r="Q97" i="50"/>
  <c r="P97" i="50"/>
  <c r="O97" i="50" s="1"/>
  <c r="N97" i="50"/>
  <c r="M97" i="50"/>
  <c r="L97" i="50"/>
  <c r="K97" i="50"/>
  <c r="J97" i="50"/>
  <c r="I97" i="50"/>
  <c r="G97" i="50"/>
  <c r="F97" i="50"/>
  <c r="E97" i="50" s="1"/>
  <c r="S96" i="50"/>
  <c r="R96" i="50"/>
  <c r="Q96" i="50"/>
  <c r="P96" i="50"/>
  <c r="O96" i="50" s="1"/>
  <c r="N96" i="50"/>
  <c r="M96" i="50"/>
  <c r="L96" i="50"/>
  <c r="K96" i="50"/>
  <c r="J96" i="50"/>
  <c r="I96" i="50"/>
  <c r="G96" i="50"/>
  <c r="F96" i="50"/>
  <c r="E96" i="50" s="1"/>
  <c r="S95" i="50"/>
  <c r="R95" i="50"/>
  <c r="Q95" i="50"/>
  <c r="P95" i="50"/>
  <c r="O95" i="50" s="1"/>
  <c r="N95" i="50"/>
  <c r="M95" i="50"/>
  <c r="L95" i="50"/>
  <c r="K95" i="50"/>
  <c r="J95" i="50"/>
  <c r="I95" i="50"/>
  <c r="G95" i="50"/>
  <c r="E95" i="50" s="1"/>
  <c r="F95" i="50"/>
  <c r="S94" i="50"/>
  <c r="R94" i="50"/>
  <c r="Q94" i="50"/>
  <c r="P94" i="50"/>
  <c r="O94" i="50" s="1"/>
  <c r="N94" i="50"/>
  <c r="M94" i="50"/>
  <c r="L94" i="50"/>
  <c r="K94" i="50"/>
  <c r="J94" i="50"/>
  <c r="I94" i="50"/>
  <c r="G94" i="50"/>
  <c r="F94" i="50"/>
  <c r="E94" i="50" s="1"/>
  <c r="S93" i="50"/>
  <c r="R93" i="50"/>
  <c r="Q93" i="50"/>
  <c r="O93" i="50" s="1"/>
  <c r="P93" i="50"/>
  <c r="N93" i="50"/>
  <c r="M93" i="50"/>
  <c r="L93" i="50"/>
  <c r="K93" i="50"/>
  <c r="J93" i="50"/>
  <c r="H93" i="50" s="1"/>
  <c r="I93" i="50"/>
  <c r="G93" i="50"/>
  <c r="F93" i="50"/>
  <c r="E93" i="50" s="1"/>
  <c r="S92" i="50"/>
  <c r="R92" i="50"/>
  <c r="Q92" i="50"/>
  <c r="P92" i="50"/>
  <c r="O92" i="50" s="1"/>
  <c r="N92" i="50"/>
  <c r="M92" i="50"/>
  <c r="L92" i="50"/>
  <c r="K92" i="50"/>
  <c r="J92" i="50"/>
  <c r="I92" i="50"/>
  <c r="H92" i="50" s="1"/>
  <c r="G92" i="50"/>
  <c r="F92" i="50"/>
  <c r="E92" i="50" s="1"/>
  <c r="S91" i="50"/>
  <c r="R91" i="50"/>
  <c r="Q91" i="50"/>
  <c r="P91" i="50"/>
  <c r="O91" i="50" s="1"/>
  <c r="N91" i="50"/>
  <c r="M91" i="50"/>
  <c r="L91" i="50"/>
  <c r="K91" i="50"/>
  <c r="J91" i="50"/>
  <c r="I91" i="50"/>
  <c r="H91" i="50" s="1"/>
  <c r="G91" i="50"/>
  <c r="F91" i="50"/>
  <c r="S90" i="50"/>
  <c r="R90" i="50"/>
  <c r="O90" i="50" s="1"/>
  <c r="Q90" i="50"/>
  <c r="P90" i="50"/>
  <c r="N90" i="50"/>
  <c r="M90" i="50"/>
  <c r="L90" i="50"/>
  <c r="K90" i="50"/>
  <c r="J90" i="50"/>
  <c r="I90" i="50"/>
  <c r="H90" i="50" s="1"/>
  <c r="G90" i="50"/>
  <c r="F90" i="50"/>
  <c r="E90" i="50" s="1"/>
  <c r="S89" i="50"/>
  <c r="R89" i="50"/>
  <c r="Q89" i="50"/>
  <c r="P89" i="50"/>
  <c r="N89" i="50"/>
  <c r="M89" i="50"/>
  <c r="L89" i="50"/>
  <c r="K89" i="50"/>
  <c r="J89" i="50"/>
  <c r="I89" i="50"/>
  <c r="G89" i="50"/>
  <c r="F89" i="50"/>
  <c r="E89" i="50" s="1"/>
  <c r="S88" i="50"/>
  <c r="R88" i="50"/>
  <c r="Q88" i="50"/>
  <c r="P88" i="50"/>
  <c r="O88" i="50" s="1"/>
  <c r="N88" i="50"/>
  <c r="M88" i="50"/>
  <c r="L88" i="50"/>
  <c r="K88" i="50"/>
  <c r="J88" i="50"/>
  <c r="I88" i="50"/>
  <c r="H88" i="50" s="1"/>
  <c r="G88" i="50"/>
  <c r="F88" i="50"/>
  <c r="E88" i="50" s="1"/>
  <c r="S87" i="50"/>
  <c r="R87" i="50"/>
  <c r="Q87" i="50"/>
  <c r="P87" i="50"/>
  <c r="O87" i="50" s="1"/>
  <c r="N87" i="50"/>
  <c r="M87" i="50"/>
  <c r="L87" i="50"/>
  <c r="K87" i="50"/>
  <c r="J87" i="50"/>
  <c r="I87" i="50"/>
  <c r="H87" i="50" s="1"/>
  <c r="G87" i="50"/>
  <c r="F87" i="50"/>
  <c r="E87" i="50" s="1"/>
  <c r="S86" i="50"/>
  <c r="R86" i="50"/>
  <c r="Q86" i="50"/>
  <c r="P86" i="50"/>
  <c r="O86" i="50" s="1"/>
  <c r="N86" i="50"/>
  <c r="M86" i="50"/>
  <c r="L86" i="50"/>
  <c r="K86" i="50"/>
  <c r="J86" i="50"/>
  <c r="I86" i="50"/>
  <c r="G86" i="50"/>
  <c r="F86" i="50"/>
  <c r="E86" i="50" s="1"/>
  <c r="S85" i="50"/>
  <c r="R85" i="50"/>
  <c r="Q85" i="50"/>
  <c r="P85" i="50"/>
  <c r="O85" i="50" s="1"/>
  <c r="N85" i="50"/>
  <c r="M85" i="50"/>
  <c r="L85" i="50"/>
  <c r="K85" i="50"/>
  <c r="J85" i="50"/>
  <c r="I85" i="50"/>
  <c r="G85" i="50"/>
  <c r="E85" i="50" s="1"/>
  <c r="F85" i="50"/>
  <c r="S84" i="50"/>
  <c r="R84" i="50"/>
  <c r="Q84" i="50"/>
  <c r="P84" i="50"/>
  <c r="N84" i="50"/>
  <c r="M84" i="50"/>
  <c r="L84" i="50"/>
  <c r="K84" i="50"/>
  <c r="J84" i="50"/>
  <c r="I84" i="50"/>
  <c r="G84" i="50"/>
  <c r="F84" i="50"/>
  <c r="E84" i="50" s="1"/>
  <c r="S83" i="50"/>
  <c r="R83" i="50"/>
  <c r="Q83" i="50"/>
  <c r="P83" i="50"/>
  <c r="N83" i="50"/>
  <c r="M83" i="50"/>
  <c r="L83" i="50"/>
  <c r="K83" i="50"/>
  <c r="J83" i="50"/>
  <c r="I83" i="50"/>
  <c r="H83" i="50" s="1"/>
  <c r="G83" i="50"/>
  <c r="E83" i="50" s="1"/>
  <c r="F83" i="50"/>
  <c r="S82" i="50"/>
  <c r="R82" i="50"/>
  <c r="Q82" i="50"/>
  <c r="P82" i="50"/>
  <c r="O82" i="50" s="1"/>
  <c r="N82" i="50"/>
  <c r="M82" i="50"/>
  <c r="L82" i="50"/>
  <c r="K82" i="50"/>
  <c r="J82" i="50"/>
  <c r="I82" i="50"/>
  <c r="G82" i="50"/>
  <c r="F82" i="50"/>
  <c r="E82" i="50" s="1"/>
  <c r="S81" i="50"/>
  <c r="R81" i="50"/>
  <c r="Q81" i="50"/>
  <c r="P81" i="50"/>
  <c r="O81" i="50"/>
  <c r="N81" i="50"/>
  <c r="M81" i="50"/>
  <c r="L81" i="50"/>
  <c r="K81" i="50"/>
  <c r="J81" i="50"/>
  <c r="I81" i="50"/>
  <c r="H81" i="50"/>
  <c r="G81" i="50"/>
  <c r="F81" i="50"/>
  <c r="E81" i="50" s="1"/>
  <c r="S80" i="50"/>
  <c r="R80" i="50"/>
  <c r="Q80" i="50"/>
  <c r="P80" i="50"/>
  <c r="O80" i="50" s="1"/>
  <c r="N80" i="50"/>
  <c r="M80" i="50"/>
  <c r="L80" i="50"/>
  <c r="K80" i="50"/>
  <c r="J80" i="50"/>
  <c r="I80" i="50"/>
  <c r="H80" i="50" s="1"/>
  <c r="G80" i="50"/>
  <c r="F80" i="50"/>
  <c r="E80" i="50" s="1"/>
  <c r="S79" i="50"/>
  <c r="R79" i="50"/>
  <c r="Q79" i="50"/>
  <c r="P79" i="50"/>
  <c r="O79" i="50" s="1"/>
  <c r="N79" i="50"/>
  <c r="M79" i="50"/>
  <c r="L79" i="50"/>
  <c r="K79" i="50"/>
  <c r="J79" i="50"/>
  <c r="I79" i="50"/>
  <c r="G79" i="50"/>
  <c r="F79" i="50"/>
  <c r="E79" i="50" s="1"/>
  <c r="S78" i="50"/>
  <c r="R78" i="50"/>
  <c r="O78" i="50" s="1"/>
  <c r="Q78" i="50"/>
  <c r="P78" i="50"/>
  <c r="N78" i="50"/>
  <c r="M78" i="50"/>
  <c r="L78" i="50"/>
  <c r="K78" i="50"/>
  <c r="J78" i="50"/>
  <c r="I78" i="50"/>
  <c r="G78" i="50"/>
  <c r="F78" i="50"/>
  <c r="E78" i="50" s="1"/>
  <c r="S77" i="50"/>
  <c r="R77" i="50"/>
  <c r="Q77" i="50"/>
  <c r="P77" i="50"/>
  <c r="O77" i="50" s="1"/>
  <c r="N77" i="50"/>
  <c r="M77" i="50"/>
  <c r="L77" i="50"/>
  <c r="K77" i="50"/>
  <c r="H77" i="50" s="1"/>
  <c r="J77" i="50"/>
  <c r="I77" i="50"/>
  <c r="G77" i="50"/>
  <c r="F77" i="50"/>
  <c r="E77" i="50" s="1"/>
  <c r="S76" i="50"/>
  <c r="R76" i="50"/>
  <c r="Q76" i="50"/>
  <c r="P76" i="50"/>
  <c r="O76" i="50" s="1"/>
  <c r="N76" i="50"/>
  <c r="M76" i="50"/>
  <c r="L76" i="50"/>
  <c r="K76" i="50"/>
  <c r="J76" i="50"/>
  <c r="I76" i="50"/>
  <c r="G76" i="50"/>
  <c r="F76" i="50"/>
  <c r="E76" i="50" s="1"/>
  <c r="S75" i="50"/>
  <c r="R75" i="50"/>
  <c r="Q75" i="50"/>
  <c r="P75" i="50"/>
  <c r="O75" i="50" s="1"/>
  <c r="N75" i="50"/>
  <c r="M75" i="50"/>
  <c r="L75" i="50"/>
  <c r="K75" i="50"/>
  <c r="J75" i="50"/>
  <c r="I75" i="50"/>
  <c r="G75" i="50"/>
  <c r="F75" i="50"/>
  <c r="E75" i="50" s="1"/>
  <c r="S74" i="50"/>
  <c r="R74" i="50"/>
  <c r="Q74" i="50"/>
  <c r="P74" i="50"/>
  <c r="O74" i="50" s="1"/>
  <c r="N74" i="50"/>
  <c r="M74" i="50"/>
  <c r="L74" i="50"/>
  <c r="K74" i="50"/>
  <c r="J74" i="50"/>
  <c r="I74" i="50"/>
  <c r="G74" i="50"/>
  <c r="F74" i="50"/>
  <c r="E74" i="50" s="1"/>
  <c r="S73" i="50"/>
  <c r="R73" i="50"/>
  <c r="Q73" i="50"/>
  <c r="P73" i="50"/>
  <c r="O73" i="50" s="1"/>
  <c r="N73" i="50"/>
  <c r="M73" i="50"/>
  <c r="L73" i="50"/>
  <c r="K73" i="50"/>
  <c r="J73" i="50"/>
  <c r="I73" i="50"/>
  <c r="G73" i="50"/>
  <c r="F73" i="50"/>
  <c r="E73" i="50" s="1"/>
  <c r="S72" i="50"/>
  <c r="R72" i="50"/>
  <c r="Q72" i="50"/>
  <c r="P72" i="50"/>
  <c r="N72" i="50"/>
  <c r="M72" i="50"/>
  <c r="L72" i="50"/>
  <c r="K72" i="50"/>
  <c r="J72" i="50"/>
  <c r="I72" i="50"/>
  <c r="G72" i="50"/>
  <c r="F72" i="50"/>
  <c r="E72" i="50" s="1"/>
  <c r="S71" i="50"/>
  <c r="R71" i="50"/>
  <c r="Q71" i="50"/>
  <c r="P71" i="50"/>
  <c r="N71" i="50"/>
  <c r="M71" i="50"/>
  <c r="L71" i="50"/>
  <c r="K71" i="50"/>
  <c r="J71" i="50"/>
  <c r="I71" i="50"/>
  <c r="H71" i="50" s="1"/>
  <c r="G71" i="50"/>
  <c r="F71" i="50"/>
  <c r="E71" i="50"/>
  <c r="S70" i="50"/>
  <c r="R70" i="50"/>
  <c r="Q70" i="50"/>
  <c r="P70" i="50"/>
  <c r="O70" i="50" s="1"/>
  <c r="N70" i="50"/>
  <c r="M70" i="50"/>
  <c r="L70" i="50"/>
  <c r="K70" i="50"/>
  <c r="J70" i="50"/>
  <c r="I70" i="50"/>
  <c r="G70" i="50"/>
  <c r="F70" i="50"/>
  <c r="S69" i="50"/>
  <c r="R69" i="50"/>
  <c r="Q69" i="50"/>
  <c r="P69" i="50"/>
  <c r="O69" i="50" s="1"/>
  <c r="N69" i="50"/>
  <c r="M69" i="50"/>
  <c r="L69" i="50"/>
  <c r="K69" i="50"/>
  <c r="J69" i="50"/>
  <c r="I69" i="50"/>
  <c r="H69" i="50" s="1"/>
  <c r="G69" i="50"/>
  <c r="F69" i="50"/>
  <c r="E69" i="50" s="1"/>
  <c r="S68" i="50"/>
  <c r="R68" i="50"/>
  <c r="Q68" i="50"/>
  <c r="P68" i="50"/>
  <c r="O68" i="50" s="1"/>
  <c r="N68" i="50"/>
  <c r="M68" i="50"/>
  <c r="L68" i="50"/>
  <c r="K68" i="50"/>
  <c r="J68" i="50"/>
  <c r="I68" i="50"/>
  <c r="H68" i="50" s="1"/>
  <c r="G68" i="50"/>
  <c r="F68" i="50"/>
  <c r="E68" i="50" s="1"/>
  <c r="S67" i="50"/>
  <c r="R67" i="50"/>
  <c r="Q67" i="50"/>
  <c r="P67" i="50"/>
  <c r="O67" i="50" s="1"/>
  <c r="N67" i="50"/>
  <c r="M67" i="50"/>
  <c r="L67" i="50"/>
  <c r="K67" i="50"/>
  <c r="J67" i="50"/>
  <c r="I67" i="50"/>
  <c r="G67" i="50"/>
  <c r="F67" i="50"/>
  <c r="S66" i="50"/>
  <c r="R66" i="50"/>
  <c r="O66" i="50" s="1"/>
  <c r="Q66" i="50"/>
  <c r="P66" i="50"/>
  <c r="N66" i="50"/>
  <c r="M66" i="50"/>
  <c r="L66" i="50"/>
  <c r="K66" i="50"/>
  <c r="J66" i="50"/>
  <c r="I66" i="50"/>
  <c r="G66" i="50"/>
  <c r="F66" i="50"/>
  <c r="S65" i="50"/>
  <c r="R65" i="50"/>
  <c r="Q65" i="50"/>
  <c r="P65" i="50"/>
  <c r="N65" i="50"/>
  <c r="M65" i="50"/>
  <c r="L65" i="50"/>
  <c r="K65" i="50"/>
  <c r="H65" i="50" s="1"/>
  <c r="J65" i="50"/>
  <c r="I65" i="50"/>
  <c r="G65" i="50"/>
  <c r="F65" i="50"/>
  <c r="S64" i="50"/>
  <c r="R64" i="50"/>
  <c r="Q64" i="50"/>
  <c r="P64" i="50"/>
  <c r="O64" i="50" s="1"/>
  <c r="N64" i="50"/>
  <c r="M64" i="50"/>
  <c r="L64" i="50"/>
  <c r="K64" i="50"/>
  <c r="J64" i="50"/>
  <c r="I64" i="50"/>
  <c r="G64" i="50"/>
  <c r="F64" i="50"/>
  <c r="S63" i="50"/>
  <c r="R63" i="50"/>
  <c r="Q63" i="50"/>
  <c r="P63" i="50"/>
  <c r="O63" i="50" s="1"/>
  <c r="N63" i="50"/>
  <c r="M63" i="50"/>
  <c r="L63" i="50"/>
  <c r="K63" i="50"/>
  <c r="J63" i="50"/>
  <c r="I63" i="50"/>
  <c r="G63" i="50"/>
  <c r="F63" i="50"/>
  <c r="E63" i="50" s="1"/>
  <c r="S62" i="50"/>
  <c r="R62" i="50"/>
  <c r="Q62" i="50"/>
  <c r="P62" i="50"/>
  <c r="N62" i="50"/>
  <c r="M62" i="50"/>
  <c r="L62" i="50"/>
  <c r="K62" i="50"/>
  <c r="J62" i="50"/>
  <c r="I62" i="50"/>
  <c r="H62" i="50" s="1"/>
  <c r="G62" i="50"/>
  <c r="F62" i="50"/>
  <c r="E62" i="50" s="1"/>
  <c r="S61" i="50"/>
  <c r="R61" i="50"/>
  <c r="Q61" i="50"/>
  <c r="P61" i="50"/>
  <c r="O61" i="50" s="1"/>
  <c r="N61" i="50"/>
  <c r="M61" i="50"/>
  <c r="L61" i="50"/>
  <c r="K61" i="50"/>
  <c r="J61" i="50"/>
  <c r="I61" i="50"/>
  <c r="G61" i="50"/>
  <c r="E61" i="50" s="1"/>
  <c r="F61" i="50"/>
  <c r="S60" i="50"/>
  <c r="R60" i="50"/>
  <c r="Q60" i="50"/>
  <c r="P60" i="50"/>
  <c r="N60" i="50"/>
  <c r="M60" i="50"/>
  <c r="L60" i="50"/>
  <c r="K60" i="50"/>
  <c r="J60" i="50"/>
  <c r="I60" i="50"/>
  <c r="G60" i="50"/>
  <c r="F60" i="50"/>
  <c r="E60" i="50" s="1"/>
  <c r="S59" i="50"/>
  <c r="R59" i="50"/>
  <c r="Q59" i="50"/>
  <c r="P59" i="50"/>
  <c r="N59" i="50"/>
  <c r="M59" i="50"/>
  <c r="L59" i="50"/>
  <c r="K59" i="50"/>
  <c r="J59" i="50"/>
  <c r="I59" i="50"/>
  <c r="G59" i="50"/>
  <c r="F59" i="50"/>
  <c r="E59" i="50"/>
  <c r="S58" i="50"/>
  <c r="R58" i="50"/>
  <c r="Q58" i="50"/>
  <c r="P58" i="50"/>
  <c r="O58" i="50" s="1"/>
  <c r="N58" i="50"/>
  <c r="M58" i="50"/>
  <c r="L58" i="50"/>
  <c r="K58" i="50"/>
  <c r="J58" i="50"/>
  <c r="I58" i="50"/>
  <c r="G58" i="50"/>
  <c r="F58" i="50"/>
  <c r="S57" i="50"/>
  <c r="R57" i="50"/>
  <c r="Q57" i="50"/>
  <c r="P57" i="50"/>
  <c r="O57" i="50" s="1"/>
  <c r="N57" i="50"/>
  <c r="M57" i="50"/>
  <c r="L57" i="50"/>
  <c r="K57" i="50"/>
  <c r="J57" i="50"/>
  <c r="I57" i="50"/>
  <c r="H57" i="50" s="1"/>
  <c r="G57" i="50"/>
  <c r="F57" i="50"/>
  <c r="S56" i="50"/>
  <c r="R56" i="50"/>
  <c r="Q56" i="50"/>
  <c r="P56" i="50"/>
  <c r="O56" i="50" s="1"/>
  <c r="N56" i="50"/>
  <c r="M56" i="50"/>
  <c r="L56" i="50"/>
  <c r="K56" i="50"/>
  <c r="J56" i="50"/>
  <c r="I56" i="50"/>
  <c r="H56" i="50"/>
  <c r="G56" i="50"/>
  <c r="F56" i="50"/>
  <c r="E56" i="50" s="1"/>
  <c r="S55" i="50"/>
  <c r="R55" i="50"/>
  <c r="Q55" i="50"/>
  <c r="P55" i="50"/>
  <c r="N55" i="50"/>
  <c r="M55" i="50"/>
  <c r="L55" i="50"/>
  <c r="K55" i="50"/>
  <c r="J55" i="50"/>
  <c r="I55" i="50"/>
  <c r="G55" i="50"/>
  <c r="F55" i="50"/>
  <c r="S54" i="50"/>
  <c r="R54" i="50"/>
  <c r="O54" i="50" s="1"/>
  <c r="Q54" i="50"/>
  <c r="P54" i="50"/>
  <c r="N54" i="50"/>
  <c r="M54" i="50"/>
  <c r="L54" i="50"/>
  <c r="K54" i="50"/>
  <c r="J54" i="50"/>
  <c r="I54" i="50"/>
  <c r="G54" i="50"/>
  <c r="F54" i="50"/>
  <c r="S53" i="50"/>
  <c r="R53" i="50"/>
  <c r="Q53" i="50"/>
  <c r="P53" i="50"/>
  <c r="N53" i="50"/>
  <c r="M53" i="50"/>
  <c r="L53" i="50"/>
  <c r="K53" i="50"/>
  <c r="J53" i="50"/>
  <c r="I53" i="50"/>
  <c r="G53" i="50"/>
  <c r="F53" i="50"/>
  <c r="S52" i="50"/>
  <c r="R52" i="50"/>
  <c r="Q52" i="50"/>
  <c r="P52" i="50"/>
  <c r="N52" i="50"/>
  <c r="M52" i="50"/>
  <c r="L52" i="50"/>
  <c r="K52" i="50"/>
  <c r="J52" i="50"/>
  <c r="I52" i="50"/>
  <c r="G52" i="50"/>
  <c r="F52" i="50"/>
  <c r="S51" i="50"/>
  <c r="R51" i="50"/>
  <c r="Q51" i="50"/>
  <c r="P51" i="50"/>
  <c r="N51" i="50"/>
  <c r="M51" i="50"/>
  <c r="L51" i="50"/>
  <c r="K51" i="50"/>
  <c r="J51" i="50"/>
  <c r="I51" i="50"/>
  <c r="G51" i="50"/>
  <c r="F51" i="50"/>
  <c r="E51" i="50" s="1"/>
  <c r="S50" i="50"/>
  <c r="R50" i="50"/>
  <c r="Q50" i="50"/>
  <c r="P50" i="50"/>
  <c r="N50" i="50"/>
  <c r="M50" i="50"/>
  <c r="L50" i="50"/>
  <c r="K50" i="50"/>
  <c r="J50" i="50"/>
  <c r="I50" i="50"/>
  <c r="G50" i="50"/>
  <c r="F50" i="50"/>
  <c r="E50" i="50" s="1"/>
  <c r="S49" i="50"/>
  <c r="R49" i="50"/>
  <c r="Q49" i="50"/>
  <c r="P49" i="50"/>
  <c r="O49" i="50" s="1"/>
  <c r="N49" i="50"/>
  <c r="M49" i="50"/>
  <c r="L49" i="50"/>
  <c r="K49" i="50"/>
  <c r="J49" i="50"/>
  <c r="I49" i="50"/>
  <c r="G49" i="50"/>
  <c r="F49" i="50"/>
  <c r="S48" i="50"/>
  <c r="R48" i="50"/>
  <c r="Q48" i="50"/>
  <c r="P48" i="50"/>
  <c r="N48" i="50"/>
  <c r="M48" i="50"/>
  <c r="L48" i="50"/>
  <c r="H48" i="50" s="1"/>
  <c r="K48" i="50"/>
  <c r="J48" i="50"/>
  <c r="I48" i="50"/>
  <c r="G48" i="50"/>
  <c r="F48" i="50"/>
  <c r="E48" i="50" s="1"/>
  <c r="S47" i="50"/>
  <c r="R47" i="50"/>
  <c r="Q47" i="50"/>
  <c r="P47" i="50"/>
  <c r="O47" i="50" s="1"/>
  <c r="N47" i="50"/>
  <c r="M47" i="50"/>
  <c r="L47" i="50"/>
  <c r="K47" i="50"/>
  <c r="J47" i="50"/>
  <c r="I47" i="50"/>
  <c r="G47" i="50"/>
  <c r="E47" i="50" s="1"/>
  <c r="F47" i="50"/>
  <c r="S46" i="50"/>
  <c r="R46" i="50"/>
  <c r="Q46" i="50"/>
  <c r="P46" i="50"/>
  <c r="O46" i="50"/>
  <c r="N46" i="50"/>
  <c r="M46" i="50"/>
  <c r="L46" i="50"/>
  <c r="K46" i="50"/>
  <c r="J46" i="50"/>
  <c r="I46" i="50"/>
  <c r="G46" i="50"/>
  <c r="F46" i="50"/>
  <c r="E46" i="50" s="1"/>
  <c r="S45" i="50"/>
  <c r="R45" i="50"/>
  <c r="Q45" i="50"/>
  <c r="P45" i="50"/>
  <c r="O45" i="50" s="1"/>
  <c r="N45" i="50"/>
  <c r="M45" i="50"/>
  <c r="L45" i="50"/>
  <c r="K45" i="50"/>
  <c r="H45" i="50" s="1"/>
  <c r="J45" i="50"/>
  <c r="I45" i="50"/>
  <c r="G45" i="50"/>
  <c r="F45" i="50"/>
  <c r="E45" i="50" s="1"/>
  <c r="S44" i="50"/>
  <c r="R44" i="50"/>
  <c r="Q44" i="50"/>
  <c r="P44" i="50"/>
  <c r="N44" i="50"/>
  <c r="M44" i="50"/>
  <c r="L44" i="50"/>
  <c r="K44" i="50"/>
  <c r="J44" i="50"/>
  <c r="I44" i="50"/>
  <c r="H44" i="50" s="1"/>
  <c r="G44" i="50"/>
  <c r="F44" i="50"/>
  <c r="E44" i="50"/>
  <c r="S43" i="50"/>
  <c r="R43" i="50"/>
  <c r="Q43" i="50"/>
  <c r="P43" i="50"/>
  <c r="N43" i="50"/>
  <c r="M43" i="50"/>
  <c r="L43" i="50"/>
  <c r="K43" i="50"/>
  <c r="J43" i="50"/>
  <c r="I43" i="50"/>
  <c r="H43" i="50" s="1"/>
  <c r="G43" i="50"/>
  <c r="F43" i="50"/>
  <c r="E43" i="50" s="1"/>
  <c r="S42" i="50"/>
  <c r="R42" i="50"/>
  <c r="O42" i="50" s="1"/>
  <c r="Q42" i="50"/>
  <c r="P42" i="50"/>
  <c r="N42" i="50"/>
  <c r="M42" i="50"/>
  <c r="L42" i="50"/>
  <c r="K42" i="50"/>
  <c r="J42" i="50"/>
  <c r="I42" i="50"/>
  <c r="G42" i="50"/>
  <c r="F42" i="50"/>
  <c r="E42" i="50" s="1"/>
  <c r="S41" i="50"/>
  <c r="R41" i="50"/>
  <c r="Q41" i="50"/>
  <c r="P41" i="50"/>
  <c r="N41" i="50"/>
  <c r="M41" i="50"/>
  <c r="L41" i="50"/>
  <c r="K41" i="50"/>
  <c r="J41" i="50"/>
  <c r="I41" i="50"/>
  <c r="G41" i="50"/>
  <c r="F41" i="50"/>
  <c r="E41" i="50" s="1"/>
  <c r="S40" i="50"/>
  <c r="R40" i="50"/>
  <c r="Q40" i="50"/>
  <c r="P40" i="50"/>
  <c r="N40" i="50"/>
  <c r="M40" i="50"/>
  <c r="L40" i="50"/>
  <c r="K40" i="50"/>
  <c r="J40" i="50"/>
  <c r="I40" i="50"/>
  <c r="G40" i="50"/>
  <c r="F40" i="50"/>
  <c r="S39" i="50"/>
  <c r="R39" i="50"/>
  <c r="Q39" i="50"/>
  <c r="P39" i="50"/>
  <c r="O39" i="50" s="1"/>
  <c r="N39" i="50"/>
  <c r="M39" i="50"/>
  <c r="L39" i="50"/>
  <c r="K39" i="50"/>
  <c r="J39" i="50"/>
  <c r="I39" i="50"/>
  <c r="G39" i="50"/>
  <c r="F39" i="50"/>
  <c r="E39" i="50" s="1"/>
  <c r="S38" i="50"/>
  <c r="R38" i="50"/>
  <c r="Q38" i="50"/>
  <c r="P38" i="50"/>
  <c r="O38" i="50" s="1"/>
  <c r="N38" i="50"/>
  <c r="M38" i="50"/>
  <c r="L38" i="50"/>
  <c r="K38" i="50"/>
  <c r="J38" i="50"/>
  <c r="I38" i="50"/>
  <c r="G38" i="50"/>
  <c r="F38" i="50"/>
  <c r="S37" i="50"/>
  <c r="R37" i="50"/>
  <c r="Q37" i="50"/>
  <c r="P37" i="50"/>
  <c r="O37" i="50" s="1"/>
  <c r="N37" i="50"/>
  <c r="M37" i="50"/>
  <c r="L37" i="50"/>
  <c r="K37" i="50"/>
  <c r="J37" i="50"/>
  <c r="I37" i="50"/>
  <c r="G37" i="50"/>
  <c r="F37" i="50"/>
  <c r="E37" i="50" s="1"/>
  <c r="S36" i="50"/>
  <c r="R36" i="50"/>
  <c r="Q36" i="50"/>
  <c r="P36" i="50"/>
  <c r="N36" i="50"/>
  <c r="M36" i="50"/>
  <c r="L36" i="50"/>
  <c r="H36" i="50" s="1"/>
  <c r="K36" i="50"/>
  <c r="J36" i="50"/>
  <c r="I36" i="50"/>
  <c r="G36" i="50"/>
  <c r="F36" i="50"/>
  <c r="E36" i="50" s="1"/>
  <c r="S35" i="50"/>
  <c r="R35" i="50"/>
  <c r="Q35" i="50"/>
  <c r="P35" i="50"/>
  <c r="N35" i="50"/>
  <c r="M35" i="50"/>
  <c r="L35" i="50"/>
  <c r="K35" i="50"/>
  <c r="J35" i="50"/>
  <c r="I35" i="50"/>
  <c r="G35" i="50"/>
  <c r="E35" i="50" s="1"/>
  <c r="F35" i="50"/>
  <c r="S34" i="50"/>
  <c r="R34" i="50"/>
  <c r="Q34" i="50"/>
  <c r="P34" i="50"/>
  <c r="O34" i="50"/>
  <c r="N34" i="50"/>
  <c r="M34" i="50"/>
  <c r="L34" i="50"/>
  <c r="K34" i="50"/>
  <c r="J34" i="50"/>
  <c r="I34" i="50"/>
  <c r="G34" i="50"/>
  <c r="F34" i="50"/>
  <c r="E34" i="50" s="1"/>
  <c r="S33" i="50"/>
  <c r="R33" i="50"/>
  <c r="Q33" i="50"/>
  <c r="P33" i="50"/>
  <c r="O33" i="50" s="1"/>
  <c r="N33" i="50"/>
  <c r="M33" i="50"/>
  <c r="L33" i="50"/>
  <c r="K33" i="50"/>
  <c r="J33" i="50"/>
  <c r="I33" i="50"/>
  <c r="H33" i="50"/>
  <c r="G33" i="50"/>
  <c r="F33" i="50"/>
  <c r="S32" i="50"/>
  <c r="R32" i="50"/>
  <c r="Q32" i="50"/>
  <c r="P32" i="50"/>
  <c r="N32" i="50"/>
  <c r="M32" i="50"/>
  <c r="L32" i="50"/>
  <c r="K32" i="50"/>
  <c r="J32" i="50"/>
  <c r="I32" i="50"/>
  <c r="H32" i="50" s="1"/>
  <c r="G32" i="50"/>
  <c r="F32" i="50"/>
  <c r="E32" i="50"/>
  <c r="S31" i="50"/>
  <c r="R31" i="50"/>
  <c r="Q31" i="50"/>
  <c r="P31" i="50"/>
  <c r="N31" i="50"/>
  <c r="M31" i="50"/>
  <c r="L31" i="50"/>
  <c r="K31" i="50"/>
  <c r="J31" i="50"/>
  <c r="I31" i="50"/>
  <c r="G31" i="50"/>
  <c r="F31" i="50"/>
  <c r="E31" i="50" s="1"/>
  <c r="S30" i="50"/>
  <c r="R30" i="50"/>
  <c r="Q30" i="50"/>
  <c r="P30" i="50"/>
  <c r="N30" i="50"/>
  <c r="M30" i="50"/>
  <c r="L30" i="50"/>
  <c r="K30" i="50"/>
  <c r="J30" i="50"/>
  <c r="I30" i="50"/>
  <c r="G30" i="50"/>
  <c r="F30" i="50"/>
  <c r="E30" i="50" s="1"/>
  <c r="S29" i="50"/>
  <c r="R29" i="50"/>
  <c r="Q29" i="50"/>
  <c r="P29" i="50"/>
  <c r="O29" i="50" s="1"/>
  <c r="N29" i="50"/>
  <c r="M29" i="50"/>
  <c r="L29" i="50"/>
  <c r="K29" i="50"/>
  <c r="H29" i="50" s="1"/>
  <c r="J29" i="50"/>
  <c r="I29" i="50"/>
  <c r="G29" i="50"/>
  <c r="F29" i="50"/>
  <c r="E29" i="50" s="1"/>
  <c r="S28" i="50"/>
  <c r="R28" i="50"/>
  <c r="Q28" i="50"/>
  <c r="P28" i="50"/>
  <c r="O28" i="50" s="1"/>
  <c r="N28" i="50"/>
  <c r="M28" i="50"/>
  <c r="L28" i="50"/>
  <c r="K28" i="50"/>
  <c r="J28" i="50"/>
  <c r="I28" i="50"/>
  <c r="G28" i="50"/>
  <c r="F28" i="50"/>
  <c r="E28" i="50" s="1"/>
  <c r="S27" i="50"/>
  <c r="R27" i="50"/>
  <c r="Q27" i="50"/>
  <c r="P27" i="50"/>
  <c r="O27" i="50" s="1"/>
  <c r="N27" i="50"/>
  <c r="M27" i="50"/>
  <c r="L27" i="50"/>
  <c r="K27" i="50"/>
  <c r="J27" i="50"/>
  <c r="I27" i="50"/>
  <c r="G27" i="50"/>
  <c r="F27" i="50"/>
  <c r="E27" i="50" s="1"/>
  <c r="S26" i="50"/>
  <c r="R26" i="50"/>
  <c r="Q26" i="50"/>
  <c r="P26" i="50"/>
  <c r="N26" i="50"/>
  <c r="M26" i="50"/>
  <c r="L26" i="50"/>
  <c r="K26" i="50"/>
  <c r="J26" i="50"/>
  <c r="I26" i="50"/>
  <c r="G26" i="50"/>
  <c r="F26" i="50"/>
  <c r="S25" i="50"/>
  <c r="R25" i="50"/>
  <c r="Q25" i="50"/>
  <c r="P25" i="50"/>
  <c r="O25" i="50" s="1"/>
  <c r="N25" i="50"/>
  <c r="M25" i="50"/>
  <c r="L25" i="50"/>
  <c r="K25" i="50"/>
  <c r="J25" i="50"/>
  <c r="I25" i="50"/>
  <c r="H25" i="50" s="1"/>
  <c r="G25" i="50"/>
  <c r="F25" i="50"/>
  <c r="S24" i="50"/>
  <c r="R24" i="50"/>
  <c r="Q24" i="50"/>
  <c r="P24" i="50"/>
  <c r="N24" i="50"/>
  <c r="M24" i="50"/>
  <c r="L24" i="50"/>
  <c r="K24" i="50"/>
  <c r="J24" i="50"/>
  <c r="I24" i="50"/>
  <c r="G24" i="50"/>
  <c r="F24" i="50"/>
  <c r="E24" i="50" s="1"/>
  <c r="S23" i="50"/>
  <c r="R23" i="50"/>
  <c r="Q23" i="50"/>
  <c r="P23" i="50"/>
  <c r="N23" i="50"/>
  <c r="M23" i="50"/>
  <c r="L23" i="50"/>
  <c r="K23" i="50"/>
  <c r="J23" i="50"/>
  <c r="I23" i="50"/>
  <c r="G23" i="50"/>
  <c r="F23" i="50"/>
  <c r="E23" i="50"/>
  <c r="S22" i="50"/>
  <c r="R22" i="50"/>
  <c r="Q22" i="50"/>
  <c r="P22" i="50"/>
  <c r="O22" i="50" s="1"/>
  <c r="N22" i="50"/>
  <c r="M22" i="50"/>
  <c r="L22" i="50"/>
  <c r="K22" i="50"/>
  <c r="J22" i="50"/>
  <c r="I22" i="50"/>
  <c r="G22" i="50"/>
  <c r="F22" i="50"/>
  <c r="E22" i="50" s="1"/>
  <c r="S21" i="50"/>
  <c r="R21" i="50"/>
  <c r="Q21" i="50"/>
  <c r="P21" i="50"/>
  <c r="O21" i="50" s="1"/>
  <c r="N21" i="50"/>
  <c r="M21" i="50"/>
  <c r="L21" i="50"/>
  <c r="K21" i="50"/>
  <c r="J21" i="50"/>
  <c r="I21" i="50"/>
  <c r="H21" i="50" s="1"/>
  <c r="G21" i="50"/>
  <c r="F21" i="50"/>
  <c r="E21" i="50" s="1"/>
  <c r="S20" i="50"/>
  <c r="R20" i="50"/>
  <c r="Q20" i="50"/>
  <c r="P20" i="50"/>
  <c r="O20" i="50" s="1"/>
  <c r="N20" i="50"/>
  <c r="M20" i="50"/>
  <c r="L20" i="50"/>
  <c r="K20" i="50"/>
  <c r="J20" i="50"/>
  <c r="I20" i="50"/>
  <c r="H20" i="50" s="1"/>
  <c r="D20" i="50" s="1"/>
  <c r="G20" i="50"/>
  <c r="F20" i="50"/>
  <c r="E20" i="50" s="1"/>
  <c r="S19" i="50"/>
  <c r="R19" i="50"/>
  <c r="Q19" i="50"/>
  <c r="P19" i="50"/>
  <c r="N19" i="50"/>
  <c r="M19" i="50"/>
  <c r="L19" i="50"/>
  <c r="K19" i="50"/>
  <c r="J19" i="50"/>
  <c r="I19" i="50"/>
  <c r="H19" i="50" s="1"/>
  <c r="G19" i="50"/>
  <c r="F19" i="50"/>
  <c r="S18" i="50"/>
  <c r="R18" i="50"/>
  <c r="Q18" i="50"/>
  <c r="P18" i="50"/>
  <c r="N18" i="50"/>
  <c r="M18" i="50"/>
  <c r="L18" i="50"/>
  <c r="K18" i="50"/>
  <c r="J18" i="50"/>
  <c r="I18" i="50"/>
  <c r="H18" i="50" s="1"/>
  <c r="G18" i="50"/>
  <c r="F18" i="50"/>
  <c r="S17" i="50"/>
  <c r="R17" i="50"/>
  <c r="Q17" i="50"/>
  <c r="P17" i="50"/>
  <c r="N17" i="50"/>
  <c r="M17" i="50"/>
  <c r="L17" i="50"/>
  <c r="K17" i="50"/>
  <c r="J17" i="50"/>
  <c r="I17" i="50"/>
  <c r="G17" i="50"/>
  <c r="F17" i="50"/>
  <c r="S16" i="50"/>
  <c r="R16" i="50"/>
  <c r="Q16" i="50"/>
  <c r="P16" i="50"/>
  <c r="O16" i="50" s="1"/>
  <c r="N16" i="50"/>
  <c r="M16" i="50"/>
  <c r="L16" i="50"/>
  <c r="K16" i="50"/>
  <c r="J16" i="50"/>
  <c r="I16" i="50"/>
  <c r="H16" i="50" s="1"/>
  <c r="G16" i="50"/>
  <c r="F16" i="50"/>
  <c r="S15" i="50"/>
  <c r="R15" i="50"/>
  <c r="Q15" i="50"/>
  <c r="P15" i="50"/>
  <c r="O15" i="50" s="1"/>
  <c r="N15" i="50"/>
  <c r="M15" i="50"/>
  <c r="L15" i="50"/>
  <c r="K15" i="50"/>
  <c r="J15" i="50"/>
  <c r="I15" i="50"/>
  <c r="H15" i="50" s="1"/>
  <c r="G15" i="50"/>
  <c r="E15" i="50" s="1"/>
  <c r="F15" i="50"/>
  <c r="S14" i="50"/>
  <c r="R14" i="50"/>
  <c r="Q14" i="50"/>
  <c r="P14" i="50"/>
  <c r="O14" i="50" s="1"/>
  <c r="N14" i="50"/>
  <c r="M14" i="50"/>
  <c r="L14" i="50"/>
  <c r="K14" i="50"/>
  <c r="J14" i="50"/>
  <c r="I14" i="50"/>
  <c r="H14" i="50" s="1"/>
  <c r="G14" i="50"/>
  <c r="F14" i="50"/>
  <c r="E14" i="50" s="1"/>
  <c r="S13" i="50"/>
  <c r="R13" i="50"/>
  <c r="Q13" i="50"/>
  <c r="P13" i="50"/>
  <c r="O13" i="50"/>
  <c r="N13" i="50"/>
  <c r="M13" i="50"/>
  <c r="L13" i="50"/>
  <c r="K13" i="50"/>
  <c r="J13" i="50"/>
  <c r="I13" i="50"/>
  <c r="G13" i="50"/>
  <c r="F13" i="50"/>
  <c r="E13" i="50" s="1"/>
  <c r="S12" i="50"/>
  <c r="R12" i="50"/>
  <c r="Q12" i="50"/>
  <c r="P12" i="50"/>
  <c r="O12" i="50" s="1"/>
  <c r="N12" i="50"/>
  <c r="M12" i="50"/>
  <c r="L12" i="50"/>
  <c r="K12" i="50"/>
  <c r="J12" i="50"/>
  <c r="I12" i="50"/>
  <c r="G12" i="50"/>
  <c r="F12" i="50"/>
  <c r="E12" i="50" s="1"/>
  <c r="S11" i="50"/>
  <c r="R11" i="50"/>
  <c r="Q11" i="50"/>
  <c r="P11" i="50"/>
  <c r="O11" i="50" s="1"/>
  <c r="N11" i="50"/>
  <c r="M11" i="50"/>
  <c r="L11" i="50"/>
  <c r="K11" i="50"/>
  <c r="K10" i="50" s="1"/>
  <c r="J11" i="50"/>
  <c r="I11" i="50"/>
  <c r="G11" i="50"/>
  <c r="F11" i="50"/>
  <c r="E11" i="50" s="1"/>
  <c r="S9" i="50"/>
  <c r="R9" i="50"/>
  <c r="Q9" i="50"/>
  <c r="P9" i="50"/>
  <c r="N9" i="50"/>
  <c r="M9" i="50"/>
  <c r="L9" i="50"/>
  <c r="K9" i="50"/>
  <c r="J9" i="50"/>
  <c r="I9" i="50"/>
  <c r="H9" i="50" s="1"/>
  <c r="G9" i="50"/>
  <c r="F9" i="50"/>
  <c r="E9" i="50" s="1"/>
  <c r="D48" i="50" l="1"/>
  <c r="D68" i="50"/>
  <c r="D80" i="50"/>
  <c r="D99" i="50"/>
  <c r="L10" i="50"/>
  <c r="D21" i="50"/>
  <c r="O23" i="50"/>
  <c r="O40" i="50"/>
  <c r="O41" i="50"/>
  <c r="O43" i="50"/>
  <c r="H47" i="50"/>
  <c r="E49" i="50"/>
  <c r="H63" i="50"/>
  <c r="H64" i="50"/>
  <c r="H66" i="50"/>
  <c r="H67" i="50"/>
  <c r="D69" i="50"/>
  <c r="O71" i="50"/>
  <c r="D71" i="50" s="1"/>
  <c r="O89" i="50"/>
  <c r="D89" i="50" s="1"/>
  <c r="H95" i="50"/>
  <c r="D95" i="50" s="1"/>
  <c r="H114" i="50"/>
  <c r="H115" i="50"/>
  <c r="D117" i="50"/>
  <c r="O119" i="50"/>
  <c r="O139" i="50"/>
  <c r="H146" i="50"/>
  <c r="M10" i="50"/>
  <c r="M8" i="50" s="1"/>
  <c r="H12" i="50"/>
  <c r="O24" i="50"/>
  <c r="H34" i="50"/>
  <c r="D34" i="50" s="1"/>
  <c r="H49" i="50"/>
  <c r="E52" i="50"/>
  <c r="D52" i="50" s="1"/>
  <c r="E53" i="50"/>
  <c r="E54" i="50"/>
  <c r="E55" i="50"/>
  <c r="H60" i="50"/>
  <c r="O72" i="50"/>
  <c r="H82" i="50"/>
  <c r="H97" i="50"/>
  <c r="E102" i="50"/>
  <c r="E103" i="50"/>
  <c r="H108" i="50"/>
  <c r="O120" i="50"/>
  <c r="H130" i="50"/>
  <c r="D130" i="50" s="1"/>
  <c r="O138" i="50"/>
  <c r="H144" i="50"/>
  <c r="H17" i="50"/>
  <c r="D22" i="50"/>
  <c r="O26" i="50"/>
  <c r="D26" i="50" s="1"/>
  <c r="O44" i="50"/>
  <c r="H50" i="50"/>
  <c r="D50" i="50" s="1"/>
  <c r="E70" i="50"/>
  <c r="D70" i="50" s="1"/>
  <c r="H98" i="50"/>
  <c r="D100" i="50"/>
  <c r="D118" i="50"/>
  <c r="E135" i="50"/>
  <c r="E136" i="50"/>
  <c r="E137" i="50"/>
  <c r="O31" i="50"/>
  <c r="H35" i="50"/>
  <c r="E38" i="50"/>
  <c r="D38" i="50" s="1"/>
  <c r="H51" i="50"/>
  <c r="D51" i="50" s="1"/>
  <c r="H52" i="50"/>
  <c r="H54" i="50"/>
  <c r="D54" i="50" s="1"/>
  <c r="H55" i="50"/>
  <c r="D55" i="50" s="1"/>
  <c r="E57" i="50"/>
  <c r="D57" i="50" s="1"/>
  <c r="D85" i="50"/>
  <c r="D105" i="50"/>
  <c r="O123" i="50"/>
  <c r="O124" i="50"/>
  <c r="O125" i="50"/>
  <c r="H131" i="50"/>
  <c r="D131" i="50" s="1"/>
  <c r="D138" i="50"/>
  <c r="Q10" i="50"/>
  <c r="Q8" i="50" s="1"/>
  <c r="N10" i="50"/>
  <c r="N8" i="50" s="1"/>
  <c r="H22" i="50"/>
  <c r="H37" i="50"/>
  <c r="D37" i="50" s="1"/>
  <c r="O59" i="50"/>
  <c r="O60" i="50"/>
  <c r="H70" i="50"/>
  <c r="H85" i="50"/>
  <c r="E91" i="50"/>
  <c r="H96" i="50"/>
  <c r="D96" i="50" s="1"/>
  <c r="O108" i="50"/>
  <c r="H118" i="50"/>
  <c r="H135" i="50"/>
  <c r="O143" i="50"/>
  <c r="O30" i="50"/>
  <c r="O32" i="50"/>
  <c r="D32" i="50" s="1"/>
  <c r="H38" i="50"/>
  <c r="E40" i="50"/>
  <c r="D40" i="50" s="1"/>
  <c r="H53" i="50"/>
  <c r="D53" i="50" s="1"/>
  <c r="E58" i="50"/>
  <c r="O62" i="50"/>
  <c r="H86" i="50"/>
  <c r="D86" i="50" s="1"/>
  <c r="H101" i="50"/>
  <c r="D101" i="50" s="1"/>
  <c r="O17" i="50"/>
  <c r="O19" i="50"/>
  <c r="D19" i="50" s="1"/>
  <c r="H23" i="50"/>
  <c r="D23" i="50" s="1"/>
  <c r="E25" i="50"/>
  <c r="E26" i="50"/>
  <c r="H39" i="50"/>
  <c r="H40" i="50"/>
  <c r="H42" i="50"/>
  <c r="D42" i="50" s="1"/>
  <c r="D45" i="50"/>
  <c r="O65" i="50"/>
  <c r="D93" i="50"/>
  <c r="H119" i="50"/>
  <c r="D119" i="50" s="1"/>
  <c r="E122" i="50"/>
  <c r="H137" i="50"/>
  <c r="H139" i="50"/>
  <c r="D139" i="50" s="1"/>
  <c r="O146" i="50"/>
  <c r="O48" i="50"/>
  <c r="H58" i="50"/>
  <c r="H73" i="50"/>
  <c r="D73" i="50" s="1"/>
  <c r="H84" i="50"/>
  <c r="D84" i="50" s="1"/>
  <c r="H106" i="50"/>
  <c r="H136" i="50"/>
  <c r="S10" i="50"/>
  <c r="S8" i="50" s="1"/>
  <c r="O18" i="50"/>
  <c r="H26" i="50"/>
  <c r="H41" i="50"/>
  <c r="D41" i="50" s="1"/>
  <c r="O50" i="50"/>
  <c r="O10" i="50" s="1"/>
  <c r="O8" i="50" s="1"/>
  <c r="H74" i="50"/>
  <c r="H89" i="50"/>
  <c r="O98" i="50"/>
  <c r="E109" i="50"/>
  <c r="D109" i="50" s="1"/>
  <c r="O114" i="50"/>
  <c r="H122" i="50"/>
  <c r="E124" i="50"/>
  <c r="K8" i="50"/>
  <c r="I10" i="50"/>
  <c r="I8" i="50" s="1"/>
  <c r="G10" i="50"/>
  <c r="G8" i="50" s="1"/>
  <c r="D14" i="50"/>
  <c r="H27" i="50"/>
  <c r="D27" i="50" s="1"/>
  <c r="H28" i="50"/>
  <c r="H30" i="50"/>
  <c r="H31" i="50"/>
  <c r="E33" i="50"/>
  <c r="D33" i="50" s="1"/>
  <c r="O35" i="50"/>
  <c r="D35" i="50" s="1"/>
  <c r="O51" i="50"/>
  <c r="O52" i="50"/>
  <c r="O53" i="50"/>
  <c r="O55" i="50"/>
  <c r="H59" i="50"/>
  <c r="D59" i="50" s="1"/>
  <c r="D61" i="50"/>
  <c r="D62" i="50"/>
  <c r="H75" i="50"/>
  <c r="H76" i="50"/>
  <c r="H78" i="50"/>
  <c r="H79" i="50"/>
  <c r="D79" i="50" s="1"/>
  <c r="D81" i="50"/>
  <c r="O83" i="50"/>
  <c r="D83" i="50" s="1"/>
  <c r="O99" i="50"/>
  <c r="O100" i="50"/>
  <c r="O101" i="50"/>
  <c r="O103" i="50"/>
  <c r="H107" i="50"/>
  <c r="D107" i="50" s="1"/>
  <c r="D110" i="50"/>
  <c r="H123" i="50"/>
  <c r="H124" i="50"/>
  <c r="D124" i="50" s="1"/>
  <c r="H126" i="50"/>
  <c r="O131" i="50"/>
  <c r="H141" i="50"/>
  <c r="H142" i="50"/>
  <c r="E144" i="50"/>
  <c r="J10" i="50"/>
  <c r="J8" i="50" s="1"/>
  <c r="H13" i="50"/>
  <c r="D13" i="50" s="1"/>
  <c r="E16" i="50"/>
  <c r="E17" i="50"/>
  <c r="D17" i="50" s="1"/>
  <c r="E18" i="50"/>
  <c r="D18" i="50" s="1"/>
  <c r="E19" i="50"/>
  <c r="H24" i="50"/>
  <c r="D24" i="50" s="1"/>
  <c r="O36" i="50"/>
  <c r="H46" i="50"/>
  <c r="D46" i="50" s="1"/>
  <c r="H61" i="50"/>
  <c r="E64" i="50"/>
  <c r="E65" i="50"/>
  <c r="E66" i="50"/>
  <c r="E67" i="50"/>
  <c r="D67" i="50" s="1"/>
  <c r="H72" i="50"/>
  <c r="O84" i="50"/>
  <c r="H94" i="50"/>
  <c r="D94" i="50" s="1"/>
  <c r="H109" i="50"/>
  <c r="E112" i="50"/>
  <c r="E113" i="50"/>
  <c r="E114" i="50"/>
  <c r="D114" i="50" s="1"/>
  <c r="E115" i="50"/>
  <c r="D115" i="50" s="1"/>
  <c r="H127" i="50"/>
  <c r="E129" i="50"/>
  <c r="D129" i="50" s="1"/>
  <c r="O132" i="50"/>
  <c r="D132" i="50" s="1"/>
  <c r="O133" i="50"/>
  <c r="D133" i="50" s="1"/>
  <c r="O134" i="50"/>
  <c r="D134" i="50" s="1"/>
  <c r="O135" i="50"/>
  <c r="O136" i="50"/>
  <c r="H143" i="50"/>
  <c r="H145" i="50"/>
  <c r="D39" i="50"/>
  <c r="D9" i="50"/>
  <c r="D91" i="50"/>
  <c r="D120" i="50"/>
  <c r="D58" i="50"/>
  <c r="D106" i="50"/>
  <c r="D121" i="50"/>
  <c r="D87" i="50"/>
  <c r="D43" i="50"/>
  <c r="D56" i="50"/>
  <c r="D72" i="50"/>
  <c r="D88" i="50"/>
  <c r="D90" i="50"/>
  <c r="D104" i="50"/>
  <c r="D25" i="50"/>
  <c r="D74" i="50"/>
  <c r="D75" i="50"/>
  <c r="D122" i="50"/>
  <c r="D123" i="50"/>
  <c r="D141" i="50"/>
  <c r="D12" i="50"/>
  <c r="D28" i="50"/>
  <c r="D29" i="50"/>
  <c r="D30" i="50"/>
  <c r="D31" i="50"/>
  <c r="D44" i="50"/>
  <c r="D60" i="50"/>
  <c r="D76" i="50"/>
  <c r="D77" i="50"/>
  <c r="D78" i="50"/>
  <c r="D92" i="50"/>
  <c r="D108" i="50"/>
  <c r="D125" i="50"/>
  <c r="D126" i="50"/>
  <c r="D127" i="50"/>
  <c r="D140" i="50"/>
  <c r="D142" i="50"/>
  <c r="D143" i="50"/>
  <c r="P8" i="50"/>
  <c r="D128" i="50"/>
  <c r="D145" i="50"/>
  <c r="L8" i="50"/>
  <c r="D47" i="50"/>
  <c r="D63" i="50"/>
  <c r="D111" i="50"/>
  <c r="D146" i="50"/>
  <c r="D15" i="50"/>
  <c r="D64" i="50"/>
  <c r="D65" i="50"/>
  <c r="D66" i="50"/>
  <c r="D112" i="50"/>
  <c r="D113" i="50"/>
  <c r="D147" i="50"/>
  <c r="D16" i="50"/>
  <c r="D82" i="50"/>
  <c r="D97" i="50"/>
  <c r="D98" i="50"/>
  <c r="D36" i="50"/>
  <c r="D102" i="50"/>
  <c r="D103" i="50"/>
  <c r="H11" i="50"/>
  <c r="D11" i="50" s="1"/>
  <c r="P10" i="50"/>
  <c r="F10" i="50"/>
  <c r="F8" i="50" s="1"/>
  <c r="R10" i="50"/>
  <c r="R8" i="50" s="1"/>
  <c r="E10" i="50" l="1"/>
  <c r="E8" i="50" s="1"/>
  <c r="D8" i="50" s="1"/>
  <c r="D144" i="50"/>
  <c r="H10" i="50"/>
  <c r="H8" i="50" s="1"/>
  <c r="D137" i="50"/>
  <c r="D136" i="50"/>
  <c r="D135" i="50"/>
  <c r="D49" i="50"/>
  <c r="D10" i="50" s="1"/>
  <c r="F150" i="49" l="1"/>
  <c r="D150" i="49" s="1"/>
  <c r="F149" i="49"/>
  <c r="D149" i="49" s="1"/>
  <c r="F148" i="49"/>
  <c r="D148" i="49"/>
  <c r="F147" i="49"/>
  <c r="D147" i="49"/>
  <c r="F146" i="49"/>
  <c r="D146" i="49" s="1"/>
  <c r="F145" i="49"/>
  <c r="D145" i="49" s="1"/>
  <c r="F144" i="49"/>
  <c r="D144" i="49"/>
  <c r="F143" i="49"/>
  <c r="D143" i="49"/>
  <c r="F142" i="49"/>
  <c r="D142" i="49" s="1"/>
  <c r="F141" i="49"/>
  <c r="D141" i="49" s="1"/>
  <c r="F140" i="49"/>
  <c r="D140" i="49"/>
  <c r="F139" i="49"/>
  <c r="D139" i="49"/>
  <c r="F138" i="49"/>
  <c r="D138" i="49" s="1"/>
  <c r="F137" i="49"/>
  <c r="D137" i="49" s="1"/>
  <c r="F136" i="49"/>
  <c r="D136" i="49"/>
  <c r="F135" i="49"/>
  <c r="D135" i="49"/>
  <c r="F134" i="49"/>
  <c r="D134" i="49" s="1"/>
  <c r="F133" i="49"/>
  <c r="D133" i="49" s="1"/>
  <c r="F132" i="49"/>
  <c r="D132" i="49"/>
  <c r="F131" i="49"/>
  <c r="D131" i="49"/>
  <c r="F130" i="49"/>
  <c r="D130" i="49" s="1"/>
  <c r="F129" i="49"/>
  <c r="D129" i="49" s="1"/>
  <c r="F128" i="49"/>
  <c r="D128" i="49"/>
  <c r="F127" i="49"/>
  <c r="D127" i="49"/>
  <c r="F126" i="49"/>
  <c r="D126" i="49" s="1"/>
  <c r="F125" i="49"/>
  <c r="D125" i="49" s="1"/>
  <c r="F124" i="49"/>
  <c r="D124" i="49"/>
  <c r="F123" i="49"/>
  <c r="D123" i="49"/>
  <c r="F122" i="49"/>
  <c r="D122" i="49" s="1"/>
  <c r="F121" i="49"/>
  <c r="D121" i="49" s="1"/>
  <c r="F120" i="49"/>
  <c r="D120" i="49"/>
  <c r="F119" i="49"/>
  <c r="E119" i="49"/>
  <c r="D119" i="49"/>
  <c r="F118" i="49"/>
  <c r="D118" i="49"/>
  <c r="F117" i="49"/>
  <c r="D117" i="49"/>
  <c r="F116" i="49"/>
  <c r="D116" i="49" s="1"/>
  <c r="F115" i="49"/>
  <c r="D115" i="49"/>
  <c r="F114" i="49"/>
  <c r="D114" i="49"/>
  <c r="F113" i="49"/>
  <c r="E113" i="49"/>
  <c r="D113" i="49" s="1"/>
  <c r="F112" i="49"/>
  <c r="D112" i="49"/>
  <c r="F111" i="49"/>
  <c r="D111" i="49" s="1"/>
  <c r="F110" i="49"/>
  <c r="D110" i="49"/>
  <c r="F109" i="49"/>
  <c r="D109" i="49" s="1"/>
  <c r="F108" i="49"/>
  <c r="D108" i="49"/>
  <c r="F107" i="49"/>
  <c r="D107" i="49" s="1"/>
  <c r="F106" i="49"/>
  <c r="D106" i="49"/>
  <c r="F105" i="49"/>
  <c r="D105" i="49" s="1"/>
  <c r="F104" i="49"/>
  <c r="D104" i="49"/>
  <c r="F103" i="49"/>
  <c r="D103" i="49" s="1"/>
  <c r="F102" i="49"/>
  <c r="D102" i="49"/>
  <c r="F101" i="49"/>
  <c r="D101" i="49" s="1"/>
  <c r="F100" i="49"/>
  <c r="D100" i="49"/>
  <c r="F99" i="49"/>
  <c r="D99" i="49" s="1"/>
  <c r="F98" i="49"/>
  <c r="D98" i="49"/>
  <c r="F97" i="49"/>
  <c r="D97" i="49" s="1"/>
  <c r="F96" i="49"/>
  <c r="D96" i="49"/>
  <c r="F95" i="49"/>
  <c r="D95" i="49"/>
  <c r="F94" i="49"/>
  <c r="D94" i="49"/>
  <c r="F93" i="49"/>
  <c r="D93" i="49" s="1"/>
  <c r="F92" i="49"/>
  <c r="D92" i="49"/>
  <c r="F91" i="49"/>
  <c r="D91" i="49" s="1"/>
  <c r="F90" i="49"/>
  <c r="D90" i="49"/>
  <c r="F89" i="49"/>
  <c r="D89" i="49" s="1"/>
  <c r="F88" i="49"/>
  <c r="D88" i="49"/>
  <c r="F87" i="49"/>
  <c r="D87" i="49"/>
  <c r="F86" i="49"/>
  <c r="D86" i="49"/>
  <c r="F85" i="49"/>
  <c r="D85" i="49" s="1"/>
  <c r="F84" i="49"/>
  <c r="D84" i="49"/>
  <c r="F83" i="49"/>
  <c r="D83" i="49"/>
  <c r="F82" i="49"/>
  <c r="D82" i="49"/>
  <c r="F81" i="49"/>
  <c r="D81" i="49" s="1"/>
  <c r="F80" i="49"/>
  <c r="D80" i="49"/>
  <c r="F79" i="49"/>
  <c r="D79" i="49"/>
  <c r="F78" i="49"/>
  <c r="D78" i="49"/>
  <c r="F77" i="49"/>
  <c r="D77" i="49" s="1"/>
  <c r="F76" i="49"/>
  <c r="D76" i="49"/>
  <c r="F75" i="49"/>
  <c r="D75" i="49"/>
  <c r="F74" i="49"/>
  <c r="D74" i="49"/>
  <c r="F73" i="49"/>
  <c r="D73" i="49" s="1"/>
  <c r="F72" i="49"/>
  <c r="D72" i="49"/>
  <c r="F71" i="49"/>
  <c r="D71" i="49"/>
  <c r="F70" i="49"/>
  <c r="D70" i="49"/>
  <c r="F69" i="49"/>
  <c r="D69" i="49" s="1"/>
  <c r="F68" i="49"/>
  <c r="D68" i="49"/>
  <c r="F67" i="49"/>
  <c r="D67" i="49"/>
  <c r="F66" i="49"/>
  <c r="D66" i="49"/>
  <c r="F65" i="49"/>
  <c r="D65" i="49" s="1"/>
  <c r="F64" i="49"/>
  <c r="D64" i="49"/>
  <c r="F63" i="49"/>
  <c r="D63" i="49"/>
  <c r="F62" i="49"/>
  <c r="D62" i="49"/>
  <c r="F61" i="49"/>
  <c r="D61" i="49" s="1"/>
  <c r="F60" i="49"/>
  <c r="D60" i="49"/>
  <c r="F59" i="49"/>
  <c r="D59" i="49"/>
  <c r="F58" i="49"/>
  <c r="D58" i="49"/>
  <c r="F57" i="49"/>
  <c r="D57" i="49" s="1"/>
  <c r="F56" i="49"/>
  <c r="D56" i="49"/>
  <c r="F55" i="49"/>
  <c r="D55" i="49"/>
  <c r="F54" i="49"/>
  <c r="D54" i="49"/>
  <c r="F53" i="49"/>
  <c r="D53" i="49" s="1"/>
  <c r="F52" i="49"/>
  <c r="D52" i="49"/>
  <c r="F51" i="49"/>
  <c r="D51" i="49"/>
  <c r="F50" i="49"/>
  <c r="D50" i="49"/>
  <c r="F49" i="49"/>
  <c r="D49" i="49" s="1"/>
  <c r="F48" i="49"/>
  <c r="D48" i="49"/>
  <c r="F47" i="49"/>
  <c r="D47" i="49"/>
  <c r="F46" i="49"/>
  <c r="D46" i="49"/>
  <c r="F45" i="49"/>
  <c r="D45" i="49" s="1"/>
  <c r="F44" i="49"/>
  <c r="D44" i="49"/>
  <c r="F43" i="49"/>
  <c r="D43" i="49"/>
  <c r="F42" i="49"/>
  <c r="D42" i="49"/>
  <c r="F41" i="49"/>
  <c r="D41" i="49" s="1"/>
  <c r="F40" i="49"/>
  <c r="D40" i="49"/>
  <c r="F39" i="49"/>
  <c r="D39" i="49"/>
  <c r="F38" i="49"/>
  <c r="D38" i="49"/>
  <c r="F37" i="49"/>
  <c r="D37" i="49" s="1"/>
  <c r="F36" i="49"/>
  <c r="D36" i="49"/>
  <c r="F35" i="49"/>
  <c r="D35" i="49"/>
  <c r="F34" i="49"/>
  <c r="D34" i="49"/>
  <c r="F33" i="49"/>
  <c r="D33" i="49" s="1"/>
  <c r="F32" i="49"/>
  <c r="D32" i="49"/>
  <c r="F31" i="49"/>
  <c r="D31" i="49"/>
  <c r="F30" i="49"/>
  <c r="D30" i="49"/>
  <c r="F29" i="49"/>
  <c r="D29" i="49" s="1"/>
  <c r="F28" i="49"/>
  <c r="D28" i="49"/>
  <c r="F27" i="49"/>
  <c r="D27" i="49"/>
  <c r="F26" i="49"/>
  <c r="D26" i="49"/>
  <c r="F25" i="49"/>
  <c r="D25" i="49" s="1"/>
  <c r="F24" i="49"/>
  <c r="D24" i="49"/>
  <c r="F23" i="49"/>
  <c r="D23" i="49"/>
  <c r="F22" i="49"/>
  <c r="D22" i="49"/>
  <c r="F21" i="49"/>
  <c r="D21" i="49" s="1"/>
  <c r="F20" i="49"/>
  <c r="D20" i="49"/>
  <c r="F19" i="49"/>
  <c r="D19" i="49"/>
  <c r="F18" i="49"/>
  <c r="D18" i="49"/>
  <c r="F17" i="49"/>
  <c r="D17" i="49" s="1"/>
  <c r="F16" i="49"/>
  <c r="D16" i="49"/>
  <c r="F15" i="49"/>
  <c r="D15" i="49"/>
  <c r="F14" i="49"/>
  <c r="D14" i="49"/>
  <c r="F13" i="49"/>
  <c r="D13" i="49" s="1"/>
  <c r="I12" i="49"/>
  <c r="H12" i="49"/>
  <c r="H10" i="49" s="1"/>
  <c r="G12" i="49"/>
  <c r="G10" i="49" s="1"/>
  <c r="F12" i="49"/>
  <c r="E12" i="49"/>
  <c r="D12" i="49" s="1"/>
  <c r="F11" i="49"/>
  <c r="F10" i="49" s="1"/>
  <c r="E11" i="49"/>
  <c r="D11" i="49" s="1"/>
  <c r="D10" i="49" s="1"/>
  <c r="I10" i="49"/>
  <c r="E10" i="49" l="1"/>
  <c r="M141" i="48" l="1"/>
  <c r="M148" i="48"/>
  <c r="H148" i="48"/>
  <c r="E148" i="48"/>
  <c r="M147" i="48"/>
  <c r="H147" i="48"/>
  <c r="E147" i="48"/>
  <c r="M146" i="48"/>
  <c r="H146" i="48"/>
  <c r="E146" i="48"/>
  <c r="M145" i="48"/>
  <c r="H145" i="48"/>
  <c r="E145" i="48"/>
  <c r="M144" i="48"/>
  <c r="H144" i="48"/>
  <c r="E144" i="48"/>
  <c r="M143" i="48"/>
  <c r="H143" i="48"/>
  <c r="E143" i="48"/>
  <c r="M142" i="48"/>
  <c r="H142" i="48"/>
  <c r="E142" i="48"/>
  <c r="H141" i="48"/>
  <c r="E141" i="48"/>
  <c r="D141" i="48" s="1"/>
  <c r="M140" i="48"/>
  <c r="H140" i="48"/>
  <c r="E140" i="48"/>
  <c r="M139" i="48"/>
  <c r="H139" i="48"/>
  <c r="E139" i="48"/>
  <c r="M138" i="48"/>
  <c r="H138" i="48"/>
  <c r="E138" i="48"/>
  <c r="M137" i="48"/>
  <c r="H137" i="48"/>
  <c r="E137" i="48"/>
  <c r="D137" i="48" s="1"/>
  <c r="M136" i="48"/>
  <c r="H136" i="48"/>
  <c r="E136" i="48"/>
  <c r="M135" i="48"/>
  <c r="H135" i="48"/>
  <c r="E135" i="48"/>
  <c r="M134" i="48"/>
  <c r="H134" i="48"/>
  <c r="E134" i="48"/>
  <c r="M133" i="48"/>
  <c r="H133" i="48"/>
  <c r="E133" i="48"/>
  <c r="D133" i="48" s="1"/>
  <c r="M132" i="48"/>
  <c r="H132" i="48"/>
  <c r="E132" i="48"/>
  <c r="M131" i="48"/>
  <c r="H131" i="48"/>
  <c r="E131" i="48"/>
  <c r="M130" i="48"/>
  <c r="H130" i="48"/>
  <c r="E130" i="48"/>
  <c r="M129" i="48"/>
  <c r="H129" i="48"/>
  <c r="E129" i="48"/>
  <c r="D129" i="48" s="1"/>
  <c r="M128" i="48"/>
  <c r="H128" i="48"/>
  <c r="E128" i="48"/>
  <c r="D128" i="48" s="1"/>
  <c r="M127" i="48"/>
  <c r="H127" i="48"/>
  <c r="E127" i="48"/>
  <c r="M126" i="48"/>
  <c r="H126" i="48"/>
  <c r="E126" i="48"/>
  <c r="D126" i="48" s="1"/>
  <c r="M125" i="48"/>
  <c r="H125" i="48"/>
  <c r="E125" i="48"/>
  <c r="M124" i="48"/>
  <c r="H124" i="48"/>
  <c r="E124" i="48"/>
  <c r="M123" i="48"/>
  <c r="H123" i="48"/>
  <c r="E123" i="48"/>
  <c r="M122" i="48"/>
  <c r="H122" i="48"/>
  <c r="E122" i="48"/>
  <c r="M121" i="48"/>
  <c r="H121" i="48"/>
  <c r="E121" i="48"/>
  <c r="M120" i="48"/>
  <c r="H120" i="48"/>
  <c r="E120" i="48"/>
  <c r="M119" i="48"/>
  <c r="H119" i="48"/>
  <c r="E119" i="48"/>
  <c r="M118" i="48"/>
  <c r="H118" i="48"/>
  <c r="E118" i="48"/>
  <c r="M117" i="48"/>
  <c r="H117" i="48"/>
  <c r="E117" i="48"/>
  <c r="M116" i="48"/>
  <c r="H116" i="48"/>
  <c r="E116" i="48"/>
  <c r="M115" i="48"/>
  <c r="H115" i="48"/>
  <c r="E115" i="48"/>
  <c r="M114" i="48"/>
  <c r="H114" i="48"/>
  <c r="E114" i="48"/>
  <c r="M113" i="48"/>
  <c r="H113" i="48"/>
  <c r="E113" i="48"/>
  <c r="M112" i="48"/>
  <c r="H112" i="48"/>
  <c r="E112" i="48"/>
  <c r="M111" i="48"/>
  <c r="H111" i="48"/>
  <c r="E111" i="48"/>
  <c r="M110" i="48"/>
  <c r="H110" i="48"/>
  <c r="E110" i="48"/>
  <c r="M109" i="48"/>
  <c r="H109" i="48"/>
  <c r="E109" i="48"/>
  <c r="M108" i="48"/>
  <c r="H108" i="48"/>
  <c r="E108" i="48"/>
  <c r="M107" i="48"/>
  <c r="H107" i="48"/>
  <c r="E107" i="48"/>
  <c r="M106" i="48"/>
  <c r="H106" i="48"/>
  <c r="E106" i="48"/>
  <c r="M105" i="48"/>
  <c r="H105" i="48"/>
  <c r="E105" i="48"/>
  <c r="M104" i="48"/>
  <c r="H104" i="48"/>
  <c r="E104" i="48"/>
  <c r="M103" i="48"/>
  <c r="H103" i="48"/>
  <c r="E103" i="48"/>
  <c r="M102" i="48"/>
  <c r="H102" i="48"/>
  <c r="E102" i="48"/>
  <c r="D102" i="48" s="1"/>
  <c r="M101" i="48"/>
  <c r="H101" i="48"/>
  <c r="E101" i="48"/>
  <c r="M100" i="48"/>
  <c r="H100" i="48"/>
  <c r="E100" i="48"/>
  <c r="M99" i="48"/>
  <c r="H99" i="48"/>
  <c r="E99" i="48"/>
  <c r="M98" i="48"/>
  <c r="H98" i="48"/>
  <c r="E98" i="48"/>
  <c r="M97" i="48"/>
  <c r="H97" i="48"/>
  <c r="E97" i="48"/>
  <c r="M96" i="48"/>
  <c r="H96" i="48"/>
  <c r="E96" i="48"/>
  <c r="M95" i="48"/>
  <c r="H95" i="48"/>
  <c r="E95" i="48"/>
  <c r="M94" i="48"/>
  <c r="H94" i="48"/>
  <c r="E94" i="48"/>
  <c r="M93" i="48"/>
  <c r="H93" i="48"/>
  <c r="E93" i="48"/>
  <c r="M92" i="48"/>
  <c r="H92" i="48"/>
  <c r="E92" i="48"/>
  <c r="M91" i="48"/>
  <c r="H91" i="48"/>
  <c r="E91" i="48"/>
  <c r="M90" i="48"/>
  <c r="H90" i="48"/>
  <c r="E90" i="48"/>
  <c r="M89" i="48"/>
  <c r="H89" i="48"/>
  <c r="E89" i="48"/>
  <c r="M88" i="48"/>
  <c r="H88" i="48"/>
  <c r="E88" i="48"/>
  <c r="M87" i="48"/>
  <c r="H87" i="48"/>
  <c r="E87" i="48"/>
  <c r="M86" i="48"/>
  <c r="H86" i="48"/>
  <c r="E86" i="48"/>
  <c r="M85" i="48"/>
  <c r="H85" i="48"/>
  <c r="E85" i="48"/>
  <c r="M84" i="48"/>
  <c r="H84" i="48"/>
  <c r="E84" i="48"/>
  <c r="M83" i="48"/>
  <c r="H83" i="48"/>
  <c r="E83" i="48"/>
  <c r="M82" i="48"/>
  <c r="H82" i="48"/>
  <c r="E82" i="48"/>
  <c r="M81" i="48"/>
  <c r="H81" i="48"/>
  <c r="E81" i="48"/>
  <c r="M80" i="48"/>
  <c r="H80" i="48"/>
  <c r="E80" i="48"/>
  <c r="M79" i="48"/>
  <c r="H79" i="48"/>
  <c r="E79" i="48"/>
  <c r="M78" i="48"/>
  <c r="H78" i="48"/>
  <c r="E78" i="48"/>
  <c r="M77" i="48"/>
  <c r="H77" i="48"/>
  <c r="E77" i="48"/>
  <c r="M76" i="48"/>
  <c r="H76" i="48"/>
  <c r="E76" i="48"/>
  <c r="M75" i="48"/>
  <c r="H75" i="48"/>
  <c r="E75" i="48"/>
  <c r="M74" i="48"/>
  <c r="H74" i="48"/>
  <c r="E74" i="48"/>
  <c r="M73" i="48"/>
  <c r="H73" i="48"/>
  <c r="E73" i="48"/>
  <c r="M72" i="48"/>
  <c r="H72" i="48"/>
  <c r="E72" i="48"/>
  <c r="M71" i="48"/>
  <c r="H71" i="48"/>
  <c r="E71" i="48"/>
  <c r="M70" i="48"/>
  <c r="H70" i="48"/>
  <c r="E70" i="48"/>
  <c r="M69" i="48"/>
  <c r="H69" i="48"/>
  <c r="E69" i="48"/>
  <c r="M68" i="48"/>
  <c r="H68" i="48"/>
  <c r="E68" i="48"/>
  <c r="M67" i="48"/>
  <c r="H67" i="48"/>
  <c r="E67" i="48"/>
  <c r="M66" i="48"/>
  <c r="H66" i="48"/>
  <c r="E66" i="48"/>
  <c r="M65" i="48"/>
  <c r="H65" i="48"/>
  <c r="E65" i="48"/>
  <c r="M64" i="48"/>
  <c r="H64" i="48"/>
  <c r="E64" i="48"/>
  <c r="M63" i="48"/>
  <c r="H63" i="48"/>
  <c r="E63" i="48"/>
  <c r="M62" i="48"/>
  <c r="H62" i="48"/>
  <c r="E62" i="48"/>
  <c r="M61" i="48"/>
  <c r="H61" i="48"/>
  <c r="E61" i="48"/>
  <c r="M60" i="48"/>
  <c r="H60" i="48"/>
  <c r="E60" i="48"/>
  <c r="M59" i="48"/>
  <c r="H59" i="48"/>
  <c r="E59" i="48"/>
  <c r="M58" i="48"/>
  <c r="H58" i="48"/>
  <c r="E58" i="48"/>
  <c r="M57" i="48"/>
  <c r="H57" i="48"/>
  <c r="E57" i="48"/>
  <c r="M56" i="48"/>
  <c r="H56" i="48"/>
  <c r="E56" i="48"/>
  <c r="D56" i="48" s="1"/>
  <c r="M55" i="48"/>
  <c r="H55" i="48"/>
  <c r="E55" i="48"/>
  <c r="M54" i="48"/>
  <c r="H54" i="48"/>
  <c r="E54" i="48"/>
  <c r="M53" i="48"/>
  <c r="H53" i="48"/>
  <c r="E53" i="48"/>
  <c r="M52" i="48"/>
  <c r="H52" i="48"/>
  <c r="E52" i="48"/>
  <c r="M51" i="48"/>
  <c r="H51" i="48"/>
  <c r="E51" i="48"/>
  <c r="M50" i="48"/>
  <c r="H50" i="48"/>
  <c r="E50" i="48"/>
  <c r="M49" i="48"/>
  <c r="H49" i="48"/>
  <c r="E49" i="48"/>
  <c r="D49" i="48" s="1"/>
  <c r="M48" i="48"/>
  <c r="H48" i="48"/>
  <c r="E48" i="48"/>
  <c r="M47" i="48"/>
  <c r="H47" i="48"/>
  <c r="E47" i="48"/>
  <c r="M46" i="48"/>
  <c r="H46" i="48"/>
  <c r="E46" i="48"/>
  <c r="M45" i="48"/>
  <c r="H45" i="48"/>
  <c r="E45" i="48"/>
  <c r="M44" i="48"/>
  <c r="H44" i="48"/>
  <c r="E44" i="48"/>
  <c r="M43" i="48"/>
  <c r="H43" i="48"/>
  <c r="E43" i="48"/>
  <c r="M42" i="48"/>
  <c r="H42" i="48"/>
  <c r="E42" i="48"/>
  <c r="D42" i="48" s="1"/>
  <c r="M41" i="48"/>
  <c r="H41" i="48"/>
  <c r="E41" i="48"/>
  <c r="M40" i="48"/>
  <c r="H40" i="48"/>
  <c r="E40" i="48"/>
  <c r="M39" i="48"/>
  <c r="H39" i="48"/>
  <c r="E39" i="48"/>
  <c r="M38" i="48"/>
  <c r="H38" i="48"/>
  <c r="E38" i="48"/>
  <c r="D38" i="48" s="1"/>
  <c r="M37" i="48"/>
  <c r="H37" i="48"/>
  <c r="E37" i="48"/>
  <c r="M36" i="48"/>
  <c r="H36" i="48"/>
  <c r="E36" i="48"/>
  <c r="M35" i="48"/>
  <c r="H35" i="48"/>
  <c r="E35" i="48"/>
  <c r="M34" i="48"/>
  <c r="H34" i="48"/>
  <c r="E34" i="48"/>
  <c r="M33" i="48"/>
  <c r="H33" i="48"/>
  <c r="E33" i="48"/>
  <c r="M32" i="48"/>
  <c r="H32" i="48"/>
  <c r="E32" i="48"/>
  <c r="M31" i="48"/>
  <c r="H31" i="48"/>
  <c r="E31" i="48"/>
  <c r="M30" i="48"/>
  <c r="H30" i="48"/>
  <c r="E30" i="48"/>
  <c r="D30" i="48" s="1"/>
  <c r="M29" i="48"/>
  <c r="H29" i="48"/>
  <c r="E29" i="48"/>
  <c r="M28" i="48"/>
  <c r="H28" i="48"/>
  <c r="E28" i="48"/>
  <c r="M27" i="48"/>
  <c r="H27" i="48"/>
  <c r="E27" i="48"/>
  <c r="M26" i="48"/>
  <c r="H26" i="48"/>
  <c r="E26" i="48"/>
  <c r="M25" i="48"/>
  <c r="H25" i="48"/>
  <c r="E25" i="48"/>
  <c r="M24" i="48"/>
  <c r="H24" i="48"/>
  <c r="E24" i="48"/>
  <c r="M23" i="48"/>
  <c r="H23" i="48"/>
  <c r="E23" i="48"/>
  <c r="M22" i="48"/>
  <c r="H22" i="48"/>
  <c r="E22" i="48"/>
  <c r="M21" i="48"/>
  <c r="H21" i="48"/>
  <c r="E21" i="48"/>
  <c r="M20" i="48"/>
  <c r="H20" i="48"/>
  <c r="E20" i="48"/>
  <c r="M19" i="48"/>
  <c r="H19" i="48"/>
  <c r="E19" i="48"/>
  <c r="M18" i="48"/>
  <c r="H18" i="48"/>
  <c r="E18" i="48"/>
  <c r="D18" i="48" s="1"/>
  <c r="M17" i="48"/>
  <c r="H17" i="48"/>
  <c r="E17" i="48"/>
  <c r="M16" i="48"/>
  <c r="H16" i="48"/>
  <c r="E16" i="48"/>
  <c r="M15" i="48"/>
  <c r="H15" i="48"/>
  <c r="E15" i="48"/>
  <c r="M14" i="48"/>
  <c r="H14" i="48"/>
  <c r="E14" i="48"/>
  <c r="M13" i="48"/>
  <c r="H13" i="48"/>
  <c r="E13" i="48"/>
  <c r="M12" i="48"/>
  <c r="H12" i="48"/>
  <c r="E12" i="48"/>
  <c r="M11" i="48"/>
  <c r="H11" i="48"/>
  <c r="E11" i="48"/>
  <c r="R10" i="48"/>
  <c r="R8" i="48" s="1"/>
  <c r="Q10" i="48"/>
  <c r="Q8" i="48" s="1"/>
  <c r="P10" i="48"/>
  <c r="P8" i="48" s="1"/>
  <c r="O10" i="48"/>
  <c r="O8" i="48" s="1"/>
  <c r="N10" i="48"/>
  <c r="N8" i="48" s="1"/>
  <c r="L10" i="48"/>
  <c r="L8" i="48" s="1"/>
  <c r="K10" i="48"/>
  <c r="K8" i="48" s="1"/>
  <c r="J10" i="48"/>
  <c r="J8" i="48" s="1"/>
  <c r="I10" i="48"/>
  <c r="I8" i="48" s="1"/>
  <c r="G10" i="48"/>
  <c r="G8" i="48" s="1"/>
  <c r="F10" i="48"/>
  <c r="M9" i="48"/>
  <c r="E9" i="48"/>
  <c r="D63" i="48" l="1"/>
  <c r="D67" i="48"/>
  <c r="D71" i="48"/>
  <c r="D79" i="48"/>
  <c r="D91" i="48"/>
  <c r="D95" i="48"/>
  <c r="D99" i="48"/>
  <c r="D36" i="48"/>
  <c r="D92" i="48"/>
  <c r="D97" i="48"/>
  <c r="D138" i="48"/>
  <c r="D139" i="48"/>
  <c r="D85" i="48"/>
  <c r="D46" i="48"/>
  <c r="D19" i="48"/>
  <c r="D23" i="48"/>
  <c r="D12" i="48"/>
  <c r="D103" i="48"/>
  <c r="D48" i="48"/>
  <c r="D60" i="48"/>
  <c r="D72" i="48"/>
  <c r="D84" i="48"/>
  <c r="D144" i="48"/>
  <c r="D148" i="48"/>
  <c r="D13" i="48"/>
  <c r="D21" i="48"/>
  <c r="D25" i="48"/>
  <c r="D29" i="48"/>
  <c r="D104" i="48"/>
  <c r="D116" i="48"/>
  <c r="D37" i="48"/>
  <c r="D105" i="48"/>
  <c r="D109" i="48"/>
  <c r="D121" i="48"/>
  <c r="D132" i="48"/>
  <c r="D61" i="48"/>
  <c r="D65" i="48"/>
  <c r="D80" i="48"/>
  <c r="D107" i="48"/>
  <c r="D122" i="48"/>
  <c r="D145" i="48"/>
  <c r="D54" i="48"/>
  <c r="D88" i="48"/>
  <c r="D115" i="48"/>
  <c r="D146" i="48"/>
  <c r="D31" i="48"/>
  <c r="D35" i="48"/>
  <c r="D73" i="48"/>
  <c r="D77" i="48"/>
  <c r="D96" i="48"/>
  <c r="D100" i="48"/>
  <c r="D134" i="48"/>
  <c r="D142" i="48"/>
  <c r="D16" i="48"/>
  <c r="D66" i="48"/>
  <c r="D108" i="48"/>
  <c r="D123" i="48"/>
  <c r="D20" i="48"/>
  <c r="D24" i="48"/>
  <c r="D28" i="48"/>
  <c r="D51" i="48"/>
  <c r="D127" i="48"/>
  <c r="D32" i="48"/>
  <c r="D43" i="48"/>
  <c r="D55" i="48"/>
  <c r="D78" i="48"/>
  <c r="D93" i="48"/>
  <c r="D120" i="48"/>
  <c r="D135" i="48"/>
  <c r="D82" i="48"/>
  <c r="D33" i="48"/>
  <c r="D44" i="48"/>
  <c r="D140" i="48"/>
  <c r="D14" i="48"/>
  <c r="D45" i="48"/>
  <c r="D64" i="48"/>
  <c r="D90" i="48"/>
  <c r="D94" i="48"/>
  <c r="D125" i="48"/>
  <c r="D26" i="48"/>
  <c r="D53" i="48"/>
  <c r="D68" i="48"/>
  <c r="D114" i="48"/>
  <c r="D15" i="48"/>
  <c r="D50" i="48"/>
  <c r="D57" i="48"/>
  <c r="D89" i="48"/>
  <c r="D106" i="48"/>
  <c r="D124" i="48"/>
  <c r="D131" i="48"/>
  <c r="D22" i="48"/>
  <c r="D40" i="48"/>
  <c r="D47" i="48"/>
  <c r="D75" i="48"/>
  <c r="D110" i="48"/>
  <c r="D117" i="48"/>
  <c r="M10" i="48"/>
  <c r="D83" i="48"/>
  <c r="D41" i="48"/>
  <c r="D58" i="48"/>
  <c r="D76" i="48"/>
  <c r="D86" i="48"/>
  <c r="D111" i="48"/>
  <c r="D143" i="48"/>
  <c r="D27" i="48"/>
  <c r="D62" i="48"/>
  <c r="D69" i="48"/>
  <c r="D101" i="48"/>
  <c r="D118" i="48"/>
  <c r="D136" i="48"/>
  <c r="D17" i="48"/>
  <c r="D34" i="48"/>
  <c r="D52" i="48"/>
  <c r="D59" i="48"/>
  <c r="D87" i="48"/>
  <c r="D147" i="48"/>
  <c r="D112" i="48"/>
  <c r="D119" i="48"/>
  <c r="D70" i="48"/>
  <c r="D98" i="48"/>
  <c r="E10" i="48"/>
  <c r="D11" i="48"/>
  <c r="D39" i="48"/>
  <c r="D74" i="48"/>
  <c r="D81" i="48"/>
  <c r="D113" i="48"/>
  <c r="D130" i="48"/>
  <c r="M8" i="48"/>
  <c r="H8" i="48"/>
  <c r="H10" i="48"/>
  <c r="D9" i="48"/>
  <c r="F8" i="48"/>
  <c r="D10" i="48" l="1"/>
  <c r="E8" i="48"/>
  <c r="D8" i="48" l="1"/>
  <c r="AF104" i="24" l="1"/>
  <c r="R117" i="47" l="1"/>
  <c r="M117" i="47"/>
  <c r="D117" i="47" s="1"/>
  <c r="Y117" i="47" s="1"/>
  <c r="J117" i="47"/>
  <c r="R116" i="47"/>
  <c r="Q116" i="47"/>
  <c r="M116" i="47"/>
  <c r="J116" i="47"/>
  <c r="I116" i="47"/>
  <c r="D116" i="47" s="1"/>
  <c r="Y116" i="47" s="1"/>
  <c r="R115" i="47"/>
  <c r="M115" i="47"/>
  <c r="J115" i="47"/>
  <c r="R114" i="47"/>
  <c r="M114" i="47"/>
  <c r="J114" i="47"/>
  <c r="R113" i="47"/>
  <c r="M113" i="47"/>
  <c r="D113" i="47" s="1"/>
  <c r="Y113" i="47" s="1"/>
  <c r="J113" i="47"/>
  <c r="R112" i="47"/>
  <c r="D112" i="47" s="1"/>
  <c r="Y112" i="47" s="1"/>
  <c r="M112" i="47"/>
  <c r="J112" i="47"/>
  <c r="R111" i="47"/>
  <c r="M111" i="47"/>
  <c r="J111" i="47"/>
  <c r="D111" i="47"/>
  <c r="Y111" i="47" s="1"/>
  <c r="R110" i="47"/>
  <c r="N110" i="47"/>
  <c r="M110" i="47" s="1"/>
  <c r="D110" i="47" s="1"/>
  <c r="Y110" i="47" s="1"/>
  <c r="J110" i="47"/>
  <c r="R109" i="47"/>
  <c r="N109" i="47"/>
  <c r="M109" i="47" s="1"/>
  <c r="J109" i="47"/>
  <c r="R108" i="47"/>
  <c r="M108" i="47"/>
  <c r="J108" i="47"/>
  <c r="R107" i="47"/>
  <c r="N107" i="47"/>
  <c r="M107" i="47" s="1"/>
  <c r="J107" i="47"/>
  <c r="R106" i="47"/>
  <c r="M106" i="47"/>
  <c r="J106" i="47"/>
  <c r="R105" i="47"/>
  <c r="N105" i="47"/>
  <c r="M105" i="47" s="1"/>
  <c r="J105" i="47"/>
  <c r="V104" i="47"/>
  <c r="R104" i="47" s="1"/>
  <c r="M104" i="47"/>
  <c r="J104" i="47"/>
  <c r="R103" i="47"/>
  <c r="M103" i="47"/>
  <c r="J103" i="47"/>
  <c r="R102" i="47"/>
  <c r="M102" i="47"/>
  <c r="D102" i="47" s="1"/>
  <c r="Y102" i="47" s="1"/>
  <c r="J102" i="47"/>
  <c r="R101" i="47"/>
  <c r="M101" i="47"/>
  <c r="J101" i="47"/>
  <c r="V100" i="47"/>
  <c r="R100" i="47" s="1"/>
  <c r="M100" i="47"/>
  <c r="J100" i="47"/>
  <c r="V99" i="47"/>
  <c r="R99" i="47" s="1"/>
  <c r="D99" i="47" s="1"/>
  <c r="Y99" i="47" s="1"/>
  <c r="M99" i="47"/>
  <c r="J99" i="47"/>
  <c r="R98" i="47"/>
  <c r="M98" i="47"/>
  <c r="J98" i="47"/>
  <c r="R97" i="47"/>
  <c r="M97" i="47"/>
  <c r="J97" i="47"/>
  <c r="R96" i="47"/>
  <c r="M96" i="47"/>
  <c r="D96" i="47" s="1"/>
  <c r="Y96" i="47" s="1"/>
  <c r="J96" i="47"/>
  <c r="R95" i="47"/>
  <c r="M95" i="47"/>
  <c r="J95" i="47"/>
  <c r="V94" i="47"/>
  <c r="R94" i="47" s="1"/>
  <c r="M94" i="47"/>
  <c r="D94" i="47" s="1"/>
  <c r="Y94" i="47" s="1"/>
  <c r="J94" i="47"/>
  <c r="V93" i="47"/>
  <c r="R93" i="47" s="1"/>
  <c r="D93" i="47" s="1"/>
  <c r="Y93" i="47" s="1"/>
  <c r="M93" i="47"/>
  <c r="J93" i="47"/>
  <c r="R92" i="47"/>
  <c r="M92" i="47"/>
  <c r="J92" i="47"/>
  <c r="R91" i="47"/>
  <c r="M91" i="47"/>
  <c r="J91" i="47"/>
  <c r="R90" i="47"/>
  <c r="M90" i="47"/>
  <c r="J90" i="47"/>
  <c r="R89" i="47"/>
  <c r="M89" i="47"/>
  <c r="J89" i="47"/>
  <c r="R88" i="47"/>
  <c r="M88" i="47"/>
  <c r="J88" i="47"/>
  <c r="R87" i="47"/>
  <c r="N87" i="47"/>
  <c r="M87" i="47"/>
  <c r="D87" i="47" s="1"/>
  <c r="Y87" i="47" s="1"/>
  <c r="J87" i="47"/>
  <c r="R86" i="47"/>
  <c r="M86" i="47"/>
  <c r="J86" i="47"/>
  <c r="R85" i="47"/>
  <c r="M85" i="47"/>
  <c r="J85" i="47"/>
  <c r="V84" i="47"/>
  <c r="R84" i="47" s="1"/>
  <c r="M84" i="47"/>
  <c r="J84" i="47"/>
  <c r="V83" i="47"/>
  <c r="R83" i="47" s="1"/>
  <c r="N83" i="47"/>
  <c r="M83" i="47" s="1"/>
  <c r="J83" i="47"/>
  <c r="R82" i="47"/>
  <c r="N82" i="47"/>
  <c r="M82" i="47" s="1"/>
  <c r="J82" i="47"/>
  <c r="V81" i="47"/>
  <c r="R81" i="47" s="1"/>
  <c r="M81" i="47"/>
  <c r="J81" i="47"/>
  <c r="R80" i="47"/>
  <c r="M80" i="47"/>
  <c r="J80" i="47"/>
  <c r="R79" i="47"/>
  <c r="M79" i="47"/>
  <c r="D79" i="47" s="1"/>
  <c r="Y79" i="47" s="1"/>
  <c r="J79" i="47"/>
  <c r="R78" i="47"/>
  <c r="M78" i="47"/>
  <c r="J78" i="47"/>
  <c r="R77" i="47"/>
  <c r="M77" i="47"/>
  <c r="J77" i="47"/>
  <c r="V76" i="47"/>
  <c r="R76" i="47" s="1"/>
  <c r="M76" i="47"/>
  <c r="J76" i="47"/>
  <c r="V75" i="47"/>
  <c r="R75" i="47" s="1"/>
  <c r="M75" i="47"/>
  <c r="J75" i="47"/>
  <c r="R74" i="47"/>
  <c r="M74" i="47"/>
  <c r="J74" i="47"/>
  <c r="R73" i="47"/>
  <c r="M73" i="47"/>
  <c r="J73" i="47"/>
  <c r="R72" i="47"/>
  <c r="M72" i="47"/>
  <c r="J72" i="47"/>
  <c r="R71" i="47"/>
  <c r="M71" i="47"/>
  <c r="J71" i="47"/>
  <c r="R70" i="47"/>
  <c r="M70" i="47"/>
  <c r="J70" i="47"/>
  <c r="R69" i="47"/>
  <c r="M69" i="47"/>
  <c r="J69" i="47"/>
  <c r="R68" i="47"/>
  <c r="M68" i="47"/>
  <c r="J68" i="47"/>
  <c r="R67" i="47"/>
  <c r="M67" i="47"/>
  <c r="J67" i="47"/>
  <c r="R66" i="47"/>
  <c r="M66" i="47"/>
  <c r="J66" i="47"/>
  <c r="R65" i="47"/>
  <c r="M65" i="47"/>
  <c r="D65" i="47" s="1"/>
  <c r="Y65" i="47" s="1"/>
  <c r="J65" i="47"/>
  <c r="S64" i="47"/>
  <c r="R64" i="47" s="1"/>
  <c r="M64" i="47"/>
  <c r="J64" i="47"/>
  <c r="R63" i="47"/>
  <c r="M63" i="47"/>
  <c r="J63" i="47"/>
  <c r="R62" i="47"/>
  <c r="M62" i="47"/>
  <c r="J62" i="47"/>
  <c r="R61" i="47"/>
  <c r="M61" i="47"/>
  <c r="J61" i="47"/>
  <c r="R60" i="47"/>
  <c r="M60" i="47"/>
  <c r="J60" i="47"/>
  <c r="R59" i="47"/>
  <c r="M59" i="47"/>
  <c r="J59" i="47"/>
  <c r="R58" i="47"/>
  <c r="M58" i="47"/>
  <c r="J58" i="47"/>
  <c r="R57" i="47"/>
  <c r="M57" i="47"/>
  <c r="D57" i="47" s="1"/>
  <c r="Y57" i="47" s="1"/>
  <c r="J57" i="47"/>
  <c r="R56" i="47"/>
  <c r="M56" i="47"/>
  <c r="J56" i="47"/>
  <c r="R55" i="47"/>
  <c r="M55" i="47"/>
  <c r="J55" i="47"/>
  <c r="R54" i="47"/>
  <c r="M54" i="47"/>
  <c r="J54" i="47"/>
  <c r="V53" i="47"/>
  <c r="R53" i="47" s="1"/>
  <c r="M53" i="47"/>
  <c r="J53" i="47"/>
  <c r="R52" i="47"/>
  <c r="M52" i="47"/>
  <c r="J52" i="47"/>
  <c r="R51" i="47"/>
  <c r="M51" i="47"/>
  <c r="D51" i="47" s="1"/>
  <c r="Y51" i="47" s="1"/>
  <c r="J51" i="47"/>
  <c r="V50" i="47"/>
  <c r="R50" i="47" s="1"/>
  <c r="M50" i="47"/>
  <c r="J50" i="47"/>
  <c r="V49" i="47"/>
  <c r="R49" i="47"/>
  <c r="M49" i="47"/>
  <c r="J49" i="47"/>
  <c r="R48" i="47"/>
  <c r="M48" i="47"/>
  <c r="J48" i="47"/>
  <c r="R47" i="47"/>
  <c r="M47" i="47"/>
  <c r="J47" i="47"/>
  <c r="R46" i="47"/>
  <c r="O46" i="47"/>
  <c r="M46" i="47" s="1"/>
  <c r="J46" i="47"/>
  <c r="R45" i="47"/>
  <c r="M45" i="47"/>
  <c r="D45" i="47" s="1"/>
  <c r="Y45" i="47" s="1"/>
  <c r="J45" i="47"/>
  <c r="R44" i="47"/>
  <c r="M44" i="47"/>
  <c r="J44" i="47"/>
  <c r="R43" i="47"/>
  <c r="M43" i="47"/>
  <c r="J43" i="47"/>
  <c r="R42" i="47"/>
  <c r="M42" i="47"/>
  <c r="J42" i="47"/>
  <c r="R41" i="47"/>
  <c r="M41" i="47"/>
  <c r="J41" i="47"/>
  <c r="R40" i="47"/>
  <c r="M40" i="47"/>
  <c r="J40" i="47"/>
  <c r="D40" i="47" s="1"/>
  <c r="Y40" i="47" s="1"/>
  <c r="R39" i="47"/>
  <c r="M39" i="47"/>
  <c r="J39" i="47"/>
  <c r="V38" i="47"/>
  <c r="R38" i="47" s="1"/>
  <c r="M38" i="47"/>
  <c r="J38" i="47"/>
  <c r="V37" i="47"/>
  <c r="R37" i="47"/>
  <c r="M37" i="47"/>
  <c r="J37" i="47"/>
  <c r="R36" i="47"/>
  <c r="M36" i="47"/>
  <c r="J36" i="47"/>
  <c r="R35" i="47"/>
  <c r="M35" i="47"/>
  <c r="J35" i="47"/>
  <c r="R34" i="47"/>
  <c r="M34" i="47"/>
  <c r="J34" i="47"/>
  <c r="R33" i="47"/>
  <c r="M33" i="47"/>
  <c r="J33" i="47"/>
  <c r="V32" i="47"/>
  <c r="R32" i="47" s="1"/>
  <c r="M32" i="47"/>
  <c r="J32" i="47"/>
  <c r="V31" i="47"/>
  <c r="R31" i="47" s="1"/>
  <c r="M31" i="47"/>
  <c r="J31" i="47"/>
  <c r="R30" i="47"/>
  <c r="M30" i="47"/>
  <c r="J30" i="47"/>
  <c r="V29" i="47"/>
  <c r="R29" i="47" s="1"/>
  <c r="M29" i="47"/>
  <c r="J29" i="47"/>
  <c r="R28" i="47"/>
  <c r="M28" i="47"/>
  <c r="J28" i="47"/>
  <c r="V27" i="47"/>
  <c r="R27" i="47" s="1"/>
  <c r="M27" i="47"/>
  <c r="J27" i="47"/>
  <c r="R26" i="47"/>
  <c r="M26" i="47"/>
  <c r="J26" i="47"/>
  <c r="R25" i="47"/>
  <c r="M25" i="47"/>
  <c r="J25" i="47"/>
  <c r="R24" i="47"/>
  <c r="M24" i="47"/>
  <c r="J24" i="47"/>
  <c r="V23" i="47"/>
  <c r="R23" i="47" s="1"/>
  <c r="M23" i="47"/>
  <c r="J23" i="47"/>
  <c r="R22" i="47"/>
  <c r="M22" i="47"/>
  <c r="J22" i="47"/>
  <c r="V21" i="47"/>
  <c r="R21" i="47" s="1"/>
  <c r="M21" i="47"/>
  <c r="D21" i="47" s="1"/>
  <c r="Y21" i="47" s="1"/>
  <c r="J21" i="47"/>
  <c r="R20" i="47"/>
  <c r="M20" i="47"/>
  <c r="J20" i="47"/>
  <c r="R19" i="47"/>
  <c r="M19" i="47"/>
  <c r="J19" i="47"/>
  <c r="V18" i="47"/>
  <c r="R18" i="47" s="1"/>
  <c r="M18" i="47"/>
  <c r="J18" i="47"/>
  <c r="R17" i="47"/>
  <c r="M17" i="47"/>
  <c r="J17" i="47"/>
  <c r="R16" i="47"/>
  <c r="M16" i="47"/>
  <c r="D16" i="47" s="1"/>
  <c r="Y16" i="47" s="1"/>
  <c r="J16" i="47"/>
  <c r="V15" i="47"/>
  <c r="R15" i="47" s="1"/>
  <c r="D15" i="47" s="1"/>
  <c r="Y15" i="47" s="1"/>
  <c r="M15" i="47"/>
  <c r="J15" i="47"/>
  <c r="V14" i="47"/>
  <c r="R14" i="47"/>
  <c r="M14" i="47"/>
  <c r="J14" i="47"/>
  <c r="R13" i="47"/>
  <c r="M13" i="47"/>
  <c r="J13" i="47"/>
  <c r="R12" i="47"/>
  <c r="M12" i="47"/>
  <c r="J12" i="47"/>
  <c r="U11" i="47"/>
  <c r="T11" i="47"/>
  <c r="T8" i="47" s="1"/>
  <c r="S11" i="47"/>
  <c r="S8" i="47" s="1"/>
  <c r="Q11" i="47"/>
  <c r="P11" i="47"/>
  <c r="P8" i="47" s="1"/>
  <c r="O11" i="47"/>
  <c r="O8" i="47" s="1"/>
  <c r="L11" i="47"/>
  <c r="L8" i="47" s="1"/>
  <c r="K11" i="47"/>
  <c r="K8" i="47" s="1"/>
  <c r="H11" i="47"/>
  <c r="H8" i="47" s="1"/>
  <c r="G11" i="47"/>
  <c r="G8" i="47" s="1"/>
  <c r="F11" i="47"/>
  <c r="F8" i="47" s="1"/>
  <c r="E11" i="47"/>
  <c r="N10" i="47"/>
  <c r="M10" i="47" s="1"/>
  <c r="D10" i="47" s="1"/>
  <c r="N9" i="47"/>
  <c r="M9" i="47" s="1"/>
  <c r="D9" i="47" s="1"/>
  <c r="U8" i="47"/>
  <c r="Q8" i="47"/>
  <c r="E8" i="47"/>
  <c r="D27" i="47" l="1"/>
  <c r="Y27" i="47" s="1"/>
  <c r="D12" i="47"/>
  <c r="Y12" i="47" s="1"/>
  <c r="D48" i="47"/>
  <c r="Y48" i="47" s="1"/>
  <c r="D98" i="47"/>
  <c r="Y98" i="47" s="1"/>
  <c r="D30" i="47"/>
  <c r="Y30" i="47" s="1"/>
  <c r="D20" i="47"/>
  <c r="Y20" i="47" s="1"/>
  <c r="D28" i="47"/>
  <c r="Y28" i="47" s="1"/>
  <c r="D33" i="47"/>
  <c r="Y33" i="47" s="1"/>
  <c r="D64" i="47"/>
  <c r="Y64" i="47" s="1"/>
  <c r="D18" i="47"/>
  <c r="Y18" i="47" s="1"/>
  <c r="D66" i="47"/>
  <c r="Y66" i="47" s="1"/>
  <c r="D26" i="47"/>
  <c r="Y26" i="47" s="1"/>
  <c r="D34" i="47"/>
  <c r="Y34" i="47" s="1"/>
  <c r="D44" i="47"/>
  <c r="Y44" i="47" s="1"/>
  <c r="D88" i="47"/>
  <c r="Y88" i="47" s="1"/>
  <c r="D104" i="47"/>
  <c r="Y104" i="47" s="1"/>
  <c r="D107" i="47"/>
  <c r="Y107" i="47" s="1"/>
  <c r="D82" i="47"/>
  <c r="Y82" i="47" s="1"/>
  <c r="D60" i="47"/>
  <c r="Y60" i="47" s="1"/>
  <c r="D22" i="47"/>
  <c r="Y22" i="47" s="1"/>
  <c r="D24" i="47"/>
  <c r="Y24" i="47" s="1"/>
  <c r="D37" i="47"/>
  <c r="Y37" i="47" s="1"/>
  <c r="D42" i="47"/>
  <c r="Y42" i="47" s="1"/>
  <c r="D47" i="47"/>
  <c r="Y47" i="47" s="1"/>
  <c r="D68" i="47"/>
  <c r="Y68" i="47" s="1"/>
  <c r="D92" i="47"/>
  <c r="Y92" i="47" s="1"/>
  <c r="D105" i="47"/>
  <c r="Y105" i="47" s="1"/>
  <c r="I11" i="47"/>
  <c r="I8" i="47" s="1"/>
  <c r="R11" i="47"/>
  <c r="R8" i="47" s="1"/>
  <c r="D29" i="47"/>
  <c r="Y29" i="47" s="1"/>
  <c r="D39" i="47"/>
  <c r="Y39" i="47" s="1"/>
  <c r="D54" i="47"/>
  <c r="Y54" i="47" s="1"/>
  <c r="D59" i="47"/>
  <c r="Y59" i="47" s="1"/>
  <c r="D67" i="47"/>
  <c r="Y67" i="47" s="1"/>
  <c r="D69" i="47"/>
  <c r="Y69" i="47" s="1"/>
  <c r="D80" i="47"/>
  <c r="Y80" i="47" s="1"/>
  <c r="D97" i="47"/>
  <c r="Y97" i="47" s="1"/>
  <c r="D49" i="47"/>
  <c r="Y49" i="47" s="1"/>
  <c r="D62" i="47"/>
  <c r="Y62" i="47" s="1"/>
  <c r="D72" i="47"/>
  <c r="Y72" i="47" s="1"/>
  <c r="J11" i="47"/>
  <c r="J8" i="47" s="1"/>
  <c r="D90" i="47"/>
  <c r="Y90" i="47" s="1"/>
  <c r="D106" i="47"/>
  <c r="Y106" i="47" s="1"/>
  <c r="D114" i="47"/>
  <c r="Y114" i="47" s="1"/>
  <c r="D14" i="47"/>
  <c r="Y14" i="47" s="1"/>
  <c r="D25" i="47"/>
  <c r="Y25" i="47" s="1"/>
  <c r="D52" i="47"/>
  <c r="Y52" i="47" s="1"/>
  <c r="D70" i="47"/>
  <c r="Y70" i="47" s="1"/>
  <c r="D85" i="47"/>
  <c r="Y85" i="47" s="1"/>
  <c r="D95" i="47"/>
  <c r="Y95" i="47" s="1"/>
  <c r="D109" i="47"/>
  <c r="Y109" i="47" s="1"/>
  <c r="D41" i="47"/>
  <c r="Y41" i="47" s="1"/>
  <c r="N11" i="47"/>
  <c r="N8" i="47" s="1"/>
  <c r="D32" i="47"/>
  <c r="Y32" i="47" s="1"/>
  <c r="D55" i="47"/>
  <c r="Y55" i="47" s="1"/>
  <c r="D73" i="47"/>
  <c r="Y73" i="47" s="1"/>
  <c r="D78" i="47"/>
  <c r="Y78" i="47" s="1"/>
  <c r="D100" i="47"/>
  <c r="Y100" i="47" s="1"/>
  <c r="D23" i="47"/>
  <c r="Y23" i="47" s="1"/>
  <c r="D35" i="47"/>
  <c r="Y35" i="47" s="1"/>
  <c r="D43" i="47"/>
  <c r="Y43" i="47" s="1"/>
  <c r="D50" i="47"/>
  <c r="Y50" i="47" s="1"/>
  <c r="D63" i="47"/>
  <c r="Y63" i="47" s="1"/>
  <c r="D71" i="47"/>
  <c r="Y71" i="47" s="1"/>
  <c r="D76" i="47"/>
  <c r="Y76" i="47" s="1"/>
  <c r="D86" i="47"/>
  <c r="Y86" i="47" s="1"/>
  <c r="D91" i="47"/>
  <c r="Y91" i="47" s="1"/>
  <c r="D103" i="47"/>
  <c r="Y103" i="47" s="1"/>
  <c r="D61" i="47"/>
  <c r="Y61" i="47" s="1"/>
  <c r="D17" i="47"/>
  <c r="Y17" i="47" s="1"/>
  <c r="D19" i="47"/>
  <c r="Y19" i="47" s="1"/>
  <c r="D31" i="47"/>
  <c r="Y31" i="47" s="1"/>
  <c r="D36" i="47"/>
  <c r="Y36" i="47" s="1"/>
  <c r="D38" i="47"/>
  <c r="Y38" i="47" s="1"/>
  <c r="D46" i="47"/>
  <c r="Y46" i="47" s="1"/>
  <c r="D56" i="47"/>
  <c r="Y56" i="47" s="1"/>
  <c r="D58" i="47"/>
  <c r="Y58" i="47" s="1"/>
  <c r="D74" i="47"/>
  <c r="Y74" i="47" s="1"/>
  <c r="D77" i="47"/>
  <c r="Y77" i="47" s="1"/>
  <c r="D89" i="47"/>
  <c r="Y89" i="47" s="1"/>
  <c r="D101" i="47"/>
  <c r="Y101" i="47" s="1"/>
  <c r="D108" i="47"/>
  <c r="Y108" i="47" s="1"/>
  <c r="D115" i="47"/>
  <c r="Y115" i="47" s="1"/>
  <c r="D75" i="47"/>
  <c r="Y75" i="47" s="1"/>
  <c r="D81" i="47"/>
  <c r="Y81" i="47" s="1"/>
  <c r="D83" i="47"/>
  <c r="M11" i="47"/>
  <c r="M8" i="47" s="1"/>
  <c r="D53" i="47"/>
  <c r="Y53" i="47" s="1"/>
  <c r="D84" i="47"/>
  <c r="Y84" i="47" s="1"/>
  <c r="D13" i="47"/>
  <c r="Y13" i="47" s="1"/>
  <c r="V11" i="47"/>
  <c r="V8" i="47" s="1"/>
  <c r="H146" i="46"/>
  <c r="E146" i="46"/>
  <c r="H145" i="46"/>
  <c r="E145" i="46"/>
  <c r="H144" i="46"/>
  <c r="E144" i="46"/>
  <c r="H143" i="46"/>
  <c r="E143" i="46"/>
  <c r="H142" i="46"/>
  <c r="E142" i="46"/>
  <c r="D142" i="46" s="1"/>
  <c r="H141" i="46"/>
  <c r="E141" i="46"/>
  <c r="H140" i="46"/>
  <c r="E140" i="46"/>
  <c r="H139" i="46"/>
  <c r="E139" i="46"/>
  <c r="H138" i="46"/>
  <c r="E138" i="46"/>
  <c r="H137" i="46"/>
  <c r="E137" i="46"/>
  <c r="H136" i="46"/>
  <c r="E136" i="46"/>
  <c r="H135" i="46"/>
  <c r="E135" i="46"/>
  <c r="H134" i="46"/>
  <c r="E134" i="46"/>
  <c r="H133" i="46"/>
  <c r="E133" i="46"/>
  <c r="H132" i="46"/>
  <c r="E132" i="46"/>
  <c r="H131" i="46"/>
  <c r="E131" i="46"/>
  <c r="H130" i="46"/>
  <c r="E130" i="46"/>
  <c r="H129" i="46"/>
  <c r="E129" i="46"/>
  <c r="H128" i="46"/>
  <c r="E128" i="46"/>
  <c r="H127" i="46"/>
  <c r="E127" i="46"/>
  <c r="H126" i="46"/>
  <c r="E126" i="46"/>
  <c r="H125" i="46"/>
  <c r="E125" i="46"/>
  <c r="H124" i="46"/>
  <c r="E124" i="46"/>
  <c r="H123" i="46"/>
  <c r="E123" i="46"/>
  <c r="H122" i="46"/>
  <c r="E122" i="46"/>
  <c r="H121" i="46"/>
  <c r="E121" i="46"/>
  <c r="H120" i="46"/>
  <c r="E120" i="46"/>
  <c r="H119" i="46"/>
  <c r="E119" i="46"/>
  <c r="H118" i="46"/>
  <c r="E118" i="46"/>
  <c r="H117" i="46"/>
  <c r="E117" i="46"/>
  <c r="H116" i="46"/>
  <c r="E116" i="46"/>
  <c r="H115" i="46"/>
  <c r="E115" i="46"/>
  <c r="H114" i="46"/>
  <c r="E114" i="46"/>
  <c r="H113" i="46"/>
  <c r="E113" i="46"/>
  <c r="H112" i="46"/>
  <c r="E112" i="46"/>
  <c r="H111" i="46"/>
  <c r="E111" i="46"/>
  <c r="H110" i="46"/>
  <c r="E110" i="46"/>
  <c r="H109" i="46"/>
  <c r="E109" i="46"/>
  <c r="H108" i="46"/>
  <c r="E108" i="46"/>
  <c r="H107" i="46"/>
  <c r="E107" i="46"/>
  <c r="H106" i="46"/>
  <c r="E106" i="46"/>
  <c r="H105" i="46"/>
  <c r="E105" i="46"/>
  <c r="H104" i="46"/>
  <c r="E104" i="46"/>
  <c r="H103" i="46"/>
  <c r="E103" i="46"/>
  <c r="H102" i="46"/>
  <c r="E102" i="46"/>
  <c r="H101" i="46"/>
  <c r="E101" i="46"/>
  <c r="H100" i="46"/>
  <c r="E100" i="46"/>
  <c r="H99" i="46"/>
  <c r="E99" i="46"/>
  <c r="H98" i="46"/>
  <c r="E98" i="46"/>
  <c r="H97" i="46"/>
  <c r="E97" i="46"/>
  <c r="H96" i="46"/>
  <c r="E96" i="46"/>
  <c r="H95" i="46"/>
  <c r="E95" i="46"/>
  <c r="H94" i="46"/>
  <c r="E94" i="46"/>
  <c r="H93" i="46"/>
  <c r="E93" i="46"/>
  <c r="H92" i="46"/>
  <c r="E92" i="46"/>
  <c r="H91" i="46"/>
  <c r="E91" i="46"/>
  <c r="H90" i="46"/>
  <c r="E90" i="46"/>
  <c r="H89" i="46"/>
  <c r="E89" i="46"/>
  <c r="H88" i="46"/>
  <c r="E88" i="46"/>
  <c r="H87" i="46"/>
  <c r="E87" i="46"/>
  <c r="H86" i="46"/>
  <c r="E86" i="46"/>
  <c r="H85" i="46"/>
  <c r="E85" i="46"/>
  <c r="D85" i="46" s="1"/>
  <c r="H84" i="46"/>
  <c r="E84" i="46"/>
  <c r="H83" i="46"/>
  <c r="E83" i="46"/>
  <c r="H82" i="46"/>
  <c r="E82" i="46"/>
  <c r="H81" i="46"/>
  <c r="E81" i="46"/>
  <c r="D81" i="46" s="1"/>
  <c r="H80" i="46"/>
  <c r="E80" i="46"/>
  <c r="H79" i="46"/>
  <c r="E79" i="46"/>
  <c r="H78" i="46"/>
  <c r="D78" i="46" s="1"/>
  <c r="E78" i="46"/>
  <c r="H77" i="46"/>
  <c r="E77" i="46"/>
  <c r="D77" i="46" s="1"/>
  <c r="H76" i="46"/>
  <c r="E76" i="46"/>
  <c r="H75" i="46"/>
  <c r="E75" i="46"/>
  <c r="H74" i="46"/>
  <c r="E74" i="46"/>
  <c r="D74" i="46" s="1"/>
  <c r="H73" i="46"/>
  <c r="E73" i="46"/>
  <c r="H72" i="46"/>
  <c r="E72" i="46"/>
  <c r="H71" i="46"/>
  <c r="E71" i="46"/>
  <c r="H70" i="46"/>
  <c r="E70" i="46"/>
  <c r="D70" i="46" s="1"/>
  <c r="H69" i="46"/>
  <c r="E69" i="46"/>
  <c r="D69" i="46" s="1"/>
  <c r="H68" i="46"/>
  <c r="E68" i="46"/>
  <c r="H67" i="46"/>
  <c r="E67" i="46"/>
  <c r="H66" i="46"/>
  <c r="E66" i="46"/>
  <c r="D66" i="46" s="1"/>
  <c r="H65" i="46"/>
  <c r="E65" i="46"/>
  <c r="D65" i="46" s="1"/>
  <c r="H64" i="46"/>
  <c r="E64" i="46"/>
  <c r="H63" i="46"/>
  <c r="E63" i="46"/>
  <c r="H62" i="46"/>
  <c r="E62" i="46"/>
  <c r="D62" i="46" s="1"/>
  <c r="H61" i="46"/>
  <c r="E61" i="46"/>
  <c r="H60" i="46"/>
  <c r="E60" i="46"/>
  <c r="H59" i="46"/>
  <c r="E59" i="46"/>
  <c r="H58" i="46"/>
  <c r="E58" i="46"/>
  <c r="D58" i="46" s="1"/>
  <c r="H57" i="46"/>
  <c r="E57" i="46"/>
  <c r="H56" i="46"/>
  <c r="E56" i="46"/>
  <c r="H55" i="46"/>
  <c r="E55" i="46"/>
  <c r="H54" i="46"/>
  <c r="E54" i="46"/>
  <c r="D54" i="46" s="1"/>
  <c r="H53" i="46"/>
  <c r="E53" i="46"/>
  <c r="H52" i="46"/>
  <c r="E52" i="46"/>
  <c r="H51" i="46"/>
  <c r="E51" i="46"/>
  <c r="D51" i="46" s="1"/>
  <c r="H50" i="46"/>
  <c r="E50" i="46"/>
  <c r="D50" i="46" s="1"/>
  <c r="H49" i="46"/>
  <c r="E49" i="46"/>
  <c r="H48" i="46"/>
  <c r="E48" i="46"/>
  <c r="H47" i="46"/>
  <c r="E47" i="46"/>
  <c r="H46" i="46"/>
  <c r="E46" i="46"/>
  <c r="D46" i="46" s="1"/>
  <c r="H45" i="46"/>
  <c r="E45" i="46"/>
  <c r="H44" i="46"/>
  <c r="E44" i="46"/>
  <c r="H43" i="46"/>
  <c r="E43" i="46"/>
  <c r="H42" i="46"/>
  <c r="E42" i="46"/>
  <c r="H41" i="46"/>
  <c r="E41" i="46"/>
  <c r="H40" i="46"/>
  <c r="E40" i="46"/>
  <c r="H39" i="46"/>
  <c r="E39" i="46"/>
  <c r="H38" i="46"/>
  <c r="E38" i="46"/>
  <c r="H37" i="46"/>
  <c r="E37" i="46"/>
  <c r="H36" i="46"/>
  <c r="E36" i="46"/>
  <c r="H35" i="46"/>
  <c r="E35" i="46"/>
  <c r="H34" i="46"/>
  <c r="E34" i="46"/>
  <c r="H33" i="46"/>
  <c r="E33" i="46"/>
  <c r="H32" i="46"/>
  <c r="E32" i="46"/>
  <c r="H31" i="46"/>
  <c r="E31" i="46"/>
  <c r="H30" i="46"/>
  <c r="E30" i="46"/>
  <c r="H29" i="46"/>
  <c r="E29" i="46"/>
  <c r="H28" i="46"/>
  <c r="E28" i="46"/>
  <c r="H27" i="46"/>
  <c r="E27" i="46"/>
  <c r="H26" i="46"/>
  <c r="E26" i="46"/>
  <c r="H25" i="46"/>
  <c r="E25" i="46"/>
  <c r="H24" i="46"/>
  <c r="E24" i="46"/>
  <c r="H23" i="46"/>
  <c r="E23" i="46"/>
  <c r="H22" i="46"/>
  <c r="E22" i="46"/>
  <c r="H21" i="46"/>
  <c r="E21" i="46"/>
  <c r="H20" i="46"/>
  <c r="E20" i="46"/>
  <c r="H19" i="46"/>
  <c r="E19" i="46"/>
  <c r="H18" i="46"/>
  <c r="E18" i="46"/>
  <c r="H17" i="46"/>
  <c r="E17" i="46"/>
  <c r="H16" i="46"/>
  <c r="E16" i="46"/>
  <c r="H15" i="46"/>
  <c r="E15" i="46"/>
  <c r="H14" i="46"/>
  <c r="E14" i="46"/>
  <c r="D14" i="46" s="1"/>
  <c r="H13" i="46"/>
  <c r="E13" i="46"/>
  <c r="H12" i="46"/>
  <c r="E12" i="46"/>
  <c r="D12" i="46" s="1"/>
  <c r="H11" i="46"/>
  <c r="E11" i="46"/>
  <c r="H10" i="46"/>
  <c r="E10" i="46"/>
  <c r="D10" i="46" s="1"/>
  <c r="L9" i="46"/>
  <c r="L7" i="46" s="1"/>
  <c r="K9" i="46"/>
  <c r="K7" i="46" s="1"/>
  <c r="J9" i="46"/>
  <c r="J7" i="46" s="1"/>
  <c r="I9" i="46"/>
  <c r="I7" i="46" s="1"/>
  <c r="G9" i="46"/>
  <c r="G7" i="46" s="1"/>
  <c r="F9" i="46"/>
  <c r="F7" i="46" s="1"/>
  <c r="E8" i="46"/>
  <c r="D94" i="46" l="1"/>
  <c r="D68" i="46"/>
  <c r="D76" i="46"/>
  <c r="D37" i="46"/>
  <c r="D45" i="46"/>
  <c r="D108" i="46"/>
  <c r="D124" i="46"/>
  <c r="D140" i="46"/>
  <c r="D30" i="46"/>
  <c r="D34" i="46"/>
  <c r="D38" i="46"/>
  <c r="D42" i="46"/>
  <c r="D89" i="46"/>
  <c r="D97" i="46"/>
  <c r="D101" i="46"/>
  <c r="D105" i="46"/>
  <c r="D109" i="46"/>
  <c r="D113" i="46"/>
  <c r="D117" i="46"/>
  <c r="D121" i="46"/>
  <c r="D125" i="46"/>
  <c r="D19" i="46"/>
  <c r="D35" i="46"/>
  <c r="D82" i="46"/>
  <c r="D86" i="46"/>
  <c r="D90" i="46"/>
  <c r="D110" i="46"/>
  <c r="D126" i="46"/>
  <c r="D130" i="46"/>
  <c r="D134" i="46"/>
  <c r="D138" i="46"/>
  <c r="D20" i="46"/>
  <c r="D28" i="46"/>
  <c r="D99" i="46"/>
  <c r="D131" i="46"/>
  <c r="D11" i="47"/>
  <c r="D8" i="47" s="1"/>
  <c r="Y83" i="47"/>
  <c r="D93" i="46"/>
  <c r="D13" i="46"/>
  <c r="D36" i="46"/>
  <c r="D44" i="46"/>
  <c r="D67" i="46"/>
  <c r="D98" i="46"/>
  <c r="D102" i="46"/>
  <c r="D106" i="46"/>
  <c r="D129" i="46"/>
  <c r="D133" i="46"/>
  <c r="D137" i="46"/>
  <c r="D141" i="46"/>
  <c r="D17" i="46"/>
  <c r="D21" i="46"/>
  <c r="D29" i="46"/>
  <c r="D52" i="46"/>
  <c r="D60" i="46"/>
  <c r="D83" i="46"/>
  <c r="D114" i="46"/>
  <c r="D118" i="46"/>
  <c r="D122" i="46"/>
  <c r="D145" i="46"/>
  <c r="D18" i="46"/>
  <c r="D22" i="46"/>
  <c r="D26" i="46"/>
  <c r="D53" i="46"/>
  <c r="D61" i="46"/>
  <c r="D92" i="46"/>
  <c r="D115" i="46"/>
  <c r="D146" i="46"/>
  <c r="D25" i="46"/>
  <c r="D41" i="46"/>
  <c r="D57" i="46"/>
  <c r="D73" i="46"/>
  <c r="D84" i="46"/>
  <c r="D100" i="46"/>
  <c r="D116" i="46"/>
  <c r="D132" i="46"/>
  <c r="D15" i="46"/>
  <c r="D31" i="46"/>
  <c r="D47" i="46"/>
  <c r="D63" i="46"/>
  <c r="D79" i="46"/>
  <c r="D95" i="46"/>
  <c r="D111" i="46"/>
  <c r="D127" i="46"/>
  <c r="D143" i="46"/>
  <c r="D16" i="46"/>
  <c r="D32" i="46"/>
  <c r="D48" i="46"/>
  <c r="D64" i="46"/>
  <c r="D80" i="46"/>
  <c r="D96" i="46"/>
  <c r="D112" i="46"/>
  <c r="D128" i="46"/>
  <c r="D144" i="46"/>
  <c r="D11" i="46"/>
  <c r="D27" i="46"/>
  <c r="D43" i="46"/>
  <c r="D59" i="46"/>
  <c r="D75" i="46"/>
  <c r="D91" i="46"/>
  <c r="D107" i="46"/>
  <c r="D123" i="46"/>
  <c r="D139" i="46"/>
  <c r="H9" i="46"/>
  <c r="D33" i="46"/>
  <c r="D49" i="46"/>
  <c r="D23" i="46"/>
  <c r="D39" i="46"/>
  <c r="D55" i="46"/>
  <c r="D71" i="46"/>
  <c r="D87" i="46"/>
  <c r="D103" i="46"/>
  <c r="D119" i="46"/>
  <c r="D135" i="46"/>
  <c r="D24" i="46"/>
  <c r="D40" i="46"/>
  <c r="D56" i="46"/>
  <c r="D72" i="46"/>
  <c r="D88" i="46"/>
  <c r="D104" i="46"/>
  <c r="D120" i="46"/>
  <c r="D136" i="46"/>
  <c r="E7" i="46"/>
  <c r="H7" i="46"/>
  <c r="E9" i="46"/>
  <c r="D9" i="46" l="1"/>
  <c r="D7" i="46" s="1"/>
  <c r="H43" i="41" l="1"/>
  <c r="H44" i="41"/>
  <c r="H45" i="41"/>
  <c r="H46" i="41"/>
  <c r="H47" i="41"/>
  <c r="H48" i="41"/>
  <c r="H49" i="41"/>
  <c r="H50" i="41"/>
  <c r="H51" i="41"/>
  <c r="H52" i="41"/>
  <c r="H53" i="41"/>
  <c r="H54" i="41"/>
  <c r="H55" i="41"/>
  <c r="H15" i="41"/>
  <c r="L7" i="41"/>
  <c r="P95" i="43"/>
  <c r="G95" i="43"/>
  <c r="K95" i="43" s="1"/>
  <c r="P94" i="43"/>
  <c r="G94" i="43"/>
  <c r="K94" i="43" s="1"/>
  <c r="P93" i="43"/>
  <c r="G93" i="43"/>
  <c r="K93" i="43" s="1"/>
  <c r="P92" i="43"/>
  <c r="G92" i="43"/>
  <c r="K92" i="43" s="1"/>
  <c r="P91" i="43"/>
  <c r="G91" i="43"/>
  <c r="K91" i="43" s="1"/>
  <c r="P90" i="43"/>
  <c r="K90" i="43"/>
  <c r="G90" i="43"/>
  <c r="Y89" i="43"/>
  <c r="Y8" i="43" s="1"/>
  <c r="Y6" i="43" s="1"/>
  <c r="P89" i="43"/>
  <c r="G89" i="43"/>
  <c r="P88" i="43"/>
  <c r="G88" i="43"/>
  <c r="K88" i="43" s="1"/>
  <c r="P87" i="43"/>
  <c r="K87" i="43"/>
  <c r="G87" i="43"/>
  <c r="P86" i="43"/>
  <c r="K86" i="43"/>
  <c r="G86" i="43"/>
  <c r="P85" i="43"/>
  <c r="G85" i="43"/>
  <c r="K85" i="43" s="1"/>
  <c r="P84" i="43"/>
  <c r="G84" i="43"/>
  <c r="K84" i="43" s="1"/>
  <c r="P83" i="43"/>
  <c r="G83" i="43"/>
  <c r="K83" i="43" s="1"/>
  <c r="P82" i="43"/>
  <c r="G82" i="43"/>
  <c r="K82" i="43" s="1"/>
  <c r="P81" i="43"/>
  <c r="G81" i="43"/>
  <c r="K81" i="43" s="1"/>
  <c r="P80" i="43"/>
  <c r="G80" i="43"/>
  <c r="K80" i="43" s="1"/>
  <c r="P79" i="43"/>
  <c r="G79" i="43"/>
  <c r="K79" i="43" s="1"/>
  <c r="P78" i="43"/>
  <c r="G78" i="43"/>
  <c r="K78" i="43" s="1"/>
  <c r="P77" i="43"/>
  <c r="G77" i="43"/>
  <c r="K77" i="43" s="1"/>
  <c r="P76" i="43"/>
  <c r="G76" i="43"/>
  <c r="K76" i="43" s="1"/>
  <c r="P75" i="43"/>
  <c r="G75" i="43"/>
  <c r="K75" i="43" s="1"/>
  <c r="P74" i="43"/>
  <c r="G74" i="43"/>
  <c r="K74" i="43" s="1"/>
  <c r="P73" i="43"/>
  <c r="G73" i="43"/>
  <c r="K73" i="43" s="1"/>
  <c r="P72" i="43"/>
  <c r="G72" i="43"/>
  <c r="K72" i="43" s="1"/>
  <c r="P71" i="43"/>
  <c r="G71" i="43"/>
  <c r="K71" i="43" s="1"/>
  <c r="P70" i="43"/>
  <c r="G70" i="43"/>
  <c r="K70" i="43" s="1"/>
  <c r="P69" i="43"/>
  <c r="G69" i="43"/>
  <c r="K69" i="43" s="1"/>
  <c r="P68" i="43"/>
  <c r="G68" i="43"/>
  <c r="K68" i="43" s="1"/>
  <c r="P67" i="43"/>
  <c r="G67" i="43"/>
  <c r="K67" i="43" s="1"/>
  <c r="P66" i="43"/>
  <c r="G66" i="43"/>
  <c r="K66" i="43" s="1"/>
  <c r="P65" i="43"/>
  <c r="G65" i="43"/>
  <c r="K65" i="43" s="1"/>
  <c r="P64" i="43"/>
  <c r="G64" i="43"/>
  <c r="K64" i="43" s="1"/>
  <c r="P63" i="43"/>
  <c r="G63" i="43"/>
  <c r="K63" i="43" s="1"/>
  <c r="P62" i="43"/>
  <c r="G62" i="43"/>
  <c r="K62" i="43" s="1"/>
  <c r="P61" i="43"/>
  <c r="G61" i="43"/>
  <c r="K61" i="43" s="1"/>
  <c r="P60" i="43"/>
  <c r="G60" i="43"/>
  <c r="K60" i="43" s="1"/>
  <c r="P59" i="43"/>
  <c r="G59" i="43"/>
  <c r="K59" i="43" s="1"/>
  <c r="P58" i="43"/>
  <c r="G58" i="43"/>
  <c r="K58" i="43" s="1"/>
  <c r="P57" i="43"/>
  <c r="G57" i="43"/>
  <c r="K57" i="43" s="1"/>
  <c r="P56" i="43"/>
  <c r="G56" i="43"/>
  <c r="K56" i="43" s="1"/>
  <c r="P55" i="43"/>
  <c r="G55" i="43"/>
  <c r="K55" i="43" s="1"/>
  <c r="P54" i="43"/>
  <c r="G54" i="43"/>
  <c r="K54" i="43" s="1"/>
  <c r="P53" i="43"/>
  <c r="G53" i="43"/>
  <c r="K53" i="43" s="1"/>
  <c r="P52" i="43"/>
  <c r="G52" i="43"/>
  <c r="K52" i="43" s="1"/>
  <c r="P51" i="43"/>
  <c r="G51" i="43"/>
  <c r="K51" i="43" s="1"/>
  <c r="P50" i="43"/>
  <c r="G50" i="43"/>
  <c r="K50" i="43" s="1"/>
  <c r="P49" i="43"/>
  <c r="G49" i="43"/>
  <c r="K49" i="43" s="1"/>
  <c r="P48" i="43"/>
  <c r="G48" i="43"/>
  <c r="K48" i="43" s="1"/>
  <c r="P47" i="43"/>
  <c r="K47" i="43"/>
  <c r="G47" i="43"/>
  <c r="P46" i="43"/>
  <c r="G46" i="43"/>
  <c r="K46" i="43" s="1"/>
  <c r="P45" i="43"/>
  <c r="G45" i="43"/>
  <c r="K45" i="43" s="1"/>
  <c r="P44" i="43"/>
  <c r="G44" i="43"/>
  <c r="K44" i="43" s="1"/>
  <c r="P43" i="43"/>
  <c r="G43" i="43"/>
  <c r="K43" i="43" s="1"/>
  <c r="P42" i="43"/>
  <c r="G42" i="43"/>
  <c r="K42" i="43" s="1"/>
  <c r="P41" i="43"/>
  <c r="G41" i="43"/>
  <c r="K41" i="43" s="1"/>
  <c r="P40" i="43"/>
  <c r="G40" i="43"/>
  <c r="K40" i="43" s="1"/>
  <c r="P39" i="43"/>
  <c r="G39" i="43"/>
  <c r="K39" i="43" s="1"/>
  <c r="P38" i="43"/>
  <c r="G38" i="43"/>
  <c r="K38" i="43" s="1"/>
  <c r="P37" i="43"/>
  <c r="G37" i="43"/>
  <c r="K37" i="43" s="1"/>
  <c r="P36" i="43"/>
  <c r="G36" i="43"/>
  <c r="K36" i="43" s="1"/>
  <c r="P35" i="43"/>
  <c r="J35" i="43"/>
  <c r="H35" i="43"/>
  <c r="H8" i="43" s="1"/>
  <c r="H6" i="43" s="1"/>
  <c r="G35" i="43"/>
  <c r="K35" i="43" s="1"/>
  <c r="P34" i="43"/>
  <c r="G34" i="43"/>
  <c r="K34" i="43" s="1"/>
  <c r="P33" i="43"/>
  <c r="G33" i="43"/>
  <c r="K33" i="43" s="1"/>
  <c r="P32" i="43"/>
  <c r="G32" i="43"/>
  <c r="K32" i="43" s="1"/>
  <c r="P31" i="43"/>
  <c r="G31" i="43"/>
  <c r="K31" i="43" s="1"/>
  <c r="P30" i="43"/>
  <c r="G30" i="43"/>
  <c r="K30" i="43" s="1"/>
  <c r="P29" i="43"/>
  <c r="G29" i="43"/>
  <c r="K29" i="43" s="1"/>
  <c r="P28" i="43"/>
  <c r="G28" i="43"/>
  <c r="K28" i="43" s="1"/>
  <c r="P27" i="43"/>
  <c r="G27" i="43"/>
  <c r="K27" i="43" s="1"/>
  <c r="P26" i="43"/>
  <c r="G26" i="43"/>
  <c r="K26" i="43" s="1"/>
  <c r="P25" i="43"/>
  <c r="G25" i="43"/>
  <c r="K25" i="43" s="1"/>
  <c r="P24" i="43"/>
  <c r="G24" i="43"/>
  <c r="K24" i="43" s="1"/>
  <c r="P23" i="43"/>
  <c r="G23" i="43"/>
  <c r="K23" i="43" s="1"/>
  <c r="P22" i="43"/>
  <c r="G22" i="43"/>
  <c r="K22" i="43" s="1"/>
  <c r="P21" i="43"/>
  <c r="G21" i="43"/>
  <c r="K21" i="43" s="1"/>
  <c r="P20" i="43"/>
  <c r="G20" i="43"/>
  <c r="K20" i="43" s="1"/>
  <c r="P19" i="43"/>
  <c r="G19" i="43"/>
  <c r="K19" i="43" s="1"/>
  <c r="P18" i="43"/>
  <c r="G18" i="43"/>
  <c r="K18" i="43" s="1"/>
  <c r="P17" i="43"/>
  <c r="G17" i="43"/>
  <c r="K17" i="43" s="1"/>
  <c r="P16" i="43"/>
  <c r="G16" i="43"/>
  <c r="K16" i="43" s="1"/>
  <c r="P15" i="43"/>
  <c r="G15" i="43"/>
  <c r="K15" i="43" s="1"/>
  <c r="P14" i="43"/>
  <c r="G14" i="43"/>
  <c r="K14" i="43" s="1"/>
  <c r="P13" i="43"/>
  <c r="G13" i="43"/>
  <c r="K13" i="43" s="1"/>
  <c r="P12" i="43"/>
  <c r="G12" i="43"/>
  <c r="K12" i="43" s="1"/>
  <c r="P11" i="43"/>
  <c r="G11" i="43"/>
  <c r="K11" i="43" s="1"/>
  <c r="P10" i="43"/>
  <c r="G10" i="43"/>
  <c r="P9" i="43"/>
  <c r="G9" i="43"/>
  <c r="K9" i="43" s="1"/>
  <c r="X8" i="43"/>
  <c r="X6" i="43" s="1"/>
  <c r="W8" i="43"/>
  <c r="V8" i="43"/>
  <c r="U8" i="43"/>
  <c r="T8" i="43"/>
  <c r="T6" i="43" s="1"/>
  <c r="S8" i="43"/>
  <c r="S6" i="43" s="1"/>
  <c r="R8" i="43"/>
  <c r="R6" i="43" s="1"/>
  <c r="Q8" i="43"/>
  <c r="Q6" i="43" s="1"/>
  <c r="O8" i="43"/>
  <c r="O6" i="43" s="1"/>
  <c r="N8" i="43"/>
  <c r="M8" i="43"/>
  <c r="L8" i="43"/>
  <c r="L6" i="43" s="1"/>
  <c r="J8" i="43"/>
  <c r="J6" i="43" s="1"/>
  <c r="I8" i="43"/>
  <c r="I6" i="43" s="1"/>
  <c r="F8" i="43"/>
  <c r="F6" i="43" s="1"/>
  <c r="E8" i="43"/>
  <c r="E6" i="43" s="1"/>
  <c r="D8" i="43"/>
  <c r="D6" i="43" s="1"/>
  <c r="W6" i="43"/>
  <c r="V6" i="43"/>
  <c r="U6" i="43"/>
  <c r="N6" i="43"/>
  <c r="M6" i="43"/>
  <c r="P8" i="43" l="1"/>
  <c r="P6" i="43" s="1"/>
  <c r="G8" i="43"/>
  <c r="G6" i="43" s="1"/>
  <c r="K10" i="43"/>
  <c r="K8" i="43" s="1"/>
  <c r="K6" i="43" s="1"/>
  <c r="D7" i="42" l="1"/>
  <c r="G92" i="42"/>
  <c r="G91" i="42"/>
  <c r="G90" i="42"/>
  <c r="G89" i="42"/>
  <c r="G88" i="42"/>
  <c r="G87" i="42"/>
  <c r="G86" i="42"/>
  <c r="G85" i="42"/>
  <c r="G84" i="42"/>
  <c r="G83" i="42"/>
  <c r="G82" i="42"/>
  <c r="G81" i="42"/>
  <c r="G80" i="42"/>
  <c r="G79" i="42"/>
  <c r="G78" i="42"/>
  <c r="G77" i="42"/>
  <c r="G76" i="42"/>
  <c r="G75" i="42"/>
  <c r="G74" i="42"/>
  <c r="G73" i="42"/>
  <c r="G72" i="42"/>
  <c r="G71" i="42"/>
  <c r="G70" i="42"/>
  <c r="G69" i="42"/>
  <c r="G68" i="42"/>
  <c r="G67" i="42"/>
  <c r="G66" i="42"/>
  <c r="G65" i="42"/>
  <c r="G64" i="42"/>
  <c r="G63" i="42"/>
  <c r="G62" i="42"/>
  <c r="G61" i="42"/>
  <c r="G60" i="42"/>
  <c r="G59" i="42"/>
  <c r="G58" i="42"/>
  <c r="G57" i="42"/>
  <c r="G56" i="42"/>
  <c r="G55" i="42"/>
  <c r="G54" i="42"/>
  <c r="G53" i="42"/>
  <c r="G52" i="42"/>
  <c r="G51" i="42"/>
  <c r="G50" i="42"/>
  <c r="G49" i="42"/>
  <c r="G48" i="42"/>
  <c r="G47" i="42"/>
  <c r="G46" i="42"/>
  <c r="G45" i="42"/>
  <c r="G44" i="42"/>
  <c r="G43" i="42"/>
  <c r="G42" i="42"/>
  <c r="G41" i="42"/>
  <c r="G40" i="42"/>
  <c r="G39" i="42"/>
  <c r="G38" i="42"/>
  <c r="G37" i="42"/>
  <c r="G36" i="42"/>
  <c r="G35" i="42"/>
  <c r="G34" i="42"/>
  <c r="G33" i="42"/>
  <c r="G32" i="42"/>
  <c r="G31" i="42"/>
  <c r="G30" i="42"/>
  <c r="G29" i="42"/>
  <c r="G28" i="42"/>
  <c r="G27" i="42"/>
  <c r="G26" i="42"/>
  <c r="G25" i="42"/>
  <c r="G24" i="42"/>
  <c r="G23" i="42"/>
  <c r="G22" i="42"/>
  <c r="G21" i="42"/>
  <c r="G20" i="42"/>
  <c r="G19" i="42"/>
  <c r="G18" i="42"/>
  <c r="G17" i="42"/>
  <c r="G16" i="42"/>
  <c r="G15" i="42"/>
  <c r="G14" i="42"/>
  <c r="G13" i="42"/>
  <c r="G12" i="42"/>
  <c r="G11" i="42"/>
  <c r="G10" i="42"/>
  <c r="G9" i="42"/>
  <c r="G8" i="42"/>
  <c r="F7" i="42"/>
  <c r="F5" i="42" s="1"/>
  <c r="E7" i="42"/>
  <c r="E5" i="42" s="1"/>
  <c r="D5" i="42"/>
  <c r="G7" i="42" l="1"/>
  <c r="G5" i="42" s="1"/>
  <c r="H42" i="41" l="1"/>
  <c r="H41" i="41"/>
  <c r="H40" i="41"/>
  <c r="H39" i="41"/>
  <c r="H38" i="41"/>
  <c r="H37" i="41"/>
  <c r="H36" i="41"/>
  <c r="H35" i="41"/>
  <c r="H34" i="41"/>
  <c r="H33" i="41"/>
  <c r="H32" i="41"/>
  <c r="H31" i="41"/>
  <c r="H30" i="41"/>
  <c r="H29" i="41"/>
  <c r="H28" i="41"/>
  <c r="H27" i="41"/>
  <c r="H26" i="41"/>
  <c r="H25" i="41"/>
  <c r="H24" i="41"/>
  <c r="H23" i="41"/>
  <c r="H22" i="41"/>
  <c r="H21" i="41"/>
  <c r="H20" i="41"/>
  <c r="H19" i="41"/>
  <c r="H18" i="41"/>
  <c r="H17" i="41"/>
  <c r="H16" i="41"/>
  <c r="H14" i="41"/>
  <c r="H13" i="41"/>
  <c r="H12" i="41"/>
  <c r="H11" i="41"/>
  <c r="H10" i="41"/>
  <c r="H9" i="41"/>
  <c r="H8" i="41"/>
  <c r="K7" i="41"/>
  <c r="K5" i="41" s="1"/>
  <c r="J7" i="41"/>
  <c r="J5" i="41" s="1"/>
  <c r="I7" i="41"/>
  <c r="I5" i="41" s="1"/>
  <c r="G7" i="41"/>
  <c r="G5" i="41" s="1"/>
  <c r="F7" i="41"/>
  <c r="F5" i="41" s="1"/>
  <c r="E7" i="41"/>
  <c r="E5" i="41" s="1"/>
  <c r="D7" i="41"/>
  <c r="L6" i="41"/>
  <c r="H6" i="41"/>
  <c r="L5" i="41"/>
  <c r="D5" i="41"/>
  <c r="H7" i="41" l="1"/>
  <c r="H5" i="41" s="1"/>
  <c r="E7" i="7"/>
  <c r="G7" i="7"/>
  <c r="H7" i="7"/>
  <c r="I7" i="7"/>
  <c r="J7" i="7"/>
  <c r="K7" i="7"/>
  <c r="D7" i="7"/>
  <c r="E7" i="8"/>
  <c r="F7" i="8"/>
  <c r="G7" i="8"/>
  <c r="H7" i="8"/>
  <c r="I7" i="8"/>
  <c r="D7" i="8"/>
  <c r="I7" i="9"/>
  <c r="H7" i="9"/>
  <c r="G7" i="9"/>
  <c r="F7" i="9"/>
  <c r="E7" i="9"/>
  <c r="D7" i="9"/>
  <c r="E7" i="12"/>
  <c r="D7" i="12"/>
  <c r="E7" i="10"/>
  <c r="F7" i="10"/>
  <c r="G7" i="10"/>
  <c r="H7" i="10"/>
  <c r="I7" i="10"/>
  <c r="D7" i="10"/>
  <c r="T51" i="40" l="1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E51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E50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E48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E47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T36" i="40"/>
  <c r="S36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T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T30" i="40"/>
  <c r="S30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T22" i="40"/>
  <c r="S22" i="40"/>
  <c r="S21" i="40" s="1"/>
  <c r="R22" i="40"/>
  <c r="R21" i="40" s="1"/>
  <c r="Q22" i="40"/>
  <c r="Q21" i="40" s="1"/>
  <c r="P22" i="40"/>
  <c r="P21" i="40" s="1"/>
  <c r="O22" i="40"/>
  <c r="N22" i="40"/>
  <c r="M22" i="40"/>
  <c r="L22" i="40"/>
  <c r="K22" i="40"/>
  <c r="K21" i="40" s="1"/>
  <c r="J22" i="40"/>
  <c r="J21" i="40" s="1"/>
  <c r="I22" i="40"/>
  <c r="I21" i="40" s="1"/>
  <c r="H22" i="40"/>
  <c r="H21" i="40" s="1"/>
  <c r="G22" i="40"/>
  <c r="G21" i="40" s="1"/>
  <c r="F22" i="40"/>
  <c r="F21" i="40" s="1"/>
  <c r="E22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E20" i="40"/>
  <c r="T19" i="40"/>
  <c r="T18" i="40" s="1"/>
  <c r="S19" i="40"/>
  <c r="R19" i="40"/>
  <c r="Q19" i="40"/>
  <c r="Q18" i="40" s="1"/>
  <c r="P19" i="40"/>
  <c r="P18" i="40" s="1"/>
  <c r="O19" i="40"/>
  <c r="N19" i="40"/>
  <c r="N18" i="40" s="1"/>
  <c r="M19" i="40"/>
  <c r="M18" i="40" s="1"/>
  <c r="L19" i="40"/>
  <c r="L18" i="40" s="1"/>
  <c r="K19" i="40"/>
  <c r="K18" i="40" s="1"/>
  <c r="J19" i="40"/>
  <c r="J18" i="40" s="1"/>
  <c r="I19" i="40"/>
  <c r="I18" i="40" s="1"/>
  <c r="H19" i="40"/>
  <c r="H18" i="40" s="1"/>
  <c r="G19" i="40"/>
  <c r="F19" i="40"/>
  <c r="F18" i="40" s="1"/>
  <c r="E19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E17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E15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E14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T12" i="40"/>
  <c r="T11" i="40" s="1"/>
  <c r="S12" i="40"/>
  <c r="S11" i="40" s="1"/>
  <c r="R12" i="40"/>
  <c r="R11" i="40" s="1"/>
  <c r="Q12" i="40"/>
  <c r="Q11" i="40" s="1"/>
  <c r="P12" i="40"/>
  <c r="O12" i="40"/>
  <c r="N12" i="40"/>
  <c r="M12" i="40"/>
  <c r="M11" i="40" s="1"/>
  <c r="L12" i="40"/>
  <c r="K12" i="40"/>
  <c r="J12" i="40"/>
  <c r="I12" i="40"/>
  <c r="I11" i="40" s="1"/>
  <c r="H12" i="40"/>
  <c r="H11" i="40" s="1"/>
  <c r="G12" i="40"/>
  <c r="G11" i="40" s="1"/>
  <c r="F12" i="40"/>
  <c r="E12" i="40"/>
  <c r="E11" i="40" s="1"/>
  <c r="L11" i="40"/>
  <c r="K11" i="40"/>
  <c r="J11" i="40"/>
  <c r="T10" i="40"/>
  <c r="T54" i="40" s="1"/>
  <c r="S10" i="40"/>
  <c r="S54" i="40" s="1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E10" i="40"/>
  <c r="T9" i="40"/>
  <c r="S9" i="40"/>
  <c r="R9" i="40"/>
  <c r="Q9" i="40"/>
  <c r="P9" i="40"/>
  <c r="P8" i="40" s="1"/>
  <c r="O9" i="40"/>
  <c r="O8" i="40" s="1"/>
  <c r="N9" i="40"/>
  <c r="N8" i="40" s="1"/>
  <c r="M9" i="40"/>
  <c r="L9" i="40"/>
  <c r="L53" i="40" s="1"/>
  <c r="K9" i="40"/>
  <c r="K53" i="40" s="1"/>
  <c r="J9" i="40"/>
  <c r="J8" i="40" s="1"/>
  <c r="I9" i="40"/>
  <c r="H9" i="40"/>
  <c r="H8" i="40" s="1"/>
  <c r="G9" i="40"/>
  <c r="G8" i="40" s="1"/>
  <c r="F9" i="40"/>
  <c r="E9" i="40"/>
  <c r="M8" i="40"/>
  <c r="E8" i="40"/>
  <c r="F54" i="40" l="1"/>
  <c r="G54" i="40"/>
  <c r="O21" i="40"/>
  <c r="R54" i="40"/>
  <c r="R18" i="40"/>
  <c r="S18" i="40"/>
  <c r="E18" i="40"/>
  <c r="J54" i="40"/>
  <c r="D47" i="40"/>
  <c r="D50" i="40"/>
  <c r="K54" i="40"/>
  <c r="S8" i="40"/>
  <c r="L54" i="40"/>
  <c r="D35" i="40"/>
  <c r="F8" i="40"/>
  <c r="F52" i="40" s="1"/>
  <c r="D49" i="40"/>
  <c r="D43" i="40"/>
  <c r="D31" i="40"/>
  <c r="Q53" i="40"/>
  <c r="R8" i="40"/>
  <c r="R52" i="40" s="1"/>
  <c r="N54" i="40"/>
  <c r="M21" i="40"/>
  <c r="M52" i="40" s="1"/>
  <c r="D39" i="40"/>
  <c r="D48" i="40"/>
  <c r="S53" i="40"/>
  <c r="O54" i="40"/>
  <c r="O11" i="40"/>
  <c r="N21" i="40"/>
  <c r="T53" i="40"/>
  <c r="P11" i="40"/>
  <c r="P52" i="40" s="1"/>
  <c r="I53" i="40"/>
  <c r="E53" i="40"/>
  <c r="M53" i="40"/>
  <c r="D19" i="40"/>
  <c r="D51" i="40"/>
  <c r="K8" i="40"/>
  <c r="K52" i="40" s="1"/>
  <c r="L8" i="40"/>
  <c r="D17" i="40"/>
  <c r="T8" i="40"/>
  <c r="O53" i="40"/>
  <c r="G18" i="40"/>
  <c r="G52" i="40" s="1"/>
  <c r="O18" i="40"/>
  <c r="D24" i="40"/>
  <c r="G53" i="40"/>
  <c r="H53" i="40"/>
  <c r="P53" i="40"/>
  <c r="H54" i="40"/>
  <c r="P54" i="40"/>
  <c r="D15" i="40"/>
  <c r="L21" i="40"/>
  <c r="T21" i="40"/>
  <c r="I8" i="40"/>
  <c r="I52" i="40" s="1"/>
  <c r="Q8" i="40"/>
  <c r="Q52" i="40" s="1"/>
  <c r="D12" i="40"/>
  <c r="D13" i="40"/>
  <c r="D14" i="40"/>
  <c r="M54" i="40"/>
  <c r="D16" i="40"/>
  <c r="D22" i="40"/>
  <c r="D25" i="40"/>
  <c r="D26" i="40"/>
  <c r="D27" i="40"/>
  <c r="D29" i="40"/>
  <c r="D30" i="40"/>
  <c r="J52" i="40"/>
  <c r="F11" i="40"/>
  <c r="N11" i="40"/>
  <c r="D28" i="40"/>
  <c r="F53" i="40"/>
  <c r="N53" i="40"/>
  <c r="D32" i="40"/>
  <c r="D33" i="40"/>
  <c r="D34" i="40"/>
  <c r="D36" i="40"/>
  <c r="D37" i="40"/>
  <c r="D38" i="40"/>
  <c r="H52" i="40"/>
  <c r="D40" i="40"/>
  <c r="D41" i="40"/>
  <c r="D42" i="40"/>
  <c r="D44" i="40"/>
  <c r="D45" i="40"/>
  <c r="D46" i="40"/>
  <c r="D9" i="40"/>
  <c r="E54" i="40"/>
  <c r="D10" i="40"/>
  <c r="J53" i="40"/>
  <c r="R53" i="40"/>
  <c r="I54" i="40"/>
  <c r="Q54" i="40"/>
  <c r="D20" i="40"/>
  <c r="D23" i="40"/>
  <c r="E21" i="40"/>
  <c r="F144" i="12"/>
  <c r="F136" i="12"/>
  <c r="F135" i="12"/>
  <c r="F134" i="12"/>
  <c r="G129" i="12"/>
  <c r="F129" i="12"/>
  <c r="F127" i="12"/>
  <c r="F106" i="12"/>
  <c r="F105" i="12"/>
  <c r="F104" i="12"/>
  <c r="F103" i="12"/>
  <c r="F101" i="12"/>
  <c r="F99" i="12"/>
  <c r="F98" i="12"/>
  <c r="F97" i="12"/>
  <c r="F96" i="12"/>
  <c r="F95" i="12"/>
  <c r="F83" i="12"/>
  <c r="G82" i="12"/>
  <c r="F82" i="12"/>
  <c r="F81" i="12"/>
  <c r="F80" i="12"/>
  <c r="F79" i="12"/>
  <c r="F78" i="12"/>
  <c r="F77" i="12"/>
  <c r="F69" i="12"/>
  <c r="F68" i="12"/>
  <c r="F67" i="12"/>
  <c r="F63" i="12"/>
  <c r="F57" i="12"/>
  <c r="F56" i="12"/>
  <c r="F55" i="12"/>
  <c r="F54" i="12"/>
  <c r="F53" i="12"/>
  <c r="F52" i="12"/>
  <c r="F49" i="12"/>
  <c r="F48" i="12"/>
  <c r="F47" i="12"/>
  <c r="F43" i="12"/>
  <c r="F41" i="12"/>
  <c r="F39" i="12"/>
  <c r="F38" i="12"/>
  <c r="F37" i="12"/>
  <c r="F36" i="12"/>
  <c r="G33" i="12"/>
  <c r="G7" i="12" s="1"/>
  <c r="F33" i="12"/>
  <c r="F32" i="12"/>
  <c r="F28" i="12"/>
  <c r="F27" i="12"/>
  <c r="F26" i="12"/>
  <c r="F25" i="12"/>
  <c r="F24" i="12"/>
  <c r="F23" i="12"/>
  <c r="F19" i="12"/>
  <c r="F16" i="12"/>
  <c r="F14" i="12"/>
  <c r="F13" i="12"/>
  <c r="F11" i="12"/>
  <c r="F10" i="12"/>
  <c r="F9" i="12"/>
  <c r="F8" i="12"/>
  <c r="E5" i="12"/>
  <c r="D5" i="12"/>
  <c r="D8" i="40" l="1"/>
  <c r="D21" i="40"/>
  <c r="S52" i="40"/>
  <c r="O52" i="40"/>
  <c r="D18" i="40"/>
  <c r="F7" i="12"/>
  <c r="N52" i="40"/>
  <c r="D53" i="40"/>
  <c r="L52" i="40"/>
  <c r="D11" i="40"/>
  <c r="E52" i="40"/>
  <c r="T52" i="40"/>
  <c r="D54" i="40"/>
  <c r="G5" i="12"/>
  <c r="F5" i="12"/>
  <c r="D52" i="40" l="1"/>
  <c r="AF105" i="24"/>
  <c r="AF102" i="24"/>
  <c r="AF101" i="24" s="1"/>
  <c r="AF100" i="24"/>
  <c r="AF99" i="24"/>
  <c r="AF97" i="24"/>
  <c r="AF96" i="24"/>
  <c r="AF95" i="24"/>
  <c r="AF93" i="24"/>
  <c r="AF92" i="24"/>
  <c r="AF91" i="24"/>
  <c r="AF90" i="24"/>
  <c r="AF89" i="24"/>
  <c r="AF88" i="24"/>
  <c r="AF85" i="24"/>
  <c r="AF84" i="24"/>
  <c r="AF82" i="24"/>
  <c r="AF81" i="24"/>
  <c r="AF80" i="24"/>
  <c r="AF79" i="24"/>
  <c r="AF78" i="24"/>
  <c r="AF77" i="24"/>
  <c r="AF76" i="24"/>
  <c r="AF75" i="24"/>
  <c r="AF74" i="24"/>
  <c r="AF73" i="24"/>
  <c r="AF72" i="24"/>
  <c r="AF71" i="24"/>
  <c r="AF70" i="24"/>
  <c r="AF69" i="24"/>
  <c r="AF68" i="24"/>
  <c r="AF67" i="24"/>
  <c r="AF66" i="24"/>
  <c r="AF65" i="24"/>
  <c r="AF64" i="24"/>
  <c r="AF63" i="24"/>
  <c r="AF61" i="24"/>
  <c r="AF57" i="24"/>
  <c r="AF56" i="24"/>
  <c r="AF55" i="24"/>
  <c r="AF54" i="24"/>
  <c r="AF53" i="24"/>
  <c r="AF52" i="24"/>
  <c r="AF51" i="24"/>
  <c r="AF48" i="24"/>
  <c r="AF47" i="24"/>
  <c r="AF46" i="24"/>
  <c r="AF45" i="24"/>
  <c r="AF43" i="24"/>
  <c r="AF42" i="24"/>
  <c r="AF41" i="24"/>
  <c r="AF39" i="24"/>
  <c r="AF38" i="24"/>
  <c r="AF37" i="24"/>
  <c r="AF36" i="24"/>
  <c r="AF35" i="24"/>
  <c r="AF34" i="24"/>
  <c r="AF31" i="24"/>
  <c r="AF30" i="24"/>
  <c r="AF28" i="24"/>
  <c r="AF27" i="24"/>
  <c r="AF26" i="24"/>
  <c r="AF25" i="24"/>
  <c r="AF24" i="24"/>
  <c r="AF23" i="24"/>
  <c r="AF21" i="24"/>
  <c r="AF16" i="24"/>
  <c r="AF15" i="24" s="1"/>
  <c r="AF14" i="24"/>
  <c r="AF11" i="24"/>
  <c r="AF10" i="24" s="1"/>
  <c r="AF9" i="24"/>
  <c r="AF8" i="24"/>
  <c r="AF7" i="24"/>
  <c r="AF6" i="24"/>
  <c r="J106" i="24"/>
  <c r="AF13" i="24" l="1"/>
  <c r="AF12" i="24" s="1"/>
  <c r="Z106" i="24"/>
  <c r="B106" i="24"/>
  <c r="AF44" i="24"/>
  <c r="R106" i="24"/>
  <c r="AF18" i="24"/>
  <c r="AF17" i="24" s="1"/>
  <c r="AF83" i="24"/>
  <c r="AF98" i="24"/>
  <c r="AF22" i="24"/>
  <c r="AF5" i="24"/>
  <c r="D106" i="24"/>
  <c r="AB106" i="24"/>
  <c r="E106" i="24"/>
  <c r="M106" i="24"/>
  <c r="U106" i="24"/>
  <c r="AC106" i="24"/>
  <c r="AF29" i="24"/>
  <c r="T106" i="24"/>
  <c r="I106" i="24"/>
  <c r="G106" i="24"/>
  <c r="O106" i="24"/>
  <c r="W106" i="24"/>
  <c r="AE106" i="24"/>
  <c r="AF33" i="24"/>
  <c r="AF32" i="24" s="1"/>
  <c r="AF59" i="24"/>
  <c r="AF58" i="24" s="1"/>
  <c r="V106" i="24"/>
  <c r="H106" i="24"/>
  <c r="P106" i="24"/>
  <c r="X106" i="24"/>
  <c r="Y106" i="24"/>
  <c r="AF94" i="24"/>
  <c r="AF103" i="24"/>
  <c r="L106" i="24"/>
  <c r="F106" i="24"/>
  <c r="N106" i="24"/>
  <c r="Q106" i="24"/>
  <c r="C106" i="24"/>
  <c r="K106" i="24"/>
  <c r="S106" i="24"/>
  <c r="AA106" i="24"/>
  <c r="AF40" i="24"/>
  <c r="AF20" i="24"/>
  <c r="AF19" i="24" s="1"/>
  <c r="AF87" i="24"/>
  <c r="AF86" i="24" s="1"/>
  <c r="AF50" i="24"/>
  <c r="AF49" i="24" s="1"/>
  <c r="AF62" i="24"/>
  <c r="AF60" i="24" s="1"/>
  <c r="AF106" i="24" l="1"/>
  <c r="AD106" i="24"/>
  <c r="F142" i="7" l="1"/>
  <c r="F136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57" i="7"/>
  <c r="F56" i="7"/>
  <c r="F55" i="7"/>
  <c r="F54" i="7"/>
  <c r="F53" i="7"/>
  <c r="F52" i="7"/>
  <c r="F51" i="7"/>
  <c r="F50" i="7"/>
  <c r="F49" i="7"/>
  <c r="F48" i="7"/>
  <c r="F45" i="7"/>
  <c r="F44" i="7"/>
  <c r="F43" i="7"/>
  <c r="F42" i="7"/>
  <c r="F41" i="7"/>
  <c r="F40" i="7"/>
  <c r="F38" i="7"/>
  <c r="F32" i="7"/>
  <c r="F27" i="7"/>
  <c r="F26" i="7"/>
  <c r="F25" i="7"/>
  <c r="F23" i="7"/>
  <c r="F22" i="7"/>
  <c r="F21" i="7"/>
  <c r="F19" i="7"/>
  <c r="F18" i="7"/>
  <c r="F17" i="7"/>
  <c r="F16" i="7"/>
  <c r="F15" i="7"/>
  <c r="F14" i="7"/>
  <c r="F13" i="7"/>
  <c r="F12" i="7"/>
  <c r="F11" i="7"/>
  <c r="F9" i="7"/>
  <c r="F8" i="7"/>
  <c r="K5" i="7"/>
  <c r="J5" i="7"/>
  <c r="I5" i="7"/>
  <c r="H5" i="7"/>
  <c r="G5" i="7"/>
  <c r="E5" i="7"/>
  <c r="D5" i="7"/>
  <c r="I5" i="8"/>
  <c r="H5" i="8"/>
  <c r="G5" i="8"/>
  <c r="F5" i="8"/>
  <c r="E5" i="8"/>
  <c r="D5" i="8"/>
  <c r="I5" i="9"/>
  <c r="H5" i="9"/>
  <c r="G5" i="9"/>
  <c r="F5" i="9"/>
  <c r="E5" i="9"/>
  <c r="D5" i="9"/>
  <c r="I5" i="10"/>
  <c r="H5" i="10"/>
  <c r="G5" i="10"/>
  <c r="F5" i="10"/>
  <c r="E5" i="10"/>
  <c r="D5" i="10"/>
  <c r="F7" i="7" l="1"/>
  <c r="F5" i="7" s="1"/>
  <c r="D147" i="20"/>
  <c r="D148" i="20"/>
  <c r="C8" i="37" l="1"/>
  <c r="B8" i="37"/>
  <c r="D7" i="37"/>
  <c r="D6" i="37"/>
  <c r="D5" i="37"/>
  <c r="D8" i="37" l="1"/>
  <c r="M23" i="34" l="1"/>
  <c r="E23" i="34"/>
  <c r="M22" i="34"/>
  <c r="E22" i="34"/>
  <c r="M21" i="34"/>
  <c r="E21" i="34"/>
  <c r="M20" i="34"/>
  <c r="E20" i="34"/>
  <c r="M19" i="34"/>
  <c r="E19" i="34"/>
  <c r="M18" i="34"/>
  <c r="E18" i="34"/>
  <c r="M17" i="34"/>
  <c r="E17" i="34"/>
  <c r="M16" i="34"/>
  <c r="E16" i="34"/>
  <c r="M15" i="34"/>
  <c r="E15" i="34"/>
  <c r="M14" i="34"/>
  <c r="E14" i="34"/>
  <c r="N13" i="34"/>
  <c r="N9" i="34" s="1"/>
  <c r="L13" i="34"/>
  <c r="L9" i="34" s="1"/>
  <c r="K13" i="34"/>
  <c r="K9" i="34" s="1"/>
  <c r="I13" i="34"/>
  <c r="I9" i="34" s="1"/>
  <c r="H13" i="34"/>
  <c r="H9" i="34" s="1"/>
  <c r="F13" i="34"/>
  <c r="F9" i="34" s="1"/>
  <c r="E10" i="34"/>
  <c r="M13" i="34" l="1"/>
  <c r="M9" i="34" s="1"/>
  <c r="E13" i="34"/>
  <c r="E9" i="34" s="1"/>
  <c r="R6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J20" i="32"/>
  <c r="L20" i="32" s="1"/>
  <c r="J21" i="32"/>
  <c r="L21" i="32" s="1"/>
  <c r="J22" i="32"/>
  <c r="L22" i="32" s="1"/>
  <c r="R23" i="32"/>
  <c r="R24" i="32"/>
  <c r="D26" i="32"/>
  <c r="E26" i="32"/>
  <c r="F26" i="32"/>
  <c r="G26" i="32"/>
  <c r="H26" i="32"/>
  <c r="I26" i="32"/>
  <c r="K26" i="32"/>
  <c r="M26" i="32"/>
  <c r="N26" i="32"/>
  <c r="O26" i="32"/>
  <c r="P26" i="32"/>
  <c r="Q26" i="32"/>
  <c r="S26" i="32"/>
  <c r="L26" i="32" l="1"/>
  <c r="J26" i="32"/>
  <c r="R26" i="32"/>
  <c r="E9" i="31"/>
  <c r="E7" i="31" s="1"/>
  <c r="D9" i="31"/>
  <c r="D7" i="31" s="1"/>
  <c r="D6" i="30" l="1"/>
  <c r="D4" i="30" s="1"/>
  <c r="D96" i="26" l="1"/>
  <c r="E96" i="26"/>
  <c r="F96" i="26"/>
  <c r="K137" i="25" l="1"/>
  <c r="M137" i="25" s="1"/>
  <c r="L136" i="25"/>
  <c r="L138" i="25" s="1"/>
  <c r="K136" i="25"/>
  <c r="J136" i="25"/>
  <c r="J138" i="25" s="1"/>
  <c r="I136" i="25"/>
  <c r="I138" i="25" s="1"/>
  <c r="H136" i="25"/>
  <c r="G136" i="25"/>
  <c r="G138" i="25" s="1"/>
  <c r="F136" i="25"/>
  <c r="F138" i="25" s="1"/>
  <c r="E136" i="25"/>
  <c r="E138" i="25" s="1"/>
  <c r="M135" i="25"/>
  <c r="M134" i="25"/>
  <c r="M133" i="25"/>
  <c r="M132" i="25"/>
  <c r="M131" i="25"/>
  <c r="M129" i="25"/>
  <c r="M128" i="25"/>
  <c r="M126" i="25"/>
  <c r="M125" i="25"/>
  <c r="M123" i="25"/>
  <c r="M122" i="25"/>
  <c r="M120" i="25"/>
  <c r="M119" i="25"/>
  <c r="M117" i="25"/>
  <c r="M116" i="25"/>
  <c r="M114" i="25"/>
  <c r="M113" i="25"/>
  <c r="M111" i="25"/>
  <c r="M110" i="25"/>
  <c r="M108" i="25"/>
  <c r="M107" i="25"/>
  <c r="M105" i="25"/>
  <c r="M104" i="25"/>
  <c r="M102" i="25"/>
  <c r="M101" i="25"/>
  <c r="M99" i="25"/>
  <c r="M98" i="25"/>
  <c r="M96" i="25"/>
  <c r="M95" i="25"/>
  <c r="M93" i="25"/>
  <c r="M92" i="25"/>
  <c r="M90" i="25"/>
  <c r="M89" i="25"/>
  <c r="M87" i="25"/>
  <c r="M86" i="25"/>
  <c r="M85" i="25" s="1"/>
  <c r="M84" i="25"/>
  <c r="M83" i="25"/>
  <c r="M81" i="25"/>
  <c r="M80" i="25"/>
  <c r="M78" i="25"/>
  <c r="M77" i="25"/>
  <c r="M75" i="25"/>
  <c r="M74" i="25"/>
  <c r="M72" i="25"/>
  <c r="M71" i="25"/>
  <c r="M69" i="25"/>
  <c r="M68" i="25"/>
  <c r="M66" i="25"/>
  <c r="M65" i="25"/>
  <c r="M63" i="25"/>
  <c r="M62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8" i="25"/>
  <c r="M7" i="25"/>
  <c r="M6" i="25"/>
  <c r="M5" i="25"/>
  <c r="M130" i="25" l="1"/>
  <c r="M70" i="25"/>
  <c r="M82" i="25"/>
  <c r="M94" i="25"/>
  <c r="M106" i="25"/>
  <c r="M118" i="25"/>
  <c r="M88" i="25"/>
  <c r="M91" i="25"/>
  <c r="M103" i="25"/>
  <c r="M115" i="25"/>
  <c r="M109" i="25"/>
  <c r="M67" i="25"/>
  <c r="M127" i="25"/>
  <c r="M73" i="25"/>
  <c r="M64" i="25"/>
  <c r="M61" i="25"/>
  <c r="M112" i="25"/>
  <c r="M124" i="25"/>
  <c r="M76" i="25"/>
  <c r="M97" i="25"/>
  <c r="M79" i="25"/>
  <c r="M100" i="25"/>
  <c r="M121" i="25"/>
  <c r="K138" i="25"/>
  <c r="H137" i="25"/>
  <c r="H138" i="25" s="1"/>
  <c r="M136" i="25" l="1"/>
  <c r="M138" i="25" s="1"/>
  <c r="D146" i="20" l="1"/>
  <c r="D145" i="20"/>
  <c r="D144" i="20"/>
  <c r="D143" i="20"/>
  <c r="D142" i="20"/>
  <c r="D141" i="20"/>
  <c r="D140" i="20"/>
  <c r="D139" i="20"/>
  <c r="D138" i="20"/>
  <c r="D137" i="20"/>
  <c r="D136" i="20"/>
  <c r="D135" i="20"/>
  <c r="D134" i="20"/>
  <c r="D133" i="20"/>
  <c r="D132" i="20"/>
  <c r="D131" i="20"/>
  <c r="D130" i="20"/>
  <c r="D129" i="20"/>
  <c r="D128" i="20"/>
  <c r="D127" i="20"/>
  <c r="D126" i="20"/>
  <c r="D125" i="20"/>
  <c r="D124" i="20"/>
  <c r="D123" i="20"/>
  <c r="D122" i="20"/>
  <c r="D121" i="20"/>
  <c r="D120" i="20"/>
  <c r="D119" i="20"/>
  <c r="D118" i="20"/>
  <c r="D117" i="20"/>
  <c r="D116" i="20"/>
  <c r="D115" i="20"/>
  <c r="D114" i="20"/>
  <c r="D113" i="20"/>
  <c r="D112" i="20"/>
  <c r="D111" i="20"/>
  <c r="D110" i="20"/>
  <c r="D109" i="20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G9" i="20"/>
  <c r="G7" i="20" s="1"/>
  <c r="F9" i="20"/>
  <c r="F7" i="20" s="1"/>
  <c r="E9" i="20"/>
  <c r="E7" i="20" s="1"/>
  <c r="D8" i="20"/>
  <c r="D9" i="20" l="1"/>
  <c r="D7" i="20" s="1"/>
  <c r="L28" i="17" l="1"/>
  <c r="K28" i="17"/>
  <c r="I28" i="17"/>
  <c r="H28" i="17"/>
  <c r="L27" i="17"/>
  <c r="K27" i="17"/>
  <c r="I27" i="17"/>
  <c r="H27" i="17"/>
  <c r="L26" i="17"/>
  <c r="K26" i="17"/>
  <c r="I26" i="17"/>
  <c r="H26" i="17"/>
  <c r="L25" i="17"/>
  <c r="K25" i="17"/>
  <c r="I25" i="17"/>
  <c r="H25" i="17"/>
  <c r="L24" i="17"/>
  <c r="K24" i="17"/>
  <c r="I24" i="17"/>
  <c r="H24" i="17"/>
  <c r="L23" i="17"/>
  <c r="K23" i="17"/>
  <c r="I23" i="17"/>
  <c r="H23" i="17"/>
  <c r="L22" i="17"/>
  <c r="K22" i="17"/>
  <c r="I22" i="17"/>
  <c r="H22" i="17"/>
  <c r="L21" i="17"/>
  <c r="K21" i="17"/>
  <c r="I21" i="17"/>
  <c r="H21" i="17"/>
  <c r="L20" i="17"/>
  <c r="K20" i="17"/>
  <c r="I20" i="17"/>
  <c r="H20" i="17"/>
  <c r="L19" i="17"/>
  <c r="K19" i="17"/>
  <c r="I19" i="17"/>
  <c r="H19" i="17"/>
  <c r="L18" i="17"/>
  <c r="K18" i="17"/>
  <c r="I18" i="17"/>
  <c r="H18" i="17"/>
  <c r="L17" i="17"/>
  <c r="K17" i="17"/>
  <c r="I17" i="17"/>
  <c r="H17" i="17"/>
  <c r="L16" i="17"/>
  <c r="K16" i="17"/>
  <c r="I16" i="17"/>
  <c r="H16" i="17"/>
  <c r="L15" i="17"/>
  <c r="K15" i="17"/>
  <c r="I15" i="17"/>
  <c r="H15" i="17"/>
  <c r="L14" i="17"/>
  <c r="K14" i="17"/>
  <c r="I14" i="17"/>
  <c r="H14" i="17"/>
  <c r="L13" i="17"/>
  <c r="K13" i="17"/>
  <c r="I13" i="17"/>
  <c r="H13" i="17"/>
  <c r="L12" i="17"/>
  <c r="K12" i="17"/>
  <c r="I12" i="17"/>
  <c r="H12" i="17"/>
  <c r="L11" i="17"/>
  <c r="K11" i="17"/>
  <c r="I11" i="17"/>
  <c r="H11" i="17"/>
  <c r="L10" i="17"/>
  <c r="K10" i="17"/>
  <c r="I10" i="17"/>
  <c r="H10" i="17"/>
  <c r="L9" i="17"/>
  <c r="K9" i="17"/>
  <c r="I9" i="17"/>
  <c r="H9" i="17"/>
  <c r="D7" i="16"/>
  <c r="J8" i="15"/>
  <c r="I8" i="15"/>
  <c r="H8" i="15"/>
  <c r="G8" i="15"/>
  <c r="F8" i="15"/>
  <c r="E8" i="15"/>
  <c r="D8" i="15"/>
  <c r="F22" i="17" l="1"/>
  <c r="F26" i="17"/>
  <c r="J12" i="17"/>
  <c r="J14" i="17"/>
  <c r="J24" i="17"/>
  <c r="J26" i="17"/>
  <c r="J28" i="17"/>
  <c r="J19" i="17"/>
  <c r="J27" i="17"/>
  <c r="G10" i="17"/>
  <c r="G12" i="17"/>
  <c r="G14" i="17"/>
  <c r="G22" i="17"/>
  <c r="F9" i="17"/>
  <c r="F17" i="17"/>
  <c r="F19" i="17"/>
  <c r="F27" i="17"/>
  <c r="G24" i="17"/>
  <c r="E26" i="17"/>
  <c r="D26" i="17" s="1"/>
  <c r="G11" i="17"/>
  <c r="J11" i="17"/>
  <c r="J13" i="17"/>
  <c r="J17" i="17"/>
  <c r="E18" i="17"/>
  <c r="F10" i="17"/>
  <c r="F12" i="17"/>
  <c r="F14" i="17"/>
  <c r="F18" i="17"/>
  <c r="E22" i="17"/>
  <c r="D22" i="17" s="1"/>
  <c r="G25" i="17"/>
  <c r="G17" i="17"/>
  <c r="F25" i="17"/>
  <c r="J22" i="17"/>
  <c r="J25" i="17"/>
  <c r="K8" i="17"/>
  <c r="G23" i="17"/>
  <c r="G26" i="17"/>
  <c r="L8" i="17"/>
  <c r="E10" i="17"/>
  <c r="E21" i="17"/>
  <c r="J23" i="17"/>
  <c r="J15" i="17"/>
  <c r="G13" i="17"/>
  <c r="F24" i="17"/>
  <c r="G27" i="17"/>
  <c r="G15" i="17"/>
  <c r="G20" i="17"/>
  <c r="F15" i="17"/>
  <c r="F20" i="17"/>
  <c r="E25" i="17"/>
  <c r="J10" i="17"/>
  <c r="F13" i="17"/>
  <c r="G18" i="17"/>
  <c r="J20" i="17"/>
  <c r="F23" i="17"/>
  <c r="H8" i="17"/>
  <c r="F11" i="17"/>
  <c r="E14" i="17"/>
  <c r="G16" i="17"/>
  <c r="J18" i="17"/>
  <c r="G21" i="17"/>
  <c r="I8" i="17"/>
  <c r="F16" i="17"/>
  <c r="F21" i="17"/>
  <c r="G28" i="17"/>
  <c r="J9" i="17"/>
  <c r="J16" i="17"/>
  <c r="G19" i="17"/>
  <c r="J21" i="17"/>
  <c r="F28" i="17"/>
  <c r="E17" i="17"/>
  <c r="E9" i="17"/>
  <c r="E13" i="17"/>
  <c r="G9" i="17"/>
  <c r="E20" i="17"/>
  <c r="E24" i="17"/>
  <c r="E28" i="17"/>
  <c r="E16" i="17"/>
  <c r="E12" i="17"/>
  <c r="E19" i="17"/>
  <c r="E23" i="17"/>
  <c r="E27" i="17"/>
  <c r="E11" i="17"/>
  <c r="E15" i="17"/>
  <c r="D10" i="17" l="1"/>
  <c r="D12" i="17"/>
  <c r="D27" i="17"/>
  <c r="D19" i="17"/>
  <c r="D17" i="17"/>
  <c r="D24" i="17"/>
  <c r="D18" i="17"/>
  <c r="D11" i="17"/>
  <c r="D14" i="17"/>
  <c r="D23" i="17"/>
  <c r="D15" i="17"/>
  <c r="D28" i="17"/>
  <c r="F8" i="17"/>
  <c r="J8" i="17"/>
  <c r="D21" i="17"/>
  <c r="D20" i="17"/>
  <c r="D25" i="17"/>
  <c r="D13" i="17"/>
  <c r="G8" i="17"/>
  <c r="D16" i="17"/>
  <c r="D9" i="17"/>
  <c r="E8" i="17"/>
  <c r="D8" i="17" l="1"/>
</calcChain>
</file>

<file path=xl/comments1.xml><?xml version="1.0" encoding="utf-8"?>
<comments xmlns="http://schemas.openxmlformats.org/spreadsheetml/2006/main">
  <authors>
    <author>Кузнецова Ирина Викторовна</author>
  </authors>
  <commentList>
    <comment ref="N10" authorId="0" shapeId="0">
      <text>
        <r>
          <rPr>
            <b/>
            <sz val="9"/>
            <color indexed="81"/>
            <rFont val="Tahoma"/>
            <family val="2"/>
            <charset val="204"/>
          </rPr>
          <t>Диалайф 370, Сфера-Эстейт 408</t>
        </r>
      </text>
    </comment>
  </commentList>
</comments>
</file>

<file path=xl/sharedStrings.xml><?xml version="1.0" encoding="utf-8"?>
<sst xmlns="http://schemas.openxmlformats.org/spreadsheetml/2006/main" count="6084" uniqueCount="786">
  <si>
    <t>№ п/п</t>
  </si>
  <si>
    <t>Реестровый номер</t>
  </si>
  <si>
    <t>Наименование МО</t>
  </si>
  <si>
    <t>ВСЕГО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</si>
  <si>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</si>
  <si>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</si>
  <si>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</si>
  <si>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</si>
  <si>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</si>
  <si>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</si>
  <si>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</si>
  <si>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для пациентов урологического/гинекологического профиля</t>
  </si>
  <si>
    <t>2 балла  по ШРМ</t>
  </si>
  <si>
    <t>3 балла  по ШРМ</t>
  </si>
  <si>
    <t>2 балла по ШРМ</t>
  </si>
  <si>
    <t>3 балла по ШРМ</t>
  </si>
  <si>
    <t>022124</t>
  </si>
  <si>
    <t>ГБУЗ РВФД</t>
  </si>
  <si>
    <t>взрослые</t>
  </si>
  <si>
    <t>дети</t>
  </si>
  <si>
    <t>027001</t>
  </si>
  <si>
    <t>ГБУЗ РБ Дюртюлинская ЦРБ</t>
  </si>
  <si>
    <t>021110</t>
  </si>
  <si>
    <t>ГБУЗ РБ Детская поликлиника №2 г.Уфа</t>
  </si>
  <si>
    <t>021100</t>
  </si>
  <si>
    <t>ГБУЗ РБ Детская поликлиника №3 г.Уфа</t>
  </si>
  <si>
    <t>021120</t>
  </si>
  <si>
    <t>ГБУЗ РБ Детская поликлиника №5 г.Уфа</t>
  </si>
  <si>
    <t>021130</t>
  </si>
  <si>
    <t>ГБУЗ РБ Детская поликлиника №6 г.Уфа</t>
  </si>
  <si>
    <t>024005</t>
  </si>
  <si>
    <t>ГБУЗ РБ Белорецкая ЦРКБ</t>
  </si>
  <si>
    <t>026001</t>
  </si>
  <si>
    <t>ГБУЗ РБ Месягутовская ЦРБ</t>
  </si>
  <si>
    <t>022113</t>
  </si>
  <si>
    <t>ГБУЗ РДКБ</t>
  </si>
  <si>
    <t>021200</t>
  </si>
  <si>
    <t>ГБУЗ РБ ГДКБ №17 г.Уфа</t>
  </si>
  <si>
    <t>022204</t>
  </si>
  <si>
    <t>ГБУЗ РБ Архангельская ЦРБ</t>
  </si>
  <si>
    <t>026005</t>
  </si>
  <si>
    <t>ГБУЗ РБ Белокатайская ЦРБ</t>
  </si>
  <si>
    <t>028002</t>
  </si>
  <si>
    <t>ГБУЗ РБ Верхнеяркеевская ЦРБ</t>
  </si>
  <si>
    <t>024200</t>
  </si>
  <si>
    <t>ГБУЗ РБ ГБ 9 г. Уфа</t>
  </si>
  <si>
    <t>021424</t>
  </si>
  <si>
    <t>ГБУЗ РБ ГБ г.Салават</t>
  </si>
  <si>
    <t>028000</t>
  </si>
  <si>
    <t>ГБУЗ РБ ГКБ № 18 г. Уфа</t>
  </si>
  <si>
    <t>023500</t>
  </si>
  <si>
    <t>ГБУЗ РБ ГКБ № 5 г. Уфа</t>
  </si>
  <si>
    <t>021800</t>
  </si>
  <si>
    <t>ГБУЗ РБ ГКБ № 8 г. Уфа</t>
  </si>
  <si>
    <t>022300</t>
  </si>
  <si>
    <t>ГБУЗ РБ ГКБ № 13 г. Уфа</t>
  </si>
  <si>
    <t>022720</t>
  </si>
  <si>
    <t>ГБУЗ РБ ГКБ № 21 г. Уфа</t>
  </si>
  <si>
    <t>029001</t>
  </si>
  <si>
    <t>ГБУЗ РБ Ишимбайская ЦРБ</t>
  </si>
  <si>
    <t>022400</t>
  </si>
  <si>
    <t>ГБУЗ РБ КБСМП г. Уфа</t>
  </si>
  <si>
    <t>029100</t>
  </si>
  <si>
    <t>ГБУЗ РБ Поликлиника № 43 г. Уфа</t>
  </si>
  <si>
    <t>029300</t>
  </si>
  <si>
    <t>ГБУЗ РБ Поликлиника № 46 г. Уфа</t>
  </si>
  <si>
    <t>029700</t>
  </si>
  <si>
    <t>ГБУЗ РБ Поликлиника № 50 г. Уфа</t>
  </si>
  <si>
    <t>022220</t>
  </si>
  <si>
    <t>ГБУЗ РКГВВ</t>
  </si>
  <si>
    <t>022100</t>
  </si>
  <si>
    <t>ГБУЗ РКОД</t>
  </si>
  <si>
    <t>022130</t>
  </si>
  <si>
    <t>ГБУЗ РКЦ</t>
  </si>
  <si>
    <t>022117</t>
  </si>
  <si>
    <t>ЧУЗ РЖД Медицина г.Уфа</t>
  </si>
  <si>
    <t>022003</t>
  </si>
  <si>
    <t>ГБУЗ РБ Языковская ЦРБ</t>
  </si>
  <si>
    <t>028004</t>
  </si>
  <si>
    <t>ГБУЗ РБ Бакалинская ЦРБ</t>
  </si>
  <si>
    <t>025001</t>
  </si>
  <si>
    <t>ГБУЗ РБ Бирская ЦРБ</t>
  </si>
  <si>
    <t>021104</t>
  </si>
  <si>
    <t>ГБУЗ РБ Мелеузовская ЦРБ</t>
  </si>
  <si>
    <t>021901</t>
  </si>
  <si>
    <t>ГБУЗ РБ Учалинская ЦГБ</t>
  </si>
  <si>
    <t>021607</t>
  </si>
  <si>
    <t>ГБУЗ РБ Толбазинская ЦРБ</t>
  </si>
  <si>
    <t>022002</t>
  </si>
  <si>
    <t>ГБУЗ РБ Буздякская ЦРБ</t>
  </si>
  <si>
    <t>Итого</t>
  </si>
  <si>
    <t>Объемы комплексных посещений при оказании медицинской помощи по профилю "Медицинская реабилитация" на 2024 год в рамках базовой Программы ОМС</t>
  </si>
  <si>
    <t xml:space="preserve">Плановые объемы обращений в связи с заболеваниями  в амбулаторных условиях по Базовой программе ОМС на 2024 год </t>
  </si>
  <si>
    <t>Наименование медицинской организации</t>
  </si>
  <si>
    <t>В амбулаторных условиях обращения по поводу заболевания.</t>
  </si>
  <si>
    <t>Всего объемы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</si>
  <si>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</si>
  <si>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</si>
  <si>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</si>
  <si>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</si>
  <si>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 xml:space="preserve">Обращения МО, имеющие прикрепленное население </t>
  </si>
  <si>
    <t>всего</t>
  </si>
  <si>
    <t>финансируемые по реестрам</t>
  </si>
  <si>
    <t>по подушевому нормативу финансирования на прикрепившихся лиц</t>
  </si>
  <si>
    <t xml:space="preserve"> стоматология детская - ортодонтия</t>
  </si>
  <si>
    <t>Медицинская помощь за пределами РБ</t>
  </si>
  <si>
    <t>Резерв</t>
  </si>
  <si>
    <t>НСЗ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</si>
  <si>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</si>
  <si>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</si>
  <si>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</si>
  <si>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</si>
  <si>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</si>
  <si>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</si>
  <si>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</si>
  <si>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</si>
  <si>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</si>
  <si>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</si>
  <si>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</si>
  <si>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</si>
  <si>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</si>
  <si>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</si>
  <si>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</si>
  <si>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</si>
  <si>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</si>
  <si>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</si>
  <si>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</si>
  <si>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</si>
  <si>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</si>
  <si>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</si>
  <si>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</si>
  <si>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</si>
  <si>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</si>
  <si>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</si>
  <si>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</si>
  <si>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</si>
  <si>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</si>
  <si>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024002</t>
  </si>
  <si>
    <t>ГБУЗ РБ Бурзянская ЦРБ</t>
  </si>
  <si>
    <t>022012</t>
  </si>
  <si>
    <t>ГБУЗ РБ Зилаирская ЦРБ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</si>
  <si>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</si>
  <si>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</si>
  <si>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</si>
  <si>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</si>
  <si>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</si>
  <si>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</si>
  <si>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</si>
  <si>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</si>
  <si>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</si>
  <si>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</si>
  <si>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</si>
  <si>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</si>
  <si>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</si>
  <si>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</si>
  <si>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</si>
  <si>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ГБУЗ РБ ССМП г.Стерлитамак</t>
  </si>
  <si>
    <t>021111</t>
  </si>
  <si>
    <t>ГБУЗ РБ ГБ г.Кумертау</t>
  </si>
  <si>
    <t>021105</t>
  </si>
  <si>
    <t>ГБУЗ РБ Исянгуловская ЦРБ</t>
  </si>
  <si>
    <t>021605</t>
  </si>
  <si>
    <t>ГБУЗ РБ Красноусольская ЦРБ</t>
  </si>
  <si>
    <t>021102</t>
  </si>
  <si>
    <t>ГБУЗ РБ Мраковская ЦРБ</t>
  </si>
  <si>
    <t>021606</t>
  </si>
  <si>
    <t>ГБУЗ РБ Стерлибашевская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</si>
  <si>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</si>
  <si>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</si>
  <si>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</si>
  <si>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</si>
  <si>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</si>
  <si>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</si>
  <si>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023002</t>
  </si>
  <si>
    <t>ГБУЗ РБ Белебеевская ЦРБ</t>
  </si>
  <si>
    <t>023005</t>
  </si>
  <si>
    <t>ГБУЗ РБ Бижбулякская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</si>
  <si>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</si>
  <si>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</si>
  <si>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</si>
  <si>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</si>
  <si>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</si>
  <si>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</si>
  <si>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</si>
  <si>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</si>
  <si>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</si>
  <si>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</si>
  <si>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</si>
  <si>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</si>
  <si>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021322</t>
  </si>
  <si>
    <t>ООО "ОСЦ"</t>
  </si>
  <si>
    <t>029179</t>
  </si>
  <si>
    <t>ГАУЗ РБ Санаторий "Дуслык" г.Уфа</t>
  </si>
  <si>
    <t>027000</t>
  </si>
  <si>
    <t>ГБУЗ РБ Детская поликлиника  №4 г.Уфа</t>
  </si>
  <si>
    <t>ГБУЗ РБ Городская детская поликлиника №6 г.Уфа</t>
  </si>
  <si>
    <t>021140</t>
  </si>
  <si>
    <t>ГАУЗ РБ Детская стоматологическая поликлиника №3 г.Уфа</t>
  </si>
  <si>
    <t>021150</t>
  </si>
  <si>
    <t>ГБУЗ РБ Детская стоматологическая поликлиника  №7 г.Уфа</t>
  </si>
  <si>
    <t>ГБУЗ РБ Поликлиника №43 г.Уфа</t>
  </si>
  <si>
    <t>ГБУЗ РБ Поликлиника №46 г.Уфа</t>
  </si>
  <si>
    <t>ГБУЗ РБ Поликлиника №50 г.Уфа</t>
  </si>
  <si>
    <t>021040</t>
  </si>
  <si>
    <t>ГБУЗ РБ Стоматологическая поликлиника №1 г.Уфа</t>
  </si>
  <si>
    <t>021050</t>
  </si>
  <si>
    <t>ГБУЗ РБ Стоматологическая поликлиника №2 г.Уфа</t>
  </si>
  <si>
    <t>021060</t>
  </si>
  <si>
    <t>ГБУЗ РБ Стоматологическая поликлиника №4 г.Уфа</t>
  </si>
  <si>
    <t>021070</t>
  </si>
  <si>
    <t>ГБУЗ РБ Стоматологическая поликлиника №5 г.Уфа</t>
  </si>
  <si>
    <t>021080</t>
  </si>
  <si>
    <t>ГБУЗ РБ Стоматологическая поликлиника №6 г.Уфа</t>
  </si>
  <si>
    <t>021160</t>
  </si>
  <si>
    <t>ГАУЗ РБ Стоматологическая поликлиника №8 г.Уфа</t>
  </si>
  <si>
    <t>021310</t>
  </si>
  <si>
    <t>ГАУЗ РБ Стоматологическая поликлиника №9 г.Уфа</t>
  </si>
  <si>
    <t>029400</t>
  </si>
  <si>
    <t>ГБУЗ РБ ГКБ Демского района г.Уфы</t>
  </si>
  <si>
    <t>ГБУЗ РБ ГКБ №5 г.Уфа</t>
  </si>
  <si>
    <t>ГБУЗ РБ ГКБ №8 г.Уфа</t>
  </si>
  <si>
    <t>ГБУЗ РБ ГБ №9 г.Уфа</t>
  </si>
  <si>
    <t>ГБУЗ РБ ГКБ №13 г.Уфа</t>
  </si>
  <si>
    <t>ГБУЗ РБ ГКБ №18 г.Уфы</t>
  </si>
  <si>
    <t>023200</t>
  </si>
  <si>
    <t>ГБУЗ РБ ГКПЦ г.Уфы</t>
  </si>
  <si>
    <t>020159</t>
  </si>
  <si>
    <t>ГБУЗ РБ ЦСМП и МК</t>
  </si>
  <si>
    <t>022800</t>
  </si>
  <si>
    <t>ФГБОУ ВО БГМУ Минздрава России всего, в том числе: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</si>
  <si>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</si>
  <si>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(стоматология)</t>
  </si>
  <si>
    <t>ФГБОУ ВО БГМУ Минздрава России (офтальмология для отдельных структурных подразделений)</t>
  </si>
  <si>
    <t>025000</t>
  </si>
  <si>
    <t>ФКУЗ "МСЧ МВД России по Республике Башкортостан"</t>
  </si>
  <si>
    <t>020171</t>
  </si>
  <si>
    <t>УФИЦ РАН</t>
  </si>
  <si>
    <t>ЧУЗ "КБ "РЖД-Медицина"г.Уфа</t>
  </si>
  <si>
    <t>022202</t>
  </si>
  <si>
    <t>ГБУЗ РБ Благовещенская ЦРБ</t>
  </si>
  <si>
    <t>026002</t>
  </si>
  <si>
    <t>ГБУЗ РБ Большеустьикинская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</si>
  <si>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</si>
  <si>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</si>
  <si>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</si>
  <si>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</si>
  <si>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</si>
  <si>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</si>
  <si>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</si>
  <si>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</si>
  <si>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</si>
  <si>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</si>
  <si>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</si>
  <si>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</si>
  <si>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</si>
  <si>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</si>
  <si>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</si>
  <si>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</si>
  <si>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</si>
  <si>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</si>
  <si>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</si>
  <si>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</si>
  <si>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</si>
  <si>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</si>
  <si>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</si>
  <si>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</si>
  <si>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</si>
  <si>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</si>
  <si>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</si>
  <si>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</si>
  <si>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</si>
  <si>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</si>
  <si>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</si>
  <si>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</si>
  <si>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</si>
  <si>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</si>
  <si>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</si>
  <si>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</si>
  <si>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</si>
  <si>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</si>
  <si>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</si>
  <si>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</si>
  <si>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</si>
  <si>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ООО "Медси-Уфа"</t>
  </si>
  <si>
    <t>020172</t>
  </si>
  <si>
    <t>ООО "МЦ МЕГИ"</t>
  </si>
  <si>
    <t>029110</t>
  </si>
  <si>
    <t xml:space="preserve">ООО "Санаторий "Зеленая роща" </t>
  </si>
  <si>
    <t>020233</t>
  </si>
  <si>
    <t>ООО санаторий "Юматово"</t>
  </si>
  <si>
    <t>020170</t>
  </si>
  <si>
    <t>ООО "ЦМТ"</t>
  </si>
  <si>
    <t>020161</t>
  </si>
  <si>
    <t>ООО "Экома"</t>
  </si>
  <si>
    <t>020248</t>
  </si>
  <si>
    <t>ООО "Клиника эстетической медицины "Юхелф"</t>
  </si>
  <si>
    <t>022120</t>
  </si>
  <si>
    <t>ГБУЗ РКБ им. Г.Г.Куватова</t>
  </si>
  <si>
    <t>ГАУЗ РКОД Минздрава РБ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</si>
  <si>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</si>
  <si>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</si>
  <si>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</si>
  <si>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</si>
  <si>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</si>
  <si>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</si>
  <si>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ГБУЗ РБ КБСМП г.Уфа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</si>
  <si>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</si>
  <si>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</si>
  <si>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</si>
  <si>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</si>
  <si>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</si>
  <si>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</si>
  <si>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</si>
  <si>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</si>
  <si>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</si>
  <si>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</si>
  <si>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</si>
  <si>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</si>
  <si>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</si>
  <si>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</si>
  <si>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</si>
  <si>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020050</t>
  </si>
  <si>
    <t>БФ "Уфимский хоспис"</t>
  </si>
  <si>
    <t>020051</t>
  </si>
  <si>
    <t>АНМО "Уфимский хоспис"</t>
  </si>
  <si>
    <t>Объемы медицинской помощи по профилю "Венерология" на 2024 год.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</si>
  <si>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</si>
  <si>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</si>
  <si>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</si>
  <si>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Посещения с профилактическими и иными целями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</si>
  <si>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</si>
  <si>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</si>
  <si>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</si>
  <si>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</si>
  <si>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</si>
  <si>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Всего</t>
  </si>
  <si>
    <t xml:space="preserve">Объемы по дополнительным видам и условиям оказания медицинской помощи, не установленным базовой программой ОМС на 2024 год.                                                                                          </t>
  </si>
  <si>
    <t>В стационарных условиях</t>
  </si>
  <si>
    <t>В дневном стационаре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</si>
  <si>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</si>
  <si>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</si>
  <si>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"Наркология" на 2024 год.</t>
  </si>
  <si>
    <t>Реестро-вый номер</t>
  </si>
  <si>
    <t>в амбулаторных условиях</t>
  </si>
  <si>
    <t xml:space="preserve">в условиях круглосуточных стационаров </t>
  </si>
  <si>
    <t xml:space="preserve">в условиях дневных стационаров </t>
  </si>
  <si>
    <t xml:space="preserve">Посещения с профилактическими и иными целями </t>
  </si>
  <si>
    <t xml:space="preserve">Обращения в связи с заболеваниями </t>
  </si>
  <si>
    <t>Случаи госпитали-зации</t>
  </si>
  <si>
    <t>Объемы медицинской помощи по паллиативной медицинской помощи на 2024 год.</t>
  </si>
  <si>
    <t>в  условиях круглосуточного стационара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</si>
  <si>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</si>
  <si>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</si>
  <si>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</si>
  <si>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Объемы и суммы медицинской помощи по профилю "Психотерапия" на 2024 год.</t>
  </si>
  <si>
    <t>Консультативные посещения (ГБУЗ РКПТД)</t>
  </si>
  <si>
    <t>Сдучаи лечения</t>
  </si>
  <si>
    <t xml:space="preserve">АО Санаторий Зеленая роща </t>
  </si>
  <si>
    <t>из них:</t>
  </si>
  <si>
    <t>по другим профилям</t>
  </si>
  <si>
    <t>по профилю "стоматология"</t>
  </si>
  <si>
    <t xml:space="preserve">Амбулаторно-поликлиническая помощь в части комплексных посещений  для проведения диспансерного наблюдения на 2024 год </t>
  </si>
  <si>
    <t>Реестровый номер МО</t>
  </si>
  <si>
    <t>в том числе по поводу:</t>
  </si>
  <si>
    <t>сахарного диабета</t>
  </si>
  <si>
    <t>болезней системы кровообращения</t>
  </si>
  <si>
    <t>Всего, в том числе</t>
  </si>
  <si>
    <t>МТР</t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</si>
  <si>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</si>
  <si>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</si>
  <si>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</si>
  <si>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8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</si>
  <si>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</si>
  <si>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8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</si>
  <si>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</si>
  <si>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</si>
  <si>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</si>
  <si>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</si>
  <si>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8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</si>
  <si>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</si>
  <si>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8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</si>
  <si>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8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</si>
  <si>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8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</si>
  <si>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8"/>
        <rFont val="Times New Roman"/>
        <family val="1"/>
        <charset val="204"/>
      </rPr>
      <t>БУЗ  ЦСМК и МК</t>
    </r>
  </si>
  <si>
    <r>
      <rPr>
        <sz val="8"/>
        <color indexed="8"/>
        <rFont val="Times New Roman"/>
        <family val="1"/>
        <charset val="204"/>
      </rPr>
      <t>ООО "МЦ МЕГИ</t>
    </r>
    <r>
      <rPr>
        <sz val="8"/>
        <color theme="1"/>
        <rFont val="Times New Roman"/>
        <family val="1"/>
        <charset val="204"/>
      </rPr>
      <t>"</t>
    </r>
  </si>
  <si>
    <t>Объемы исследований и иных медицинских вмешательств, проводимых в рамках углубленной диспансеризации  на 2024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</si>
  <si>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</si>
  <si>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</si>
  <si>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</si>
  <si>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</si>
  <si>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объеме:</t>
  </si>
  <si>
    <t>посещение терапевта</t>
  </si>
  <si>
    <t>в том числе услуги
 в объеме :</t>
  </si>
  <si>
    <t>проведение теста с 6 минутной ходьбой *</t>
  </si>
  <si>
    <t>определение концентрации Д-димера в крови*</t>
  </si>
  <si>
    <t>эхокардиография*</t>
  </si>
  <si>
    <t>КТ легких*</t>
  </si>
  <si>
    <t>проведение дуплексного сканирования вен нижних конечностей*</t>
  </si>
  <si>
    <t>Всего, в том числе по МО</t>
  </si>
  <si>
    <t>Объемы  исследований кала на скрытую кровь иммунохимическим методом (количественный метод),  проводимых   в рамках первого этапа диспансеризации  определенных групп  взрослого населения, на 2024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</si>
  <si>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</si>
  <si>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</si>
  <si>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</si>
  <si>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</si>
  <si>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Объемы медицинской помощи, оказываемой в центрах здоровья, на 2024 год.</t>
  </si>
  <si>
    <t>Всего посещений</t>
  </si>
  <si>
    <t>в том числе:</t>
  </si>
  <si>
    <t>Взрослое население</t>
  </si>
  <si>
    <t>Детское население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</si>
  <si>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</si>
  <si>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</si>
  <si>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</si>
  <si>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ГБУЗ РБ ГКБ №1 города Стерлитамак</t>
  </si>
  <si>
    <t>ГБУЗ РБ ГКБ Демского района г.Уфа</t>
  </si>
  <si>
    <t>ГБУЗ РБ ГКБ №18 г.Уфа</t>
  </si>
  <si>
    <t>Объемы комплексных посещений  в части ведения школ для больных  сахарным диабетом на 2024 год</t>
  </si>
  <si>
    <t>Комплексные посещения в части ведения школ для больных  сахарным диабетом</t>
  </si>
  <si>
    <t>Всего комплексных посещений</t>
  </si>
  <si>
    <t>в том числе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</si>
  <si>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</si>
  <si>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</si>
  <si>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</si>
  <si>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t>ГБУЗ РБ Станция скорой медицинской помощи г.Стерлитамак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</si>
  <si>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</si>
  <si>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</si>
  <si>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</si>
  <si>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</si>
  <si>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</si>
  <si>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</si>
  <si>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</si>
  <si>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</si>
  <si>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</si>
  <si>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</si>
  <si>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</si>
  <si>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</si>
  <si>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</si>
  <si>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</si>
  <si>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</si>
  <si>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</si>
  <si>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2024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</si>
  <si>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</si>
  <si>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Итого посещений</t>
  </si>
  <si>
    <t>Посещения МО, не имеющих прикрепленного населения</t>
  </si>
  <si>
    <t>Посещения МО,  имеющих прикрепленное население</t>
  </si>
  <si>
    <t>Посещения по центрам  здоровья</t>
  </si>
  <si>
    <t xml:space="preserve">финансируемые по реестрам 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</si>
  <si>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2024 год </t>
  </si>
  <si>
    <t>Посещения  медицинских работников, имеющих среднее медицинское образование,ведущих самостоятельный прием</t>
  </si>
  <si>
    <t xml:space="preserve">Амбулаторно-поликлиническая помощь в части профилактических посещений по разовым посещениям в связи с заболеванием на 2024 год </t>
  </si>
  <si>
    <t xml:space="preserve">Разовые посещения в связи с заболеванием
</t>
  </si>
  <si>
    <t>Гериатрия</t>
  </si>
  <si>
    <t>Консультативные посещения</t>
  </si>
  <si>
    <t>первичный прием</t>
  </si>
  <si>
    <t>повторная консультация</t>
  </si>
  <si>
    <t>посещения в АЦКТ (пульманолог)</t>
  </si>
  <si>
    <t>стоматология детская - ортодонтия</t>
  </si>
  <si>
    <t>в том числе  посещение для диспансерного наблюдения пациентов после трансплантации сердца</t>
  </si>
  <si>
    <t xml:space="preserve">Посещения с иными целями для проведения диспансерного наблюдения </t>
  </si>
  <si>
    <t>взрослое население  
(по диагнозам, не вошедшим в приказы Минздрава России от 15.03.2022 № 168н, от 04.06.2020 №548н)</t>
  </si>
  <si>
    <t xml:space="preserve">финансируемые по реестрам  </t>
  </si>
  <si>
    <t xml:space="preserve">по профилю "стоматология" 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</si>
  <si>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</si>
  <si>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</si>
  <si>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</si>
  <si>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</si>
  <si>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</si>
  <si>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</si>
  <si>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</si>
  <si>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</si>
  <si>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</si>
  <si>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</si>
  <si>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</si>
  <si>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</si>
  <si>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</si>
  <si>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</si>
  <si>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</si>
  <si>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9"/>
        <rFont val="Times New Roman"/>
        <family val="1"/>
        <charset val="204"/>
      </rPr>
      <t>БУЗ  ЦСМК и МК</t>
    </r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</si>
  <si>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</si>
  <si>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посещений с профилактическими и иными целями  в рамках базовой программы ОМС на 2024 год </t>
  </si>
  <si>
    <t>в  том числе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</si>
  <si>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</si>
  <si>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</si>
  <si>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</si>
  <si>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</si>
  <si>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</si>
  <si>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</si>
  <si>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</si>
  <si>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</si>
  <si>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>Посещения для проведения диспансерного наблюдения (дети, взрослые по диагнозам, не вошедшим в приказы  Минздрава России от 15.03.2022 № 168н,от 04.06.2020 №548н)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</si>
  <si>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</si>
  <si>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</si>
  <si>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</si>
  <si>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Объемы комплексных посещений  в части ведения школ для больных с сахарным диабетом</t>
  </si>
  <si>
    <t>*углубленная диспансеризация включает проведение отдельных диагностических исследований (услуг) в объеме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</si>
  <si>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Объем, перечень видов ВМП, финансовое обеспечение которых осуществляется за счет средств ОМС, установленные Комиссией на 2024 год</t>
  </si>
  <si>
    <t>№ группы ВМП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</si>
  <si>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</si>
  <si>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</si>
  <si>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</si>
  <si>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</si>
  <si>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 № 18 г. Уфа</t>
  </si>
  <si>
    <t>ГБУЗ РБ ГКПЦ г. Уфы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</si>
  <si>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</si>
  <si>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</si>
  <si>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</si>
  <si>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</si>
  <si>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</si>
  <si>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</si>
  <si>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</si>
  <si>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ФГБОУ ВО БГМУ МЗ РФ</t>
  </si>
  <si>
    <t>ООО "МД-Проект 2010"</t>
  </si>
  <si>
    <t>ООО "Медсервис"</t>
  </si>
  <si>
    <t>ИТОГО по МО</t>
  </si>
  <si>
    <t>ИТОГО с МТР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</si>
  <si>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</si>
  <si>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</si>
  <si>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</si>
  <si>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</si>
  <si>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</si>
  <si>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</si>
  <si>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</si>
  <si>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</si>
  <si>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</si>
  <si>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</si>
  <si>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</si>
  <si>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</si>
  <si>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</si>
  <si>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</si>
  <si>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</si>
  <si>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</si>
  <si>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</si>
  <si>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</si>
  <si>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>Хирургия</t>
  </si>
  <si>
    <t xml:space="preserve">Челюстно-лицевая хирургия </t>
  </si>
  <si>
    <t xml:space="preserve">Эндокринология </t>
  </si>
  <si>
    <t>Объемы оказания медицинской помощи в условиях круглосуточного стационара, на 2024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</si>
  <si>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</si>
  <si>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</si>
  <si>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</si>
  <si>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 , без МР</t>
  </si>
  <si>
    <t>ВМП 2024</t>
  </si>
  <si>
    <t>Всего в рамках базовой программы ОМС (КСГ+ВМП)</t>
  </si>
  <si>
    <t>профиль "Медицинская реабилитация"</t>
  </si>
  <si>
    <t>ИТОГО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</si>
  <si>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</si>
  <si>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</si>
  <si>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</si>
  <si>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</si>
  <si>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</si>
  <si>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</si>
  <si>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</si>
  <si>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</si>
  <si>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</si>
  <si>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</si>
  <si>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ЧУЗ "КБ "РЖД-Медицина" г. Уфа" </t>
  </si>
  <si>
    <t xml:space="preserve">ООО "Октябрьский сосудистый центр" </t>
  </si>
  <si>
    <t>3А</t>
  </si>
  <si>
    <t>отделения уровня</t>
  </si>
  <si>
    <t>1А</t>
  </si>
  <si>
    <t>3 А</t>
  </si>
  <si>
    <t xml:space="preserve">ООО "Медсервис" (г. Салават) </t>
  </si>
  <si>
    <t xml:space="preserve">ГБУЗ РБ ГБ г. Кумертау 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</si>
  <si>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</si>
  <si>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</si>
  <si>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</si>
  <si>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</si>
  <si>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</si>
  <si>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</si>
  <si>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</si>
  <si>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</si>
  <si>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</si>
  <si>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</si>
  <si>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</si>
  <si>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</si>
  <si>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</si>
  <si>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</si>
  <si>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№ 18 г. Уфы</t>
  </si>
  <si>
    <t>ГБУЗ РБ ГКБ N 21 г. Уфа</t>
  </si>
  <si>
    <t>3 В</t>
  </si>
  <si>
    <t xml:space="preserve">ООО "МД Проект 2010" </t>
  </si>
  <si>
    <t>ФГБОУ ВО БГМУ Минздрава России</t>
  </si>
  <si>
    <t>Объемы медицинской помощи за пределами РБ</t>
  </si>
  <si>
    <t>КСГ (за исключением КСГ с онкологическими заболеваниями,COVID-19)</t>
  </si>
  <si>
    <t xml:space="preserve">ГБУЗ РКИБ </t>
  </si>
  <si>
    <t>ФГБОУ ВО БГМУ Минздрава России (офтальмология для отдельного структурного подразделения)</t>
  </si>
  <si>
    <t>ФГБОУ ВО БГМУ Минздрава России (без стоматологии, офтальмологии)</t>
  </si>
  <si>
    <t>ФГБОУ ВО БГМУ Минздрава России, в т.ч.</t>
  </si>
  <si>
    <t>ЧУЗ "КБ "РЖД-МЕДИЦИНА" Г.УФА"</t>
  </si>
  <si>
    <t>Поликлиника УФИЦ РАН</t>
  </si>
  <si>
    <t>ГБУЗ РБ Детская стоматологическая поликлиника №7 г.Уфа</t>
  </si>
  <si>
    <t>ГБУЗ РБ Детская поликлиника №4 г.Уфа</t>
  </si>
  <si>
    <t>ООО Медсервис, г. Салават</t>
  </si>
  <si>
    <t>по профилю "офтальмология"</t>
  </si>
  <si>
    <t>по профилю "травматология и ортопедия"</t>
  </si>
  <si>
    <t>в том числе на травматологические пункты:</t>
  </si>
  <si>
    <t>Объемы всего на 2024 год</t>
  </si>
  <si>
    <t>Наименование учреждения здравоохранения</t>
  </si>
  <si>
    <t>Объемы медицинской помощи в амбулаторно-поликлинических условиях в неотложной форме на 2024 год.</t>
  </si>
  <si>
    <t xml:space="preserve">Объемы отдельных диагностических (лабораторных) исследований, оказываемых в амбулаторно-поликлинических условиях на 2024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</si>
  <si>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</si>
  <si>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</si>
  <si>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</si>
  <si>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</si>
  <si>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</si>
  <si>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</si>
  <si>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>ГАУЗ РБ Учалинская ЦГБ</t>
  </si>
  <si>
    <t xml:space="preserve">ООО "МедТех" г. Сибай                                                          </t>
  </si>
  <si>
    <t>ГБУЗ РБ ГКБ № 1 г.Стерлитамак</t>
  </si>
  <si>
    <t>ГБУЗ РБ ГБ г. Кумертау</t>
  </si>
  <si>
    <t>ООО "Медсервис" (г. Салават)</t>
  </si>
  <si>
    <t>ГБУЗ РБ ГКБ Демского района г. Уфа</t>
  </si>
  <si>
    <t>ГАУЗ РБ ГКБ № 18 г. Уфа</t>
  </si>
  <si>
    <t xml:space="preserve">ГБУЗ РБ ГКБ № 21 г. Уфа 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</si>
  <si>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</si>
  <si>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</si>
  <si>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</si>
  <si>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Объемы отдельных диагностических исследований, оказываемых в амбулаторно-поликлинических условиях, на 2024 год.                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</si>
  <si>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</si>
  <si>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</si>
  <si>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</si>
  <si>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</si>
  <si>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</si>
  <si>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ДБ г. Стерлитамак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</si>
  <si>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</si>
  <si>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2024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</si>
  <si>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</si>
  <si>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</si>
  <si>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</si>
  <si>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</si>
  <si>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</si>
  <si>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</si>
  <si>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</si>
  <si>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</si>
  <si>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</si>
  <si>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</si>
  <si>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</si>
  <si>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</si>
  <si>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</si>
  <si>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</si>
  <si>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</si>
  <si>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</si>
  <si>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</si>
  <si>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</si>
  <si>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</si>
  <si>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</si>
  <si>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</si>
  <si>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</si>
  <si>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</si>
  <si>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</si>
  <si>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</si>
  <si>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2024 год в амбулаторных условиях</t>
  </si>
  <si>
    <t xml:space="preserve">План на 2024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</si>
  <si>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</si>
  <si>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</si>
  <si>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Количество  лабораторных исследований "Тестирование на наличие респираторных инфекций, включая вирус гриппа" на 2024 год в амбулаторных условиях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</si>
  <si>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</si>
  <si>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Определение РНК вируса гриппа A и В (Influenza virus A/B) в мазках со слизистой оболочки ротоглотки методом ПЦР</t>
  </si>
  <si>
    <t xml:space="preserve">  ФГБОУ ВО БГМУ Минздрава России</t>
  </si>
  <si>
    <t xml:space="preserve">  ГБУЗ РМГЦ</t>
  </si>
  <si>
    <t xml:space="preserve">  ГБУЗ РБ ГБ г.Нефтекамск</t>
  </si>
  <si>
    <t xml:space="preserve">  ГБУЗ РБ КБСМП г.Уфа</t>
  </si>
  <si>
    <t xml:space="preserve"> ГБУЗ РБ ГКБ № 1 г. Стерлитамак</t>
  </si>
  <si>
    <t xml:space="preserve">  ГБУЗ РКИБ</t>
  </si>
  <si>
    <t xml:space="preserve">  ГБУЗ РБ Белорецкая ЦРКБ</t>
  </si>
  <si>
    <t xml:space="preserve">  ГБУЗ РКБ им. Г.Г. Куватова</t>
  </si>
  <si>
    <t xml:space="preserve">  ГБУЗ РБ ГКБ № 13 г. Уфа</t>
  </si>
  <si>
    <t xml:space="preserve">  ГБУЗ РБ ГБ г. Салават</t>
  </si>
  <si>
    <t xml:space="preserve">  ГБУЗ РБ Дюртюлинская ЦРБ</t>
  </si>
  <si>
    <t xml:space="preserve">  ГБУЗ РБ ЦГБ г. Сибай</t>
  </si>
  <si>
    <t xml:space="preserve">  ГБУЗ РБ ГБ № 1 г. Октябрьский</t>
  </si>
  <si>
    <t xml:space="preserve">  ГБУЗ РБ ГБ г. Кумертау</t>
  </si>
  <si>
    <t xml:space="preserve">  ООО Медсервис г. Салават</t>
  </si>
  <si>
    <t>ГБУЗ РБ ГБ №1 г.Стерлитамак</t>
  </si>
  <si>
    <t>радио-метрия</t>
  </si>
  <si>
    <t>Однофотонная эмиссионная компьютерная томография, совмещенная с компьютерной томографией (ОФЭКТ/КТ)</t>
  </si>
  <si>
    <t>Однофотон-ная эмиссион-ная компьютер-ная томография (ОФЭКТ)</t>
  </si>
  <si>
    <t>сцинти-графия дина-мическая</t>
  </si>
  <si>
    <t>сцинти-графия планарная</t>
  </si>
  <si>
    <t>сцинти-графия в режиме "все тело"</t>
  </si>
  <si>
    <t>Ультразвуковое скрининговое исследование в сроке беременности 30-34 недели</t>
  </si>
  <si>
    <t>Ультразвуковое скрининговое исследование в сроке беременности 18-21 неделя</t>
  </si>
  <si>
    <t>Ультразвуковое скрининговое исследование в сроке беременности 11-14 недель</t>
  </si>
  <si>
    <t xml:space="preserve">Рено-графия </t>
  </si>
  <si>
    <t xml:space="preserve">Сцинтиграфия </t>
  </si>
  <si>
    <t>Исследование уровня хлоридов в поте</t>
  </si>
  <si>
    <t>Ультразвуковое скрининговое исследование</t>
  </si>
  <si>
    <t>Компьютерная томография в центре ПЭТ</t>
  </si>
  <si>
    <t xml:space="preserve">Лучевая терапия                          </t>
  </si>
  <si>
    <t xml:space="preserve">Радиоизотопная диагностика </t>
  </si>
  <si>
    <t xml:space="preserve">Объемы отдельных диагностических (лабораторных) исследований, оказываемых в амбулаторно-поликлинических условиях, на 2024 год                                                                                                                                  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</si>
  <si>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</si>
  <si>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</si>
  <si>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</si>
  <si>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</si>
  <si>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 xml:space="preserve">в том числе: </t>
  </si>
  <si>
    <t>Врачебные</t>
  </si>
  <si>
    <t xml:space="preserve">Специализ.  вызовы </t>
  </si>
  <si>
    <t xml:space="preserve"> пациентам с новой коронавирусной инфекцией COVID-19</t>
  </si>
  <si>
    <t>фельдшерские с применением тромболи-тических препаратов</t>
  </si>
  <si>
    <t>врачебные с применением тромболи-тических препаратов</t>
  </si>
  <si>
    <t>(ГБУЗ РБ ЦСМП и МК</t>
  </si>
  <si>
    <t>в том сисле  пациентам с новой коронавирусной инфекцией COVID-19</t>
  </si>
  <si>
    <t>в том числе  эвакуация, не менее 5%</t>
  </si>
  <si>
    <t>Объемы сеансов (услуг) заместительной почечной терапии методами гемодиализа и перитонеального диализа на 2024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</si>
  <si>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</si>
  <si>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</si>
  <si>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</si>
  <si>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</si>
  <si>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</si>
  <si>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</si>
  <si>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</si>
  <si>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</si>
  <si>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</si>
  <si>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</si>
  <si>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</si>
  <si>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</si>
  <si>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</si>
  <si>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</si>
  <si>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</si>
  <si>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</si>
  <si>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РКБ им. Г.Г. Куватова</t>
  </si>
  <si>
    <t xml:space="preserve">ГБУЗ РБ ГКБ № 21 г.Уфа </t>
  </si>
  <si>
    <t>ГБУЗ РБ ГКБ № 18 г.Уфы</t>
  </si>
  <si>
    <t xml:space="preserve">ГБУЗ РБ ГБ г. Нефтекамск </t>
  </si>
  <si>
    <t>ООО "МЦ "Агидель""</t>
  </si>
  <si>
    <t>Прирост регистра пациентов (на 10%)</t>
  </si>
  <si>
    <t>ИТОГО с учетом прироста регистра пациентов на 10%</t>
  </si>
  <si>
    <t>ВМП  профиль "онкология"</t>
  </si>
  <si>
    <t>профиль "онкология"</t>
  </si>
  <si>
    <t>КСГ для случаев проведения ЭКО</t>
  </si>
  <si>
    <t>ds12.016-ds12.019 (вирусные гепатиты)</t>
  </si>
  <si>
    <t>ds36.012-ds36.013 (иммунизация недоношенных)</t>
  </si>
  <si>
    <t>ds18.003 "нефрология (без диализа)"</t>
  </si>
  <si>
    <t>021268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</si>
  <si>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2024 год.</t>
  </si>
  <si>
    <t>Плановые объемы скорой медицинской помощи в рамках Базовой программы ОМС на 2024 год</t>
  </si>
  <si>
    <t>020052</t>
  </si>
  <si>
    <t>ГБУЗ РЦПБ СО СПИДОМ И ИЗ</t>
  </si>
  <si>
    <t>Осуществление мероприятий по долечиванию работающих граждан в санаторно-курортных организациях в рамках дополнительной медицинской помощи, не установленной базовой программой ОМС</t>
  </si>
  <si>
    <t>Обеспечение населения услугами по проведению операций с использованием аппаратного комплекса Кибер-нож</t>
  </si>
  <si>
    <t xml:space="preserve">Объемы и суммы медицинской помощи по профилю "Фтизиатрия" на 2024 год. </t>
  </si>
  <si>
    <t>ГБУЗ РБ ГКБ  № 21 г. Уфа</t>
  </si>
  <si>
    <t xml:space="preserve">Плановые объемы по  программе ОМС на 2024 год специализированной медицинской помощи в условиях дневного стационара. </t>
  </si>
  <si>
    <t>Всего по БП</t>
  </si>
  <si>
    <t>По КСГ (без мед.реабил., ВМП)</t>
  </si>
  <si>
    <t>Профиль "медицинская реабилитация"</t>
  </si>
  <si>
    <t xml:space="preserve">АО "Санаторий "Зеленая роща" </t>
  </si>
  <si>
    <t>ООО "Клиника Фомина Уфа"</t>
  </si>
  <si>
    <t>из них          1 этап углубленной диспансеризации</t>
  </si>
  <si>
    <t>Обращения для проведения диспансеризации определенных групп взрослого населения 
(2 этап)</t>
  </si>
  <si>
    <t xml:space="preserve"> Обращения для проведения 2 этапа углубленной диспансеризации (врач-терапевт)</t>
  </si>
  <si>
    <t xml:space="preserve"> Обращения для проведения 2 этапа диспансеризации взрослого населения по оценке репродуктивного здоровья</t>
  </si>
  <si>
    <r>
      <t xml:space="preserve">Обращения для проведения диспансерного наблюдения </t>
    </r>
    <r>
      <rPr>
        <b/>
        <sz val="9"/>
        <color theme="1"/>
        <rFont val="Times New Roman"/>
        <family val="1"/>
        <charset val="204"/>
      </rPr>
      <t xml:space="preserve">детского населения  </t>
    </r>
    <r>
      <rPr>
        <sz val="9"/>
        <color theme="1"/>
        <rFont val="Times New Roman"/>
        <family val="1"/>
        <charset val="204"/>
      </rPr>
      <t xml:space="preserve">
(приказ Минздрава России от 16.05.2019 № 302н)</t>
    </r>
  </si>
  <si>
    <t>1 этап оценки репродуктивного здоровья</t>
  </si>
  <si>
    <t>Амбулаторно-поликлиническая помощь в части профилактических посещений для проведения диспансерного наблюдения на 2024 год *</t>
  </si>
  <si>
    <t>*в соответствии с письмом Минздрава России от 31.01.2024 № 31-2/И/2-1602 "О формировании и экономическом обосновании территориальных программ государственных гарантий бесплатного оказания гражданам медицинской помощи на 2024-2026 годы" диспансерное наблюдение детей, за исключением проживающих в организациях социального обслуживания (детских домах-интернатах), предоставляющие социальные услуги в стационарной форме, включено в объемы медицинской помощи по обращениям в связи с заболеваниями.</t>
  </si>
  <si>
    <r>
      <t xml:space="preserve">Комплексные посещения для диспансерного наблюдения отдельных категорий граждан из числа взрослого населения и </t>
    </r>
    <r>
      <rPr>
        <b/>
        <sz val="9"/>
        <color theme="1"/>
        <rFont val="Times New Roman"/>
        <family val="1"/>
        <charset val="204"/>
      </rPr>
      <t>детей, проживающих в организациях социального обслуживания</t>
    </r>
    <r>
      <rPr>
        <sz val="9"/>
        <color theme="1"/>
        <rFont val="Times New Roman"/>
        <family val="1"/>
        <charset val="204"/>
      </rPr>
      <t xml:space="preserve">
(приказ Минздрава России от 15.03.2022 № 168н, от 4 июня 2020 г. № 548н, приказ Минздрава России от 16.05.2019 № 302н)</t>
    </r>
  </si>
  <si>
    <t>дети, проживающие в организациях социального обслуживания</t>
  </si>
  <si>
    <t xml:space="preserve"> онкологических заболеваний </t>
  </si>
  <si>
    <t xml:space="preserve">других заболеваний </t>
  </si>
  <si>
    <t xml:space="preserve">отдельные категории граждан из числа взрослого населения </t>
  </si>
  <si>
    <t>Комплексные посещения для проведения диспансеризации взрослого населения по оценке репродуктивного здоровья на 2024 год</t>
  </si>
  <si>
    <t>1 этап диспансеризации</t>
  </si>
  <si>
    <t>Итого комплексных посещений</t>
  </si>
  <si>
    <t>женщины</t>
  </si>
  <si>
    <t>мужчины</t>
  </si>
  <si>
    <t xml:space="preserve">возраст 18-49 </t>
  </si>
  <si>
    <t xml:space="preserve">возраст 18-29 </t>
  </si>
  <si>
    <t xml:space="preserve">возраст 30-49 </t>
  </si>
  <si>
    <t>Всего , в том числе по МО</t>
  </si>
  <si>
    <t>ГБУЗ РБ Белорецкая ЦРБ</t>
  </si>
  <si>
    <t>ГБУЗ РБ Большеустикинская ЦРБ</t>
  </si>
  <si>
    <t>ГБУЗ РБ ГБ № 9 г. Уфа</t>
  </si>
  <si>
    <t xml:space="preserve">ГБУЗ РБ ГБ г. Салават  </t>
  </si>
  <si>
    <t xml:space="preserve">ГБУЗ РБ ГКБ № 1 г. Стерлитамак </t>
  </si>
  <si>
    <t xml:space="preserve">ГБУЗ РБ ГКБ № 5 г. Уфа </t>
  </si>
  <si>
    <t xml:space="preserve">ГБУЗ РБ ГКБ Демского района г.Уфы </t>
  </si>
  <si>
    <t>ГБУЗ РБ Кармаскалинская  ЦРБ</t>
  </si>
  <si>
    <t xml:space="preserve">ГБУЗ РБ Поликлиника № 50 г. Уфа </t>
  </si>
  <si>
    <t>ГБУЗ РБ ЦГБ г. Сибай</t>
  </si>
  <si>
    <t>ООО "Медсервис" г. Салават</t>
  </si>
  <si>
    <t>ФГБНУ УФИЦ РАН</t>
  </si>
  <si>
    <t>ФГБУЗ "МСЧ № 142 ФМБА"</t>
  </si>
  <si>
    <t>ЧУЗ "КБ "РЖД-Медицина" г. Уфа"</t>
  </si>
  <si>
    <t>3-х сторон.дог.</t>
  </si>
  <si>
    <t>ООО "ДОКТОР ВЕН"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</si>
</sst>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\-#,##0\ "/>
    <numFmt numFmtId="165" formatCode="#,##0.000"/>
    <numFmt numFmtId="166" formatCode="000000"/>
    <numFmt numFmtId="167" formatCode="#,##0.0000"/>
  </numFmts>
  <fonts count="8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Times New Roman Cyr"/>
      <charset val="204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0"/>
      <color rgb="FF0070C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0">
    <xf numFmtId="0" fontId="0" fillId="0" borderId="0"/>
    <xf numFmtId="0" fontId="2" fillId="0" borderId="0" applyFill="0" applyProtection="0"/>
    <xf numFmtId="0" fontId="1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40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0" fontId="40" fillId="0" borderId="0"/>
    <xf numFmtId="0" fontId="1" fillId="0" borderId="0"/>
  </cellStyleXfs>
  <cellXfs count="1375">
    <xf numFmtId="0" fontId="0" fillId="0" borderId="0" xfId="0"/>
    <xf numFmtId="0" fontId="3" fillId="0" borderId="0" xfId="1" applyFont="1" applyFill="1" applyProtection="1"/>
    <xf numFmtId="0" fontId="2" fillId="0" borderId="0" xfId="1" applyFill="1" applyProtection="1"/>
    <xf numFmtId="0" fontId="7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vertical="center" wrapText="1"/>
    </xf>
    <xf numFmtId="3" fontId="4" fillId="0" borderId="1" xfId="1" applyNumberFormat="1" applyFont="1" applyFill="1" applyBorder="1" applyProtection="1"/>
    <xf numFmtId="0" fontId="10" fillId="0" borderId="0" xfId="1" applyFont="1" applyFill="1" applyProtection="1"/>
    <xf numFmtId="49" fontId="11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right" vertical="center" wrapText="1"/>
    </xf>
    <xf numFmtId="3" fontId="3" fillId="0" borderId="1" xfId="1" applyNumberFormat="1" applyFont="1" applyFill="1" applyBorder="1" applyProtection="1"/>
    <xf numFmtId="0" fontId="5" fillId="2" borderId="1" xfId="2" applyFont="1" applyFill="1" applyBorder="1" applyAlignment="1">
      <alignment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0" fontId="3" fillId="2" borderId="1" xfId="3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0" fontId="3" fillId="0" borderId="1" xfId="1" applyFont="1" applyFill="1" applyBorder="1" applyProtection="1"/>
    <xf numFmtId="0" fontId="3" fillId="0" borderId="1" xfId="1" applyFont="1" applyFill="1" applyBorder="1" applyAlignment="1" applyProtection="1">
      <alignment horizontal="right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6" applyFont="1" applyFill="1" applyBorder="1" applyAlignment="1">
      <alignment horizontal="left" vertical="center" wrapText="1"/>
    </xf>
    <xf numFmtId="3" fontId="21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22" fillId="0" borderId="0" xfId="0" applyFont="1" applyFill="1"/>
    <xf numFmtId="3" fontId="17" fillId="0" borderId="0" xfId="0" applyNumberFormat="1" applyFont="1" applyFill="1" applyAlignment="1">
      <alignment horizontal="center"/>
    </xf>
    <xf numFmtId="3" fontId="22" fillId="0" borderId="0" xfId="0" applyNumberFormat="1" applyFont="1" applyFill="1" applyAlignment="1">
      <alignment horizontal="center"/>
    </xf>
    <xf numFmtId="4" fontId="23" fillId="0" borderId="0" xfId="0" applyNumberFormat="1" applyFont="1" applyFill="1" applyAlignment="1">
      <alignment horizontal="center"/>
    </xf>
    <xf numFmtId="4" fontId="22" fillId="0" borderId="0" xfId="0" applyNumberFormat="1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0" fontId="25" fillId="0" borderId="0" xfId="0" applyFont="1" applyFill="1"/>
    <xf numFmtId="3" fontId="14" fillId="0" borderId="15" xfId="3" applyNumberFormat="1" applyFont="1" applyFill="1" applyBorder="1" applyAlignment="1">
      <alignment horizontal="center" vertical="center" wrapText="1"/>
    </xf>
    <xf numFmtId="3" fontId="14" fillId="0" borderId="4" xfId="3" applyNumberFormat="1" applyFont="1" applyFill="1" applyBorder="1" applyAlignment="1">
      <alignment horizontal="center" vertical="center" wrapText="1"/>
    </xf>
    <xf numFmtId="4" fontId="14" fillId="0" borderId="13" xfId="3" applyNumberFormat="1" applyFont="1" applyFill="1" applyBorder="1" applyAlignment="1">
      <alignment horizontal="center" vertical="center" wrapText="1"/>
    </xf>
    <xf numFmtId="3" fontId="14" fillId="0" borderId="4" xfId="0" applyNumberFormat="1" applyFont="1" applyFill="1" applyBorder="1" applyAlignment="1">
      <alignment horizontal="center" vertical="center" wrapText="1"/>
    </xf>
    <xf numFmtId="3" fontId="14" fillId="0" borderId="13" xfId="0" applyNumberFormat="1" applyFont="1" applyFill="1" applyBorder="1" applyAlignment="1">
      <alignment horizontal="center" vertical="center" wrapText="1"/>
    </xf>
    <xf numFmtId="3" fontId="14" fillId="0" borderId="14" xfId="0" applyNumberFormat="1" applyFont="1" applyFill="1" applyBorder="1" applyAlignment="1">
      <alignment horizontal="center" vertical="center" wrapText="1"/>
    </xf>
    <xf numFmtId="3" fontId="26" fillId="0" borderId="13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23" fillId="0" borderId="13" xfId="0" applyNumberFormat="1" applyFont="1" applyFill="1" applyBorder="1" applyAlignment="1">
      <alignment horizontal="center"/>
    </xf>
    <xf numFmtId="3" fontId="23" fillId="0" borderId="4" xfId="0" applyNumberFormat="1" applyFont="1" applyFill="1" applyBorder="1" applyAlignment="1">
      <alignment horizontal="center"/>
    </xf>
    <xf numFmtId="3" fontId="23" fillId="0" borderId="14" xfId="0" applyNumberFormat="1" applyFont="1" applyFill="1" applyBorder="1" applyAlignment="1">
      <alignment horizontal="center"/>
    </xf>
    <xf numFmtId="3" fontId="23" fillId="0" borderId="0" xfId="0" applyNumberFormat="1" applyFont="1" applyFill="1" applyAlignment="1">
      <alignment horizontal="center"/>
    </xf>
    <xf numFmtId="0" fontId="23" fillId="0" borderId="0" xfId="0" applyFont="1" applyFill="1"/>
    <xf numFmtId="3" fontId="26" fillId="0" borderId="15" xfId="0" applyNumberFormat="1" applyFont="1" applyFill="1" applyBorder="1" applyAlignment="1">
      <alignment horizontal="center" vertical="center"/>
    </xf>
    <xf numFmtId="3" fontId="23" fillId="0" borderId="14" xfId="0" applyNumberFormat="1" applyFont="1" applyFill="1" applyBorder="1" applyAlignment="1">
      <alignment horizontal="center" vertical="center"/>
    </xf>
    <xf numFmtId="3" fontId="22" fillId="0" borderId="1" xfId="3" applyNumberFormat="1" applyFont="1" applyFill="1" applyBorder="1" applyAlignment="1">
      <alignment horizontal="center" vertical="center" wrapText="1"/>
    </xf>
    <xf numFmtId="3" fontId="17" fillId="0" borderId="16" xfId="0" applyNumberFormat="1" applyFont="1" applyFill="1" applyBorder="1" applyAlignment="1">
      <alignment horizontal="center"/>
    </xf>
    <xf numFmtId="3" fontId="22" fillId="0" borderId="6" xfId="0" applyNumberFormat="1" applyFont="1" applyFill="1" applyBorder="1" applyAlignment="1">
      <alignment horizontal="center"/>
    </xf>
    <xf numFmtId="4" fontId="23" fillId="0" borderId="13" xfId="0" applyNumberFormat="1" applyFont="1" applyFill="1" applyBorder="1" applyAlignment="1">
      <alignment horizontal="center"/>
    </xf>
    <xf numFmtId="3" fontId="22" fillId="0" borderId="4" xfId="0" applyNumberFormat="1" applyFont="1" applyFill="1" applyBorder="1" applyAlignment="1">
      <alignment horizontal="center"/>
    </xf>
    <xf numFmtId="4" fontId="17" fillId="0" borderId="13" xfId="3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/>
    </xf>
    <xf numFmtId="3" fontId="17" fillId="0" borderId="13" xfId="0" applyNumberFormat="1" applyFont="1" applyFill="1" applyBorder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3" fontId="22" fillId="0" borderId="1" xfId="3" applyNumberFormat="1" applyFont="1" applyFill="1" applyBorder="1" applyAlignment="1">
      <alignment horizontal="center" vertical="center"/>
    </xf>
    <xf numFmtId="3" fontId="17" fillId="0" borderId="13" xfId="3" applyNumberFormat="1" applyFont="1" applyFill="1" applyBorder="1" applyAlignment="1">
      <alignment horizontal="center" vertical="center"/>
    </xf>
    <xf numFmtId="3" fontId="17" fillId="0" borderId="1" xfId="3" applyNumberFormat="1" applyFont="1" applyFill="1" applyBorder="1" applyAlignment="1">
      <alignment horizontal="center" vertical="center" wrapText="1"/>
    </xf>
    <xf numFmtId="49" fontId="22" fillId="0" borderId="1" xfId="3" applyNumberFormat="1" applyFont="1" applyFill="1" applyBorder="1" applyAlignment="1">
      <alignment horizontal="center" vertical="center"/>
    </xf>
    <xf numFmtId="3" fontId="22" fillId="0" borderId="1" xfId="0" applyNumberFormat="1" applyFont="1" applyFill="1" applyBorder="1" applyAlignment="1">
      <alignment horizontal="center" vertical="center" wrapText="1"/>
    </xf>
    <xf numFmtId="3" fontId="18" fillId="0" borderId="14" xfId="0" applyNumberFormat="1" applyFont="1" applyFill="1" applyBorder="1" applyAlignment="1">
      <alignment horizontal="left" vertical="center" wrapText="1"/>
    </xf>
    <xf numFmtId="0" fontId="17" fillId="0" borderId="1" xfId="3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/>
    </xf>
    <xf numFmtId="3" fontId="22" fillId="0" borderId="2" xfId="3" applyNumberFormat="1" applyFont="1" applyFill="1" applyBorder="1" applyAlignment="1">
      <alignment horizontal="center" vertical="center"/>
    </xf>
    <xf numFmtId="3" fontId="17" fillId="0" borderId="17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17" fillId="0" borderId="1" xfId="3" applyNumberFormat="1" applyFont="1" applyFill="1" applyBorder="1" applyAlignment="1">
      <alignment horizontal="center" vertical="center"/>
    </xf>
    <xf numFmtId="164" fontId="17" fillId="0" borderId="1" xfId="3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left" vertical="center" wrapText="1"/>
    </xf>
    <xf numFmtId="3" fontId="17" fillId="0" borderId="2" xfId="3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14" xfId="0" applyFont="1" applyFill="1" applyBorder="1" applyAlignment="1">
      <alignment horizontal="left" vertical="center"/>
    </xf>
    <xf numFmtId="0" fontId="17" fillId="0" borderId="1" xfId="0" quotePrefix="1" applyFont="1" applyFill="1" applyBorder="1" applyAlignment="1">
      <alignment horizontal="center" vertical="center"/>
    </xf>
    <xf numFmtId="4" fontId="17" fillId="0" borderId="0" xfId="0" applyNumberFormat="1" applyFont="1" applyFill="1" applyBorder="1"/>
    <xf numFmtId="3" fontId="17" fillId="0" borderId="0" xfId="0" applyNumberFormat="1" applyFont="1" applyFill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 applyAlignment="1">
      <alignment horizontal="center"/>
    </xf>
    <xf numFmtId="4" fontId="17" fillId="0" borderId="0" xfId="3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3" fontId="23" fillId="4" borderId="1" xfId="0" applyNumberFormat="1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vertical="center" wrapText="1"/>
    </xf>
    <xf numFmtId="3" fontId="29" fillId="0" borderId="1" xfId="0" applyNumberFormat="1" applyFont="1" applyBorder="1" applyAlignment="1">
      <alignment horizontal="center" vertical="center"/>
    </xf>
    <xf numFmtId="0" fontId="29" fillId="4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22" fillId="0" borderId="0" xfId="0" applyFont="1" applyAlignment="1">
      <alignment horizontal="justify" vertical="center"/>
    </xf>
    <xf numFmtId="0" fontId="21" fillId="0" borderId="0" xfId="0" applyFont="1"/>
    <xf numFmtId="0" fontId="22" fillId="0" borderId="0" xfId="0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/>
    </xf>
    <xf numFmtId="3" fontId="22" fillId="0" borderId="0" xfId="0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14" fillId="0" borderId="21" xfId="3" applyNumberFormat="1" applyFont="1" applyFill="1" applyBorder="1" applyAlignment="1">
      <alignment horizontal="center" vertical="center" wrapText="1"/>
    </xf>
    <xf numFmtId="3" fontId="14" fillId="0" borderId="23" xfId="3" applyNumberFormat="1" applyFont="1" applyFill="1" applyBorder="1" applyAlignment="1">
      <alignment horizontal="center" vertical="center" wrapText="1"/>
    </xf>
    <xf numFmtId="3" fontId="14" fillId="0" borderId="24" xfId="3" applyNumberFormat="1" applyFont="1" applyFill="1" applyBorder="1" applyAlignment="1">
      <alignment horizontal="center" vertical="center" wrapText="1"/>
    </xf>
    <xf numFmtId="3" fontId="14" fillId="0" borderId="24" xfId="0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 vertical="center"/>
    </xf>
    <xf numFmtId="3" fontId="26" fillId="0" borderId="28" xfId="0" applyNumberFormat="1" applyFont="1" applyFill="1" applyBorder="1" applyAlignment="1">
      <alignment horizontal="center" vertical="center"/>
    </xf>
    <xf numFmtId="3" fontId="23" fillId="0" borderId="29" xfId="0" applyNumberFormat="1" applyFont="1" applyFill="1" applyBorder="1" applyAlignment="1">
      <alignment horizontal="center" vertical="center"/>
    </xf>
    <xf numFmtId="3" fontId="23" fillId="0" borderId="28" xfId="0" applyNumberFormat="1" applyFont="1" applyFill="1" applyBorder="1" applyAlignment="1">
      <alignment horizontal="center" vertical="center"/>
    </xf>
    <xf numFmtId="3" fontId="17" fillId="0" borderId="13" xfId="0" applyNumberFormat="1" applyFont="1" applyFill="1" applyBorder="1" applyAlignment="1">
      <alignment horizontal="center" vertical="center"/>
    </xf>
    <xf numFmtId="3" fontId="17" fillId="0" borderId="14" xfId="0" applyNumberFormat="1" applyFont="1" applyFill="1" applyBorder="1" applyAlignment="1">
      <alignment horizontal="center" vertical="center"/>
    </xf>
    <xf numFmtId="3" fontId="23" fillId="0" borderId="20" xfId="0" applyNumberFormat="1" applyFont="1" applyFill="1" applyBorder="1" applyAlignment="1">
      <alignment horizontal="center" vertical="center"/>
    </xf>
    <xf numFmtId="3" fontId="22" fillId="0" borderId="14" xfId="0" applyNumberFormat="1" applyFont="1" applyFill="1" applyBorder="1" applyAlignment="1">
      <alignment horizontal="center" vertical="center"/>
    </xf>
    <xf numFmtId="3" fontId="26" fillId="0" borderId="13" xfId="0" applyNumberFormat="1" applyFont="1" applyFill="1" applyBorder="1" applyAlignment="1">
      <alignment horizontal="center" vertical="center"/>
    </xf>
    <xf numFmtId="3" fontId="26" fillId="0" borderId="14" xfId="0" applyNumberFormat="1" applyFont="1" applyFill="1" applyBorder="1" applyAlignment="1">
      <alignment horizontal="center" vertical="center"/>
    </xf>
    <xf numFmtId="3" fontId="22" fillId="0" borderId="20" xfId="0" applyNumberFormat="1" applyFont="1" applyFill="1" applyBorder="1" applyAlignment="1">
      <alignment horizontal="center" vertical="center"/>
    </xf>
    <xf numFmtId="3" fontId="17" fillId="0" borderId="20" xfId="3" applyNumberFormat="1" applyFont="1" applyFill="1" applyBorder="1" applyAlignment="1">
      <alignment horizontal="center" vertical="center"/>
    </xf>
    <xf numFmtId="3" fontId="17" fillId="0" borderId="4" xfId="3" applyNumberFormat="1" applyFont="1" applyFill="1" applyBorder="1" applyAlignment="1">
      <alignment horizontal="left" vertical="center" wrapText="1"/>
    </xf>
    <xf numFmtId="0" fontId="17" fillId="0" borderId="4" xfId="3" applyFont="1" applyFill="1" applyBorder="1" applyAlignment="1">
      <alignment horizontal="left" vertical="center" wrapText="1"/>
    </xf>
    <xf numFmtId="3" fontId="17" fillId="0" borderId="4" xfId="0" applyNumberFormat="1" applyFont="1" applyFill="1" applyBorder="1" applyAlignment="1">
      <alignment horizontal="left" vertical="center" wrapText="1"/>
    </xf>
    <xf numFmtId="3" fontId="22" fillId="0" borderId="0" xfId="0" applyNumberFormat="1" applyFont="1" applyFill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3" fontId="28" fillId="0" borderId="0" xfId="0" applyNumberFormat="1" applyFont="1" applyFill="1" applyAlignment="1">
      <alignment horizontal="center" vertical="center"/>
    </xf>
    <xf numFmtId="4" fontId="22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3" fontId="26" fillId="0" borderId="0" xfId="0" applyNumberFormat="1" applyFont="1" applyFill="1" applyAlignment="1">
      <alignment horizontal="center" vertical="center"/>
    </xf>
    <xf numFmtId="3" fontId="14" fillId="0" borderId="33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4" fillId="0" borderId="35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26" fillId="0" borderId="1" xfId="0" applyNumberFormat="1" applyFont="1" applyFill="1" applyBorder="1" applyAlignment="1">
      <alignment horizontal="center" vertical="center"/>
    </xf>
    <xf numFmtId="3" fontId="26" fillId="0" borderId="36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3" fontId="26" fillId="0" borderId="38" xfId="0" applyNumberFormat="1" applyFont="1" applyFill="1" applyBorder="1" applyAlignment="1">
      <alignment horizontal="center" vertical="center"/>
    </xf>
    <xf numFmtId="3" fontId="26" fillId="0" borderId="20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3" fontId="17" fillId="0" borderId="38" xfId="0" applyNumberFormat="1" applyFont="1" applyFill="1" applyBorder="1" applyAlignment="1">
      <alignment horizontal="center" vertical="center"/>
    </xf>
    <xf numFmtId="3" fontId="26" fillId="0" borderId="27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 wrapText="1"/>
    </xf>
    <xf numFmtId="3" fontId="17" fillId="0" borderId="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4" fontId="1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17" fillId="0" borderId="0" xfId="0" applyFont="1" applyFill="1"/>
    <xf numFmtId="4" fontId="17" fillId="0" borderId="0" xfId="0" applyNumberFormat="1" applyFont="1" applyFill="1" applyAlignment="1">
      <alignment horizontal="center"/>
    </xf>
    <xf numFmtId="3" fontId="17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3" fontId="14" fillId="0" borderId="25" xfId="3" applyNumberFormat="1" applyFont="1" applyFill="1" applyBorder="1" applyAlignment="1">
      <alignment horizontal="center" vertical="center" wrapText="1"/>
    </xf>
    <xf numFmtId="4" fontId="14" fillId="0" borderId="21" xfId="3" applyNumberFormat="1" applyFont="1" applyFill="1" applyBorder="1" applyAlignment="1">
      <alignment horizontal="center" vertical="center" wrapText="1"/>
    </xf>
    <xf numFmtId="3" fontId="26" fillId="0" borderId="16" xfId="0" applyNumberFormat="1" applyFont="1" applyFill="1" applyBorder="1" applyAlignment="1">
      <alignment horizontal="center"/>
    </xf>
    <xf numFmtId="3" fontId="26" fillId="0" borderId="27" xfId="0" applyNumberFormat="1" applyFont="1" applyFill="1" applyBorder="1" applyAlignment="1">
      <alignment horizontal="center"/>
    </xf>
    <xf numFmtId="3" fontId="26" fillId="0" borderId="28" xfId="0" applyNumberFormat="1" applyFont="1" applyFill="1" applyBorder="1" applyAlignment="1">
      <alignment horizontal="center"/>
    </xf>
    <xf numFmtId="3" fontId="26" fillId="0" borderId="29" xfId="0" applyNumberFormat="1" applyFont="1" applyFill="1" applyBorder="1" applyAlignment="1">
      <alignment horizontal="center"/>
    </xf>
    <xf numFmtId="3" fontId="17" fillId="0" borderId="4" xfId="0" applyNumberFormat="1" applyFont="1" applyFill="1" applyBorder="1" applyAlignment="1">
      <alignment horizontal="center"/>
    </xf>
    <xf numFmtId="3" fontId="26" fillId="0" borderId="14" xfId="0" applyNumberFormat="1" applyFont="1" applyFill="1" applyBorder="1" applyAlignment="1">
      <alignment horizontal="center"/>
    </xf>
    <xf numFmtId="3" fontId="26" fillId="0" borderId="20" xfId="0" applyNumberFormat="1" applyFont="1" applyFill="1" applyBorder="1"/>
    <xf numFmtId="3" fontId="17" fillId="0" borderId="14" xfId="0" applyNumberFormat="1" applyFont="1" applyFill="1" applyBorder="1"/>
    <xf numFmtId="4" fontId="17" fillId="0" borderId="13" xfId="0" applyNumberFormat="1" applyFont="1" applyFill="1" applyBorder="1" applyAlignment="1">
      <alignment horizontal="center"/>
    </xf>
    <xf numFmtId="3" fontId="17" fillId="0" borderId="14" xfId="0" applyNumberFormat="1" applyFont="1" applyFill="1" applyBorder="1" applyAlignment="1">
      <alignment horizontal="center"/>
    </xf>
    <xf numFmtId="3" fontId="17" fillId="0" borderId="13" xfId="0" applyNumberFormat="1" applyFont="1" applyBorder="1" applyAlignment="1">
      <alignment horizontal="center" vertical="center"/>
    </xf>
    <xf numFmtId="4" fontId="17" fillId="0" borderId="0" xfId="0" applyNumberFormat="1" applyFont="1" applyFill="1"/>
    <xf numFmtId="3" fontId="14" fillId="0" borderId="22" xfId="3" applyNumberFormat="1" applyFont="1" applyFill="1" applyBorder="1" applyAlignment="1">
      <alignment horizontal="center" vertical="center" wrapText="1"/>
    </xf>
    <xf numFmtId="3" fontId="16" fillId="0" borderId="25" xfId="0" applyNumberFormat="1" applyFont="1" applyFill="1" applyBorder="1" applyAlignment="1">
      <alignment horizontal="center" vertical="center" wrapText="1"/>
    </xf>
    <xf numFmtId="3" fontId="26" fillId="0" borderId="6" xfId="0" applyNumberFormat="1" applyFont="1" applyFill="1" applyBorder="1" applyAlignment="1">
      <alignment horizontal="center" vertical="center"/>
    </xf>
    <xf numFmtId="3" fontId="23" fillId="0" borderId="16" xfId="0" applyNumberFormat="1" applyFont="1" applyFill="1" applyBorder="1" applyAlignment="1">
      <alignment horizontal="center" vertical="center"/>
    </xf>
    <xf numFmtId="3" fontId="22" fillId="0" borderId="13" xfId="0" applyNumberFormat="1" applyFont="1" applyFill="1" applyBorder="1" applyAlignment="1">
      <alignment horizontal="center" vertical="center"/>
    </xf>
    <xf numFmtId="3" fontId="17" fillId="0" borderId="4" xfId="0" applyNumberFormat="1" applyFont="1" applyFill="1" applyBorder="1" applyAlignment="1">
      <alignment horizontal="center" vertical="center"/>
    </xf>
    <xf numFmtId="4" fontId="23" fillId="0" borderId="13" xfId="0" applyNumberFormat="1" applyFont="1" applyFill="1" applyBorder="1" applyAlignment="1">
      <alignment horizontal="center" vertical="center"/>
    </xf>
    <xf numFmtId="0" fontId="17" fillId="0" borderId="1" xfId="3" applyFont="1" applyFill="1" applyBorder="1" applyAlignment="1">
      <alignment horizontal="left" vertical="center" wrapText="1"/>
    </xf>
    <xf numFmtId="0" fontId="26" fillId="0" borderId="1" xfId="3" applyFont="1" applyFill="1" applyBorder="1" applyAlignment="1">
      <alignment horizontal="left" vertical="center" wrapText="1"/>
    </xf>
    <xf numFmtId="3" fontId="17" fillId="0" borderId="17" xfId="0" applyNumberFormat="1" applyFont="1" applyFill="1" applyBorder="1" applyAlignment="1">
      <alignment horizontal="center" vertical="center"/>
    </xf>
    <xf numFmtId="3" fontId="26" fillId="0" borderId="2" xfId="0" applyNumberFormat="1" applyFont="1" applyFill="1" applyBorder="1" applyAlignment="1">
      <alignment horizontal="center" vertical="center"/>
    </xf>
    <xf numFmtId="3" fontId="22" fillId="0" borderId="19" xfId="0" applyNumberFormat="1" applyFont="1" applyFill="1" applyBorder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165" fontId="28" fillId="0" borderId="0" xfId="0" applyNumberFormat="1" applyFont="1" applyFill="1" applyAlignment="1">
      <alignment horizontal="center" vertical="center"/>
    </xf>
    <xf numFmtId="3" fontId="17" fillId="0" borderId="1" xfId="3" applyNumberFormat="1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left" vertical="center" wrapText="1"/>
    </xf>
    <xf numFmtId="3" fontId="17" fillId="0" borderId="41" xfId="3" applyNumberFormat="1" applyFont="1" applyFill="1" applyBorder="1" applyAlignment="1">
      <alignment horizontal="left" vertical="center" wrapText="1"/>
    </xf>
    <xf numFmtId="0" fontId="24" fillId="0" borderId="0" xfId="7" applyFont="1" applyFill="1"/>
    <xf numFmtId="0" fontId="24" fillId="0" borderId="0" xfId="7" applyFont="1" applyFill="1" applyAlignment="1">
      <alignment vertical="center"/>
    </xf>
    <xf numFmtId="0" fontId="6" fillId="0" borderId="1" xfId="7" applyFont="1" applyFill="1" applyBorder="1" applyAlignment="1">
      <alignment horizontal="center" vertical="center" wrapText="1"/>
    </xf>
    <xf numFmtId="3" fontId="6" fillId="0" borderId="1" xfId="7" applyNumberFormat="1" applyFont="1" applyFill="1" applyBorder="1" applyAlignment="1">
      <alignment horizontal="center" vertical="center"/>
    </xf>
    <xf numFmtId="0" fontId="39" fillId="0" borderId="0" xfId="7" applyFont="1" applyFill="1"/>
    <xf numFmtId="0" fontId="43" fillId="0" borderId="0" xfId="7" applyFont="1" applyFill="1"/>
    <xf numFmtId="0" fontId="44" fillId="0" borderId="1" xfId="8" applyFont="1" applyFill="1" applyBorder="1" applyAlignment="1">
      <alignment horizontal="center" vertical="center"/>
    </xf>
    <xf numFmtId="49" fontId="45" fillId="0" borderId="1" xfId="9" applyNumberFormat="1" applyFont="1" applyFill="1" applyBorder="1" applyAlignment="1">
      <alignment horizontal="center" vertical="center" wrapText="1"/>
    </xf>
    <xf numFmtId="0" fontId="46" fillId="0" borderId="1" xfId="9" applyFont="1" applyFill="1" applyBorder="1" applyAlignment="1">
      <alignment horizontal="left" vertical="center" wrapText="1"/>
    </xf>
    <xf numFmtId="0" fontId="45" fillId="0" borderId="1" xfId="9" applyFont="1" applyFill="1" applyBorder="1" applyAlignment="1">
      <alignment horizontal="center" vertical="center" wrapText="1"/>
    </xf>
    <xf numFmtId="49" fontId="45" fillId="0" borderId="1" xfId="9" applyNumberFormat="1" applyFont="1" applyFill="1" applyBorder="1" applyAlignment="1">
      <alignment horizontal="center" vertical="center"/>
    </xf>
    <xf numFmtId="0" fontId="45" fillId="0" borderId="1" xfId="9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 wrapText="1"/>
    </xf>
    <xf numFmtId="0" fontId="44" fillId="0" borderId="1" xfId="9" applyFont="1" applyFill="1" applyBorder="1" applyAlignment="1">
      <alignment horizontal="left" vertical="center" wrapText="1"/>
    </xf>
    <xf numFmtId="49" fontId="45" fillId="0" borderId="1" xfId="8" applyNumberFormat="1" applyFont="1" applyFill="1" applyBorder="1" applyAlignment="1">
      <alignment horizontal="center" vertical="center" wrapText="1"/>
    </xf>
    <xf numFmtId="0" fontId="46" fillId="0" borderId="1" xfId="8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/>
    </xf>
    <xf numFmtId="49" fontId="45" fillId="0" borderId="1" xfId="8" applyNumberFormat="1" applyFont="1" applyFill="1" applyBorder="1" applyAlignment="1">
      <alignment horizontal="center" vertical="center"/>
    </xf>
    <xf numFmtId="0" fontId="45" fillId="0" borderId="1" xfId="8" applyFont="1" applyFill="1" applyBorder="1" applyAlignment="1">
      <alignment horizontal="left" vertical="center" wrapText="1"/>
    </xf>
    <xf numFmtId="49" fontId="45" fillId="0" borderId="1" xfId="9" applyNumberFormat="1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center" vertical="center"/>
    </xf>
    <xf numFmtId="3" fontId="46" fillId="0" borderId="1" xfId="8" applyNumberFormat="1" applyFont="1" applyFill="1" applyBorder="1" applyAlignment="1">
      <alignment horizontal="left" vertical="center" wrapText="1"/>
    </xf>
    <xf numFmtId="164" fontId="44" fillId="0" borderId="1" xfId="9" applyNumberFormat="1" applyFont="1" applyFill="1" applyBorder="1" applyAlignment="1">
      <alignment horizontal="center" vertical="center"/>
    </xf>
    <xf numFmtId="3" fontId="44" fillId="0" borderId="1" xfId="8" applyNumberFormat="1" applyFont="1" applyFill="1" applyBorder="1" applyAlignment="1">
      <alignment horizontal="left" vertical="center" wrapText="1"/>
    </xf>
    <xf numFmtId="3" fontId="44" fillId="0" borderId="2" xfId="9" applyNumberFormat="1" applyFont="1" applyFill="1" applyBorder="1" applyAlignment="1">
      <alignment horizontal="center" vertical="center"/>
    </xf>
    <xf numFmtId="3" fontId="46" fillId="0" borderId="2" xfId="8" applyNumberFormat="1" applyFont="1" applyFill="1" applyBorder="1" applyAlignment="1">
      <alignment horizontal="left" vertical="center" wrapText="1"/>
    </xf>
    <xf numFmtId="0" fontId="44" fillId="0" borderId="1" xfId="8" applyFont="1" applyFill="1" applyBorder="1" applyAlignment="1">
      <alignment horizontal="left" vertical="center"/>
    </xf>
    <xf numFmtId="0" fontId="14" fillId="2" borderId="1" xfId="10" quotePrefix="1" applyFont="1" applyFill="1" applyBorder="1" applyAlignment="1">
      <alignment horizontal="center" vertical="center"/>
    </xf>
    <xf numFmtId="0" fontId="14" fillId="2" borderId="1" xfId="10" applyFont="1" applyFill="1" applyBorder="1" applyAlignment="1">
      <alignment horizontal="left" vertical="center"/>
    </xf>
    <xf numFmtId="0" fontId="25" fillId="0" borderId="1" xfId="7" applyFont="1" applyFill="1" applyBorder="1" applyAlignment="1">
      <alignment horizontal="center"/>
    </xf>
    <xf numFmtId="0" fontId="17" fillId="0" borderId="0" xfId="8" applyFont="1" applyAlignment="1">
      <alignment horizontal="center" vertical="center"/>
    </xf>
    <xf numFmtId="0" fontId="48" fillId="0" borderId="0" xfId="11" applyFont="1" applyAlignment="1">
      <alignment vertical="center" wrapText="1"/>
    </xf>
    <xf numFmtId="0" fontId="22" fillId="0" borderId="0" xfId="8" applyFont="1"/>
    <xf numFmtId="0" fontId="17" fillId="0" borderId="0" xfId="8" applyFont="1" applyAlignment="1">
      <alignment horizontal="left" vertical="center"/>
    </xf>
    <xf numFmtId="0" fontId="23" fillId="0" borderId="0" xfId="8" applyFont="1"/>
    <xf numFmtId="0" fontId="25" fillId="0" borderId="1" xfId="11" applyFont="1" applyBorder="1" applyAlignment="1">
      <alignment horizontal="center" vertical="center" wrapText="1"/>
    </xf>
    <xf numFmtId="0" fontId="14" fillId="0" borderId="2" xfId="8" applyFont="1" applyBorder="1" applyAlignment="1">
      <alignment horizontal="center" vertical="center"/>
    </xf>
    <xf numFmtId="0" fontId="14" fillId="0" borderId="1" xfId="8" applyFont="1" applyBorder="1" applyAlignment="1">
      <alignment horizontal="center" vertical="center" wrapText="1"/>
    </xf>
    <xf numFmtId="0" fontId="25" fillId="0" borderId="1" xfId="8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25" fillId="0" borderId="2" xfId="11" applyFont="1" applyBorder="1" applyAlignment="1">
      <alignment horizontal="center" vertical="center" wrapText="1"/>
    </xf>
    <xf numFmtId="3" fontId="25" fillId="0" borderId="1" xfId="11" applyNumberFormat="1" applyFont="1" applyBorder="1" applyAlignment="1">
      <alignment horizontal="center" vertical="center" wrapText="1"/>
    </xf>
    <xf numFmtId="0" fontId="26" fillId="0" borderId="0" xfId="8" applyFont="1" applyFill="1"/>
    <xf numFmtId="0" fontId="14" fillId="2" borderId="1" xfId="8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center" vertical="center" wrapText="1"/>
    </xf>
    <xf numFmtId="0" fontId="14" fillId="2" borderId="1" xfId="9" applyFont="1" applyFill="1" applyBorder="1" applyAlignment="1">
      <alignment horizontal="left" vertical="center" wrapText="1"/>
    </xf>
    <xf numFmtId="3" fontId="25" fillId="0" borderId="1" xfId="8" applyNumberFormat="1" applyFont="1" applyBorder="1" applyAlignment="1">
      <alignment horizontal="center" vertical="center"/>
    </xf>
    <xf numFmtId="0" fontId="14" fillId="2" borderId="1" xfId="9" applyFont="1" applyFill="1" applyBorder="1" applyAlignment="1">
      <alignment horizontal="center" vertical="center" wrapText="1"/>
    </xf>
    <xf numFmtId="49" fontId="14" fillId="0" borderId="1" xfId="9" applyNumberFormat="1" applyFont="1" applyFill="1" applyBorder="1" applyAlignment="1">
      <alignment horizontal="center" vertical="center"/>
    </xf>
    <xf numFmtId="0" fontId="14" fillId="0" borderId="1" xfId="9" applyFont="1" applyFill="1" applyBorder="1" applyAlignment="1">
      <alignment horizontal="left" vertical="center" wrapText="1"/>
    </xf>
    <xf numFmtId="49" fontId="14" fillId="2" borderId="1" xfId="9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center" vertical="center" wrapText="1"/>
    </xf>
    <xf numFmtId="3" fontId="14" fillId="2" borderId="1" xfId="9" applyNumberFormat="1" applyFont="1" applyFill="1" applyBorder="1" applyAlignment="1">
      <alignment horizontal="left" vertical="center" wrapText="1"/>
    </xf>
    <xf numFmtId="0" fontId="14" fillId="0" borderId="1" xfId="9" applyFont="1" applyFill="1" applyBorder="1" applyAlignment="1">
      <alignment horizontal="center" vertical="center" wrapText="1"/>
    </xf>
    <xf numFmtId="49" fontId="14" fillId="2" borderId="1" xfId="8" applyNumberFormat="1" applyFont="1" applyFill="1" applyBorder="1" applyAlignment="1">
      <alignment horizontal="center" vertical="center" wrapText="1"/>
    </xf>
    <xf numFmtId="0" fontId="14" fillId="2" borderId="1" xfId="8" applyFont="1" applyFill="1" applyBorder="1" applyAlignment="1">
      <alignment horizontal="left" vertical="center" wrapText="1"/>
    </xf>
    <xf numFmtId="0" fontId="16" fillId="2" borderId="1" xfId="9" applyFont="1" applyFill="1" applyBorder="1" applyAlignment="1">
      <alignment horizontal="left" vertical="center" wrapText="1"/>
    </xf>
    <xf numFmtId="49" fontId="14" fillId="2" borderId="1" xfId="8" applyNumberFormat="1" applyFont="1" applyFill="1" applyBorder="1" applyAlignment="1">
      <alignment horizontal="center" vertical="center"/>
    </xf>
    <xf numFmtId="49" fontId="14" fillId="2" borderId="1" xfId="9" applyNumberFormat="1" applyFont="1" applyFill="1" applyBorder="1" applyAlignment="1">
      <alignment horizontal="left" vertical="center" wrapText="1"/>
    </xf>
    <xf numFmtId="3" fontId="14" fillId="2" borderId="1" xfId="9" applyNumberFormat="1" applyFont="1" applyFill="1" applyBorder="1" applyAlignment="1">
      <alignment horizontal="center" vertical="center"/>
    </xf>
    <xf numFmtId="3" fontId="49" fillId="2" borderId="1" xfId="8" applyNumberFormat="1" applyFont="1" applyFill="1" applyBorder="1" applyAlignment="1">
      <alignment horizontal="left" vertical="center" wrapText="1"/>
    </xf>
    <xf numFmtId="164" fontId="14" fillId="2" borderId="1" xfId="9" applyNumberFormat="1" applyFont="1" applyFill="1" applyBorder="1" applyAlignment="1">
      <alignment horizontal="center" vertical="center"/>
    </xf>
    <xf numFmtId="3" fontId="14" fillId="2" borderId="1" xfId="8" applyNumberFormat="1" applyFont="1" applyFill="1" applyBorder="1" applyAlignment="1">
      <alignment horizontal="left" vertical="center" wrapText="1"/>
    </xf>
    <xf numFmtId="3" fontId="14" fillId="2" borderId="2" xfId="9" applyNumberFormat="1" applyFont="1" applyFill="1" applyBorder="1" applyAlignment="1">
      <alignment horizontal="center" vertical="center"/>
    </xf>
    <xf numFmtId="3" fontId="49" fillId="2" borderId="2" xfId="8" applyNumberFormat="1" applyFont="1" applyFill="1" applyBorder="1" applyAlignment="1">
      <alignment horizontal="left" vertical="center" wrapText="1"/>
    </xf>
    <xf numFmtId="0" fontId="14" fillId="2" borderId="1" xfId="8" applyFont="1" applyFill="1" applyBorder="1" applyAlignment="1">
      <alignment horizontal="left" vertical="center"/>
    </xf>
    <xf numFmtId="0" fontId="14" fillId="2" borderId="1" xfId="8" quotePrefix="1" applyFont="1" applyFill="1" applyBorder="1" applyAlignment="1">
      <alignment horizontal="center" vertical="center"/>
    </xf>
    <xf numFmtId="0" fontId="14" fillId="0" borderId="1" xfId="8" quotePrefix="1" applyFont="1" applyFill="1" applyBorder="1" applyAlignment="1">
      <alignment horizontal="center" vertical="center"/>
    </xf>
    <xf numFmtId="0" fontId="11" fillId="0" borderId="0" xfId="13" applyFont="1" applyFill="1"/>
    <xf numFmtId="0" fontId="11" fillId="0" borderId="0" xfId="13" applyFont="1" applyFill="1" applyAlignment="1">
      <alignment horizontal="justify" vertical="center"/>
    </xf>
    <xf numFmtId="0" fontId="11" fillId="0" borderId="37" xfId="13" applyFont="1" applyFill="1" applyBorder="1" applyAlignment="1">
      <alignment horizontal="center" wrapText="1"/>
    </xf>
    <xf numFmtId="0" fontId="11" fillId="0" borderId="0" xfId="13" applyFont="1" applyFill="1" applyBorder="1" applyAlignment="1">
      <alignment horizontal="right" wrapText="1"/>
    </xf>
    <xf numFmtId="0" fontId="11" fillId="0" borderId="1" xfId="13" applyFont="1" applyFill="1" applyBorder="1" applyAlignment="1">
      <alignment horizontal="center" vertical="center" wrapText="1"/>
    </xf>
    <xf numFmtId="0" fontId="5" fillId="0" borderId="1" xfId="13" applyFont="1" applyFill="1" applyBorder="1" applyAlignment="1">
      <alignment horizontal="center" vertical="center" wrapText="1"/>
    </xf>
    <xf numFmtId="0" fontId="38" fillId="0" borderId="1" xfId="13" applyFont="1" applyFill="1" applyBorder="1" applyAlignment="1">
      <alignment horizontal="center" vertical="center" wrapText="1"/>
    </xf>
    <xf numFmtId="0" fontId="25" fillId="0" borderId="0" xfId="13" applyFont="1" applyFill="1"/>
    <xf numFmtId="3" fontId="5" fillId="0" borderId="6" xfId="13" applyNumberFormat="1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/>
    </xf>
    <xf numFmtId="4" fontId="50" fillId="0" borderId="1" xfId="14" applyNumberFormat="1" applyFont="1" applyFill="1" applyBorder="1" applyAlignment="1">
      <alignment vertical="center" wrapText="1"/>
    </xf>
    <xf numFmtId="3" fontId="5" fillId="0" borderId="1" xfId="13" applyNumberFormat="1" applyFont="1" applyFill="1" applyBorder="1" applyAlignment="1">
      <alignment horizontal="center" vertical="center" wrapText="1"/>
    </xf>
    <xf numFmtId="4" fontId="11" fillId="0" borderId="0" xfId="13" applyNumberFormat="1" applyFont="1" applyFill="1"/>
    <xf numFmtId="3" fontId="11" fillId="0" borderId="0" xfId="13" applyNumberFormat="1" applyFont="1" applyFill="1"/>
    <xf numFmtId="49" fontId="11" fillId="2" borderId="1" xfId="9" applyNumberFormat="1" applyFont="1" applyFill="1" applyBorder="1" applyAlignment="1">
      <alignment horizontal="center" vertical="center" wrapText="1"/>
    </xf>
    <xf numFmtId="0" fontId="50" fillId="2" borderId="1" xfId="9" applyFont="1" applyFill="1" applyBorder="1" applyAlignment="1">
      <alignment horizontal="left" vertical="center" wrapText="1"/>
    </xf>
    <xf numFmtId="4" fontId="50" fillId="0" borderId="1" xfId="14" applyNumberFormat="1" applyFont="1" applyFill="1" applyBorder="1" applyAlignment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0" fontId="50" fillId="0" borderId="0" xfId="13" applyFont="1" applyFill="1" applyBorder="1" applyAlignment="1">
      <alignment horizontal="center" vertical="center"/>
    </xf>
    <xf numFmtId="0" fontId="51" fillId="2" borderId="0" xfId="15" applyFill="1" applyAlignment="1">
      <alignment horizontal="center" vertical="center"/>
    </xf>
    <xf numFmtId="0" fontId="51" fillId="2" borderId="0" xfId="15" applyFill="1" applyAlignment="1">
      <alignment horizontal="center"/>
    </xf>
    <xf numFmtId="0" fontId="51" fillId="2" borderId="0" xfId="15" applyFill="1"/>
    <xf numFmtId="0" fontId="53" fillId="2" borderId="1" xfId="15" applyFont="1" applyFill="1" applyBorder="1" applyAlignment="1">
      <alignment horizontal="center" vertical="center"/>
    </xf>
    <xf numFmtId="0" fontId="53" fillId="2" borderId="1" xfId="15" applyFont="1" applyFill="1" applyBorder="1" applyAlignment="1">
      <alignment horizontal="center"/>
    </xf>
    <xf numFmtId="0" fontId="53" fillId="2" borderId="1" xfId="15" applyFont="1" applyFill="1" applyBorder="1" applyAlignment="1">
      <alignment horizontal="center" vertical="center" wrapText="1"/>
    </xf>
    <xf numFmtId="0" fontId="53" fillId="2" borderId="0" xfId="15" applyFont="1" applyFill="1"/>
    <xf numFmtId="3" fontId="53" fillId="2" borderId="1" xfId="15" applyNumberFormat="1" applyFont="1" applyFill="1" applyBorder="1" applyAlignment="1">
      <alignment horizontal="center" vertical="center"/>
    </xf>
    <xf numFmtId="0" fontId="51" fillId="2" borderId="1" xfId="15" applyFill="1" applyBorder="1" applyAlignment="1">
      <alignment horizontal="center" vertical="center"/>
    </xf>
    <xf numFmtId="49" fontId="51" fillId="2" borderId="1" xfId="15" applyNumberFormat="1" applyFill="1" applyBorder="1" applyAlignment="1">
      <alignment horizontal="center"/>
    </xf>
    <xf numFmtId="0" fontId="22" fillId="2" borderId="1" xfId="15" applyFont="1" applyFill="1" applyBorder="1" applyAlignment="1">
      <alignment vertical="center" wrapText="1"/>
    </xf>
    <xf numFmtId="3" fontId="51" fillId="2" borderId="1" xfId="15" applyNumberFormat="1" applyFill="1" applyBorder="1" applyAlignment="1">
      <alignment horizontal="center" vertical="center"/>
    </xf>
    <xf numFmtId="3" fontId="51" fillId="2" borderId="0" xfId="15" applyNumberFormat="1" applyFill="1"/>
    <xf numFmtId="0" fontId="11" fillId="0" borderId="0" xfId="16" applyFont="1" applyFill="1" applyAlignment="1">
      <alignment vertical="center" wrapText="1"/>
    </xf>
    <xf numFmtId="0" fontId="50" fillId="0" borderId="0" xfId="13" applyFont="1" applyFill="1" applyAlignment="1">
      <alignment horizontal="center" vertical="center"/>
    </xf>
    <xf numFmtId="0" fontId="50" fillId="0" borderId="0" xfId="13" applyFont="1" applyFill="1" applyAlignment="1">
      <alignment horizontal="left" vertical="center"/>
    </xf>
    <xf numFmtId="0" fontId="9" fillId="0" borderId="0" xfId="13" applyFont="1" applyFill="1"/>
    <xf numFmtId="0" fontId="11" fillId="0" borderId="1" xfId="16" applyFont="1" applyFill="1" applyBorder="1" applyAlignment="1">
      <alignment horizontal="center" vertical="center" wrapText="1"/>
    </xf>
    <xf numFmtId="0" fontId="50" fillId="0" borderId="1" xfId="13" applyFont="1" applyFill="1" applyBorder="1" applyAlignment="1">
      <alignment horizontal="center" vertical="center" wrapText="1"/>
    </xf>
    <xf numFmtId="0" fontId="11" fillId="0" borderId="39" xfId="16" applyFont="1" applyFill="1" applyBorder="1" applyAlignment="1">
      <alignment horizontal="center" vertical="center" wrapText="1"/>
    </xf>
    <xf numFmtId="3" fontId="9" fillId="0" borderId="1" xfId="16" applyNumberFormat="1" applyFont="1" applyFill="1" applyBorder="1" applyAlignment="1">
      <alignment horizontal="center" vertical="center" wrapText="1"/>
    </xf>
    <xf numFmtId="3" fontId="54" fillId="0" borderId="1" xfId="8" applyNumberFormat="1" applyFont="1" applyFill="1" applyBorder="1" applyAlignment="1">
      <alignment horizontal="center" vertical="center" wrapText="1"/>
    </xf>
    <xf numFmtId="0" fontId="50" fillId="2" borderId="1" xfId="13" applyFont="1" applyFill="1" applyBorder="1" applyAlignment="1">
      <alignment horizontal="center" vertical="center"/>
    </xf>
    <xf numFmtId="3" fontId="11" fillId="0" borderId="1" xfId="13" applyNumberFormat="1" applyFont="1" applyFill="1" applyBorder="1" applyAlignment="1">
      <alignment horizontal="center" vertical="center"/>
    </xf>
    <xf numFmtId="49" fontId="11" fillId="2" borderId="1" xfId="3" applyNumberFormat="1" applyFont="1" applyFill="1" applyBorder="1" applyAlignment="1">
      <alignment horizontal="center" vertical="center"/>
    </xf>
    <xf numFmtId="0" fontId="11" fillId="2" borderId="1" xfId="3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 wrapText="1"/>
    </xf>
    <xf numFmtId="0" fontId="50" fillId="2" borderId="1" xfId="3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50" fillId="2" borderId="1" xfId="3" applyNumberFormat="1" applyFont="1" applyFill="1" applyBorder="1" applyAlignment="1">
      <alignment horizontal="center" vertical="center"/>
    </xf>
    <xf numFmtId="0" fontId="50" fillId="2" borderId="1" xfId="6" applyFont="1" applyFill="1" applyBorder="1" applyAlignment="1">
      <alignment horizontal="left" vertical="center" wrapText="1"/>
    </xf>
    <xf numFmtId="49" fontId="11" fillId="2" borderId="1" xfId="5" applyNumberFormat="1" applyFont="1" applyFill="1" applyBorder="1" applyAlignment="1">
      <alignment horizontal="center" vertical="center"/>
    </xf>
    <xf numFmtId="0" fontId="11" fillId="2" borderId="1" xfId="5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left" vertical="center" wrapText="1"/>
    </xf>
    <xf numFmtId="3" fontId="50" fillId="2" borderId="1" xfId="9" applyNumberFormat="1" applyFont="1" applyFill="1" applyBorder="1" applyAlignment="1">
      <alignment horizontal="center" vertical="center"/>
    </xf>
    <xf numFmtId="3" fontId="3" fillId="2" borderId="1" xfId="13" applyNumberFormat="1" applyFont="1" applyFill="1" applyBorder="1" applyAlignment="1">
      <alignment horizontal="left" vertical="center" wrapText="1"/>
    </xf>
    <xf numFmtId="164" fontId="50" fillId="2" borderId="1" xfId="9" applyNumberFormat="1" applyFont="1" applyFill="1" applyBorder="1" applyAlignment="1">
      <alignment horizontal="center" vertical="center"/>
    </xf>
    <xf numFmtId="3" fontId="50" fillId="2" borderId="1" xfId="13" applyNumberFormat="1" applyFont="1" applyFill="1" applyBorder="1" applyAlignment="1">
      <alignment horizontal="left" vertical="center" wrapText="1"/>
    </xf>
    <xf numFmtId="3" fontId="50" fillId="2" borderId="2" xfId="9" applyNumberFormat="1" applyFont="1" applyFill="1" applyBorder="1" applyAlignment="1">
      <alignment horizontal="center" vertical="center"/>
    </xf>
    <xf numFmtId="3" fontId="3" fillId="2" borderId="2" xfId="13" applyNumberFormat="1" applyFont="1" applyFill="1" applyBorder="1" applyAlignment="1">
      <alignment horizontal="left" vertical="center" wrapText="1"/>
    </xf>
    <xf numFmtId="0" fontId="50" fillId="2" borderId="1" xfId="13" applyFont="1" applyFill="1" applyBorder="1" applyAlignment="1">
      <alignment horizontal="left" vertical="center"/>
    </xf>
    <xf numFmtId="0" fontId="50" fillId="2" borderId="1" xfId="13" quotePrefix="1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/>
    </xf>
    <xf numFmtId="0" fontId="25" fillId="0" borderId="0" xfId="19" applyFont="1" applyFill="1"/>
    <xf numFmtId="0" fontId="6" fillId="0" borderId="1" xfId="19" applyFont="1" applyFill="1" applyBorder="1" applyAlignment="1">
      <alignment horizontal="center" vertical="center" wrapText="1"/>
    </xf>
    <xf numFmtId="0" fontId="6" fillId="0" borderId="1" xfId="19" applyFont="1" applyFill="1" applyBorder="1" applyAlignment="1">
      <alignment horizontal="center" vertical="center"/>
    </xf>
    <xf numFmtId="3" fontId="6" fillId="0" borderId="1" xfId="19" applyNumberFormat="1" applyFont="1" applyFill="1" applyBorder="1" applyAlignment="1">
      <alignment horizontal="center" vertical="center"/>
    </xf>
    <xf numFmtId="0" fontId="45" fillId="0" borderId="1" xfId="19" applyFont="1" applyFill="1" applyBorder="1" applyAlignment="1">
      <alignment horizontal="center"/>
    </xf>
    <xf numFmtId="0" fontId="45" fillId="0" borderId="0" xfId="19" applyFont="1" applyFill="1"/>
    <xf numFmtId="3" fontId="42" fillId="0" borderId="1" xfId="19" applyNumberFormat="1" applyFont="1" applyFill="1" applyBorder="1" applyAlignment="1">
      <alignment horizontal="center" vertical="center"/>
    </xf>
    <xf numFmtId="0" fontId="14" fillId="0" borderId="1" xfId="13" applyFont="1" applyFill="1" applyBorder="1" applyAlignment="1">
      <alignment horizontal="center" vertical="center"/>
    </xf>
    <xf numFmtId="3" fontId="38" fillId="0" borderId="1" xfId="19" applyNumberFormat="1" applyFont="1" applyFill="1" applyBorder="1" applyAlignment="1">
      <alignment horizontal="center" vertical="center"/>
    </xf>
    <xf numFmtId="3" fontId="14" fillId="0" borderId="1" xfId="9" applyNumberFormat="1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horizontal="left" vertical="center" wrapText="1"/>
    </xf>
    <xf numFmtId="0" fontId="14" fillId="0" borderId="1" xfId="6" applyFont="1" applyFill="1" applyBorder="1" applyAlignment="1">
      <alignment horizontal="left" vertical="center" wrapText="1"/>
    </xf>
    <xf numFmtId="49" fontId="14" fillId="0" borderId="1" xfId="13" applyNumberFormat="1" applyFont="1" applyFill="1" applyBorder="1" applyAlignment="1">
      <alignment horizontal="center" vertical="center"/>
    </xf>
    <xf numFmtId="49" fontId="14" fillId="0" borderId="1" xfId="9" applyNumberFormat="1" applyFont="1" applyFill="1" applyBorder="1" applyAlignment="1">
      <alignment horizontal="left" vertical="center" wrapText="1"/>
    </xf>
    <xf numFmtId="49" fontId="17" fillId="0" borderId="1" xfId="9" applyNumberFormat="1" applyFont="1" applyFill="1" applyBorder="1" applyAlignment="1">
      <alignment horizontal="center" vertical="center"/>
    </xf>
    <xf numFmtId="0" fontId="17" fillId="0" borderId="1" xfId="9" applyFont="1" applyFill="1" applyBorder="1" applyAlignment="1">
      <alignment horizontal="left" vertical="center" wrapText="1"/>
    </xf>
    <xf numFmtId="3" fontId="17" fillId="0" borderId="1" xfId="9" applyNumberFormat="1" applyFont="1" applyFill="1" applyBorder="1" applyAlignment="1">
      <alignment horizontal="center" vertical="center"/>
    </xf>
    <xf numFmtId="3" fontId="18" fillId="0" borderId="1" xfId="13" applyNumberFormat="1" applyFont="1" applyFill="1" applyBorder="1" applyAlignment="1">
      <alignment horizontal="left" vertical="center" wrapText="1"/>
    </xf>
    <xf numFmtId="164" fontId="17" fillId="0" borderId="1" xfId="9" applyNumberFormat="1" applyFont="1" applyFill="1" applyBorder="1" applyAlignment="1">
      <alignment horizontal="center" vertical="center"/>
    </xf>
    <xf numFmtId="3" fontId="17" fillId="0" borderId="1" xfId="13" applyNumberFormat="1" applyFont="1" applyFill="1" applyBorder="1" applyAlignment="1">
      <alignment horizontal="left" vertical="center" wrapText="1"/>
    </xf>
    <xf numFmtId="0" fontId="25" fillId="0" borderId="1" xfId="19" applyFont="1" applyFill="1" applyBorder="1" applyAlignment="1">
      <alignment horizontal="center"/>
    </xf>
    <xf numFmtId="3" fontId="17" fillId="0" borderId="2" xfId="9" applyNumberFormat="1" applyFont="1" applyFill="1" applyBorder="1" applyAlignment="1">
      <alignment horizontal="center" vertical="center"/>
    </xf>
    <xf numFmtId="3" fontId="18" fillId="0" borderId="2" xfId="13" applyNumberFormat="1" applyFont="1" applyFill="1" applyBorder="1" applyAlignment="1">
      <alignment horizontal="left" vertical="center" wrapText="1"/>
    </xf>
    <xf numFmtId="0" fontId="14" fillId="0" borderId="1" xfId="13" applyFont="1" applyFill="1" applyBorder="1" applyAlignment="1">
      <alignment horizontal="left" vertical="center"/>
    </xf>
    <xf numFmtId="0" fontId="14" fillId="0" borderId="1" xfId="13" quotePrefix="1" applyFont="1" applyFill="1" applyBorder="1" applyAlignment="1">
      <alignment horizontal="center" vertical="center"/>
    </xf>
    <xf numFmtId="0" fontId="11" fillId="0" borderId="0" xfId="8" applyFont="1"/>
    <xf numFmtId="0" fontId="38" fillId="0" borderId="6" xfId="20" applyFont="1" applyFill="1" applyBorder="1" applyAlignment="1">
      <alignment horizontal="center" vertical="center" wrapText="1"/>
    </xf>
    <xf numFmtId="0" fontId="25" fillId="0" borderId="6" xfId="20" applyFont="1" applyFill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3" fontId="6" fillId="0" borderId="1" xfId="19" applyNumberFormat="1" applyFont="1" applyBorder="1" applyAlignment="1">
      <alignment horizontal="center" vertical="center"/>
    </xf>
    <xf numFmtId="3" fontId="42" fillId="0" borderId="1" xfId="19" applyNumberFormat="1" applyFont="1" applyBorder="1" applyAlignment="1">
      <alignment horizontal="center" vertical="center"/>
    </xf>
    <xf numFmtId="3" fontId="11" fillId="0" borderId="0" xfId="8" applyNumberFormat="1" applyFont="1"/>
    <xf numFmtId="3" fontId="14" fillId="0" borderId="1" xfId="22" applyNumberFormat="1" applyFont="1" applyFill="1" applyBorder="1" applyAlignment="1">
      <alignment horizontal="center" vertical="center" wrapText="1"/>
    </xf>
    <xf numFmtId="3" fontId="25" fillId="0" borderId="1" xfId="19" applyNumberFormat="1" applyFont="1" applyFill="1" applyBorder="1" applyAlignment="1">
      <alignment horizontal="center" vertical="center"/>
    </xf>
    <xf numFmtId="3" fontId="25" fillId="0" borderId="1" xfId="19" applyNumberFormat="1" applyFont="1" applyFill="1" applyBorder="1" applyAlignment="1">
      <alignment horizontal="center"/>
    </xf>
    <xf numFmtId="4" fontId="25" fillId="0" borderId="0" xfId="19" applyNumberFormat="1" applyFont="1" applyFill="1"/>
    <xf numFmtId="3" fontId="24" fillId="0" borderId="0" xfId="7" applyNumberFormat="1" applyFont="1" applyFill="1"/>
    <xf numFmtId="3" fontId="55" fillId="0" borderId="1" xfId="7" applyNumberFormat="1" applyFont="1" applyFill="1" applyBorder="1" applyAlignment="1">
      <alignment horizontal="center" vertical="center"/>
    </xf>
    <xf numFmtId="3" fontId="38" fillId="0" borderId="1" xfId="7" applyNumberFormat="1" applyFont="1" applyFill="1" applyBorder="1" applyAlignment="1">
      <alignment horizontal="center" vertical="center"/>
    </xf>
    <xf numFmtId="0" fontId="14" fillId="0" borderId="1" xfId="8" applyFont="1" applyFill="1" applyBorder="1" applyAlignment="1">
      <alignment horizontal="center" vertical="center"/>
    </xf>
    <xf numFmtId="49" fontId="25" fillId="0" borderId="1" xfId="9" applyNumberFormat="1" applyFont="1" applyFill="1" applyBorder="1" applyAlignment="1">
      <alignment horizontal="center" vertical="center" wrapText="1"/>
    </xf>
    <xf numFmtId="0" fontId="49" fillId="0" borderId="1" xfId="9" applyFont="1" applyFill="1" applyBorder="1" applyAlignment="1">
      <alignment horizontal="left" vertical="center" wrapText="1"/>
    </xf>
    <xf numFmtId="0" fontId="25" fillId="0" borderId="1" xfId="9" applyFont="1" applyFill="1" applyBorder="1" applyAlignment="1">
      <alignment horizontal="center" vertical="center" wrapText="1"/>
    </xf>
    <xf numFmtId="49" fontId="25" fillId="0" borderId="1" xfId="9" applyNumberFormat="1" applyFont="1" applyFill="1" applyBorder="1" applyAlignment="1">
      <alignment horizontal="center" vertical="center"/>
    </xf>
    <xf numFmtId="0" fontId="25" fillId="0" borderId="1" xfId="9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 wrapText="1"/>
    </xf>
    <xf numFmtId="0" fontId="49" fillId="0" borderId="1" xfId="8" applyFont="1" applyFill="1" applyBorder="1" applyAlignment="1">
      <alignment horizontal="left" vertical="center" wrapText="1"/>
    </xf>
    <xf numFmtId="0" fontId="56" fillId="2" borderId="1" xfId="3" applyFont="1" applyFill="1" applyBorder="1" applyAlignment="1">
      <alignment horizontal="left" vertical="center" wrapText="1"/>
    </xf>
    <xf numFmtId="49" fontId="25" fillId="0" borderId="1" xfId="8" applyNumberFormat="1" applyFont="1" applyFill="1" applyBorder="1" applyAlignment="1">
      <alignment horizontal="center" vertical="center"/>
    </xf>
    <xf numFmtId="0" fontId="25" fillId="0" borderId="1" xfId="8" applyFont="1" applyFill="1" applyBorder="1" applyAlignment="1">
      <alignment horizontal="left" vertical="center" wrapText="1"/>
    </xf>
    <xf numFmtId="49" fontId="25" fillId="0" borderId="1" xfId="9" applyNumberFormat="1" applyFont="1" applyFill="1" applyBorder="1" applyAlignment="1">
      <alignment horizontal="left" vertical="center" wrapText="1"/>
    </xf>
    <xf numFmtId="3" fontId="14" fillId="0" borderId="1" xfId="9" applyNumberFormat="1" applyFont="1" applyFill="1" applyBorder="1" applyAlignment="1">
      <alignment horizontal="center" vertical="center"/>
    </xf>
    <xf numFmtId="3" fontId="49" fillId="0" borderId="1" xfId="8" applyNumberFormat="1" applyFont="1" applyFill="1" applyBorder="1" applyAlignment="1">
      <alignment horizontal="left" vertical="center" wrapText="1"/>
    </xf>
    <xf numFmtId="164" fontId="14" fillId="0" borderId="1" xfId="9" applyNumberFormat="1" applyFont="1" applyFill="1" applyBorder="1" applyAlignment="1">
      <alignment horizontal="center" vertical="center"/>
    </xf>
    <xf numFmtId="3" fontId="14" fillId="0" borderId="1" xfId="8" applyNumberFormat="1" applyFont="1" applyFill="1" applyBorder="1" applyAlignment="1">
      <alignment horizontal="left" vertical="center" wrapText="1"/>
    </xf>
    <xf numFmtId="3" fontId="14" fillId="0" borderId="2" xfId="9" applyNumberFormat="1" applyFont="1" applyFill="1" applyBorder="1" applyAlignment="1">
      <alignment horizontal="center" vertical="center"/>
    </xf>
    <xf numFmtId="3" fontId="49" fillId="0" borderId="2" xfId="8" applyNumberFormat="1" applyFont="1" applyFill="1" applyBorder="1" applyAlignment="1">
      <alignment horizontal="left" vertical="center" wrapText="1"/>
    </xf>
    <xf numFmtId="0" fontId="14" fillId="0" borderId="1" xfId="8" applyFont="1" applyFill="1" applyBorder="1" applyAlignment="1">
      <alignment horizontal="left" vertical="center"/>
    </xf>
    <xf numFmtId="0" fontId="17" fillId="0" borderId="0" xfId="8" applyFont="1" applyAlignment="1">
      <alignment horizontal="center"/>
    </xf>
    <xf numFmtId="0" fontId="17" fillId="0" borderId="0" xfId="8" applyFont="1"/>
    <xf numFmtId="0" fontId="14" fillId="2" borderId="0" xfId="8" applyFont="1" applyFill="1" applyProtection="1">
      <protection locked="0"/>
    </xf>
    <xf numFmtId="0" fontId="16" fillId="2" borderId="1" xfId="8" applyFont="1" applyFill="1" applyBorder="1" applyAlignment="1" applyProtection="1">
      <alignment horizontal="center" vertical="center" textRotation="90" wrapText="1"/>
      <protection locked="0"/>
    </xf>
    <xf numFmtId="0" fontId="14" fillId="2" borderId="1" xfId="8" applyFont="1" applyFill="1" applyBorder="1" applyAlignment="1" applyProtection="1">
      <alignment horizontal="center" vertical="center" wrapText="1"/>
      <protection locked="0"/>
    </xf>
    <xf numFmtId="0" fontId="14" fillId="0" borderId="0" xfId="8" applyFont="1" applyProtection="1">
      <protection locked="0"/>
    </xf>
    <xf numFmtId="3" fontId="16" fillId="5" borderId="1" xfId="8" applyNumberFormat="1" applyFont="1" applyFill="1" applyBorder="1" applyAlignment="1" applyProtection="1">
      <alignment horizontal="center" vertical="center"/>
      <protection locked="0"/>
    </xf>
    <xf numFmtId="0" fontId="16" fillId="0" borderId="0" xfId="8" applyFont="1" applyProtection="1">
      <protection locked="0"/>
    </xf>
    <xf numFmtId="3" fontId="14" fillId="2" borderId="2" xfId="8" applyNumberFormat="1" applyFont="1" applyFill="1" applyBorder="1" applyAlignment="1" applyProtection="1">
      <alignment horizontal="center" vertical="center"/>
      <protection locked="0"/>
    </xf>
    <xf numFmtId="3" fontId="14" fillId="2" borderId="1" xfId="8" applyNumberFormat="1" applyFont="1" applyFill="1" applyBorder="1" applyAlignment="1" applyProtection="1">
      <alignment horizontal="center" vertical="center"/>
      <protection locked="0"/>
    </xf>
    <xf numFmtId="0" fontId="14" fillId="0" borderId="1" xfId="8" applyFont="1" applyBorder="1" applyAlignment="1" applyProtection="1">
      <alignment horizontal="center"/>
      <protection locked="0"/>
    </xf>
    <xf numFmtId="3" fontId="14" fillId="0" borderId="2" xfId="8" applyNumberFormat="1" applyFont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/>
      <protection locked="0"/>
    </xf>
    <xf numFmtId="3" fontId="14" fillId="2" borderId="1" xfId="8" applyNumberFormat="1" applyFont="1" applyFill="1" applyBorder="1" applyAlignment="1" applyProtection="1">
      <alignment vertical="center"/>
      <protection locked="0"/>
    </xf>
    <xf numFmtId="0" fontId="14" fillId="2" borderId="1" xfId="8" applyFont="1" applyFill="1" applyBorder="1" applyAlignment="1" applyProtection="1">
      <alignment horizontal="center"/>
      <protection locked="0"/>
    </xf>
    <xf numFmtId="3" fontId="14" fillId="2" borderId="3" xfId="8" applyNumberFormat="1" applyFont="1" applyFill="1" applyBorder="1" applyAlignment="1" applyProtection="1">
      <alignment horizontal="center" vertical="center"/>
      <protection locked="0"/>
    </xf>
    <xf numFmtId="3" fontId="14" fillId="2" borderId="3" xfId="8" applyNumberFormat="1" applyFont="1" applyFill="1" applyBorder="1" applyAlignment="1" applyProtection="1">
      <alignment vertical="center"/>
      <protection locked="0"/>
    </xf>
    <xf numFmtId="3" fontId="14" fillId="0" borderId="1" xfId="8" applyNumberFormat="1" applyFont="1" applyFill="1" applyBorder="1" applyAlignment="1" applyProtection="1">
      <alignment horizontal="center" vertical="center"/>
      <protection locked="0"/>
    </xf>
    <xf numFmtId="3" fontId="14" fillId="2" borderId="2" xfId="8" applyNumberFormat="1" applyFont="1" applyFill="1" applyBorder="1" applyAlignment="1" applyProtection="1">
      <alignment vertical="center"/>
      <protection locked="0"/>
    </xf>
    <xf numFmtId="3" fontId="14" fillId="0" borderId="3" xfId="8" applyNumberFormat="1" applyFont="1" applyFill="1" applyBorder="1" applyAlignment="1" applyProtection="1">
      <alignment horizontal="center" vertical="center"/>
      <protection locked="0"/>
    </xf>
    <xf numFmtId="3" fontId="14" fillId="0" borderId="2" xfId="8" applyNumberFormat="1" applyFont="1" applyFill="1" applyBorder="1" applyAlignment="1" applyProtection="1">
      <alignment horizontal="center" vertical="center"/>
      <protection locked="0"/>
    </xf>
    <xf numFmtId="3" fontId="14" fillId="0" borderId="1" xfId="8" applyNumberFormat="1" applyFont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horizontal="center" vertical="center"/>
      <protection locked="0"/>
    </xf>
    <xf numFmtId="3" fontId="14" fillId="2" borderId="6" xfId="8" applyNumberFormat="1" applyFont="1" applyFill="1" applyBorder="1" applyAlignment="1" applyProtection="1">
      <alignment vertical="center"/>
      <protection locked="0"/>
    </xf>
    <xf numFmtId="0" fontId="14" fillId="0" borderId="1" xfId="8" applyFont="1" applyFill="1" applyBorder="1" applyAlignment="1" applyProtection="1">
      <alignment horizontal="center"/>
      <protection locked="0"/>
    </xf>
    <xf numFmtId="3" fontId="16" fillId="5" borderId="2" xfId="8" applyNumberFormat="1" applyFont="1" applyFill="1" applyBorder="1" applyAlignment="1" applyProtection="1">
      <alignment horizontal="center" vertical="center"/>
      <protection locked="0"/>
    </xf>
    <xf numFmtId="0" fontId="16" fillId="5" borderId="1" xfId="8" applyFont="1" applyFill="1" applyBorder="1" applyAlignment="1" applyProtection="1">
      <alignment horizontal="center"/>
      <protection locked="0"/>
    </xf>
    <xf numFmtId="3" fontId="16" fillId="6" borderId="1" xfId="8" applyNumberFormat="1" applyFont="1" applyFill="1" applyBorder="1" applyAlignment="1" applyProtection="1">
      <alignment horizontal="center" vertical="center"/>
      <protection locked="0"/>
    </xf>
    <xf numFmtId="0" fontId="17" fillId="2" borderId="0" xfId="8" applyFont="1" applyFill="1" applyAlignment="1">
      <alignment horizontal="center"/>
    </xf>
    <xf numFmtId="0" fontId="17" fillId="2" borderId="0" xfId="8" applyFont="1" applyFill="1"/>
    <xf numFmtId="0" fontId="32" fillId="2" borderId="0" xfId="8" applyFont="1" applyFill="1"/>
    <xf numFmtId="0" fontId="32" fillId="2" borderId="0" xfId="8" applyFont="1" applyFill="1" applyAlignment="1">
      <alignment horizontal="center"/>
    </xf>
    <xf numFmtId="0" fontId="17" fillId="2" borderId="0" xfId="8" applyFont="1" applyFill="1" applyAlignment="1">
      <alignment horizontal="center" vertical="center"/>
    </xf>
    <xf numFmtId="0" fontId="17" fillId="2" borderId="0" xfId="14" applyFont="1" applyFill="1"/>
    <xf numFmtId="3" fontId="17" fillId="2" borderId="0" xfId="14" applyNumberFormat="1" applyFont="1" applyFill="1" applyAlignment="1">
      <alignment horizontal="center" vertical="center"/>
    </xf>
    <xf numFmtId="3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left" vertical="center" wrapText="1"/>
    </xf>
    <xf numFmtId="0" fontId="17" fillId="2" borderId="1" xfId="14" applyFont="1" applyFill="1" applyBorder="1" applyAlignment="1">
      <alignment horizontal="center" vertical="center"/>
    </xf>
    <xf numFmtId="3" fontId="17" fillId="2" borderId="1" xfId="14" applyNumberFormat="1" applyFont="1" applyFill="1" applyBorder="1" applyAlignment="1">
      <alignment horizontal="center" vertical="center"/>
    </xf>
    <xf numFmtId="3" fontId="17" fillId="2" borderId="0" xfId="14" applyNumberFormat="1" applyFont="1" applyFill="1"/>
    <xf numFmtId="0" fontId="14" fillId="2" borderId="1" xfId="6" applyFont="1" applyFill="1" applyBorder="1" applyAlignment="1">
      <alignment horizontal="center" vertical="center" wrapText="1"/>
    </xf>
    <xf numFmtId="49" fontId="14" fillId="2" borderId="1" xfId="6" applyNumberFormat="1" applyFont="1" applyFill="1" applyBorder="1" applyAlignment="1">
      <alignment horizontal="center" vertical="center" wrapText="1"/>
    </xf>
    <xf numFmtId="49" fontId="14" fillId="2" borderId="2" xfId="6" applyNumberFormat="1" applyFont="1" applyFill="1" applyBorder="1" applyAlignment="1">
      <alignment horizontal="center" vertical="center"/>
    </xf>
    <xf numFmtId="49" fontId="14" fillId="2" borderId="1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justify" vertical="center" wrapText="1"/>
    </xf>
    <xf numFmtId="0" fontId="26" fillId="2" borderId="1" xfId="14" applyFont="1" applyFill="1" applyBorder="1" applyAlignment="1">
      <alignment horizontal="center" vertical="center" wrapText="1"/>
    </xf>
    <xf numFmtId="49" fontId="16" fillId="2" borderId="1" xfId="6" applyNumberFormat="1" applyFont="1" applyFill="1" applyBorder="1" applyAlignment="1">
      <alignment horizontal="center" vertical="center"/>
    </xf>
    <xf numFmtId="0" fontId="26" fillId="2" borderId="1" xfId="14" applyFont="1" applyFill="1" applyBorder="1" applyAlignment="1">
      <alignment horizontal="left" vertical="center" wrapText="1"/>
    </xf>
    <xf numFmtId="0" fontId="26" fillId="2" borderId="1" xfId="14" applyFont="1" applyFill="1" applyBorder="1" applyAlignment="1">
      <alignment horizontal="center" vertical="center"/>
    </xf>
    <xf numFmtId="3" fontId="26" fillId="2" borderId="1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right" vertical="center" wrapText="1"/>
    </xf>
    <xf numFmtId="0" fontId="16" fillId="2" borderId="1" xfId="6" applyFont="1" applyFill="1" applyBorder="1" applyAlignment="1">
      <alignment horizontal="center" vertical="center" wrapText="1"/>
    </xf>
    <xf numFmtId="3" fontId="26" fillId="2" borderId="0" xfId="14" applyNumberFormat="1" applyFont="1" applyFill="1"/>
    <xf numFmtId="0" fontId="26" fillId="2" borderId="0" xfId="14" applyFont="1" applyFill="1"/>
    <xf numFmtId="3" fontId="17" fillId="2" borderId="2" xfId="14" applyNumberFormat="1" applyFont="1" applyFill="1" applyBorder="1" applyAlignment="1">
      <alignment horizontal="center" vertical="center"/>
    </xf>
    <xf numFmtId="0" fontId="17" fillId="2" borderId="2" xfId="14" applyFont="1" applyFill="1" applyBorder="1" applyAlignment="1">
      <alignment horizontal="center" vertical="center"/>
    </xf>
    <xf numFmtId="1" fontId="17" fillId="2" borderId="2" xfId="14" applyNumberFormat="1" applyFont="1" applyFill="1" applyBorder="1" applyAlignment="1">
      <alignment horizontal="center" vertical="center"/>
    </xf>
    <xf numFmtId="1" fontId="17" fillId="2" borderId="1" xfId="14" applyNumberFormat="1" applyFont="1" applyFill="1" applyBorder="1" applyAlignment="1">
      <alignment horizontal="center" vertical="center"/>
    </xf>
    <xf numFmtId="49" fontId="16" fillId="2" borderId="1" xfId="6" applyNumberFormat="1" applyFont="1" applyFill="1" applyBorder="1" applyAlignment="1">
      <alignment horizontal="center" vertical="center" wrapText="1"/>
    </xf>
    <xf numFmtId="3" fontId="17" fillId="2" borderId="2" xfId="14" applyNumberFormat="1" applyFont="1" applyFill="1" applyBorder="1" applyAlignment="1">
      <alignment horizontal="center" vertical="center" wrapText="1"/>
    </xf>
    <xf numFmtId="0" fontId="17" fillId="2" borderId="1" xfId="14" applyFont="1" applyFill="1" applyBorder="1" applyAlignment="1" applyProtection="1">
      <alignment horizontal="center" vertical="center" wrapText="1"/>
      <protection locked="0"/>
    </xf>
    <xf numFmtId="49" fontId="16" fillId="2" borderId="1" xfId="9" applyNumberFormat="1" applyFont="1" applyFill="1" applyBorder="1" applyAlignment="1">
      <alignment horizontal="center" vertical="center"/>
    </xf>
    <xf numFmtId="0" fontId="26" fillId="2" borderId="1" xfId="27" applyFont="1" applyFill="1" applyBorder="1" applyAlignment="1">
      <alignment horizontal="left" vertical="center" wrapText="1"/>
    </xf>
    <xf numFmtId="0" fontId="26" fillId="2" borderId="4" xfId="14" applyFont="1" applyFill="1" applyBorder="1" applyAlignment="1">
      <alignment horizontal="center" vertical="center" wrapText="1"/>
    </xf>
    <xf numFmtId="0" fontId="26" fillId="2" borderId="5" xfId="14" applyFont="1" applyFill="1" applyBorder="1" applyAlignment="1">
      <alignment horizontal="center" vertical="center" wrapText="1"/>
    </xf>
    <xf numFmtId="0" fontId="26" fillId="2" borderId="20" xfId="14" applyFont="1" applyFill="1" applyBorder="1" applyAlignment="1">
      <alignment horizontal="center" vertical="center" wrapText="1"/>
    </xf>
    <xf numFmtId="0" fontId="17" fillId="2" borderId="0" xfId="14" applyFont="1" applyFill="1" applyAlignment="1">
      <alignment horizontal="center" vertical="center"/>
    </xf>
    <xf numFmtId="0" fontId="17" fillId="2" borderId="0" xfId="14" applyFont="1" applyFill="1" applyAlignment="1">
      <alignment horizontal="right"/>
    </xf>
    <xf numFmtId="0" fontId="52" fillId="0" borderId="0" xfId="2" applyFont="1"/>
    <xf numFmtId="3" fontId="52" fillId="0" borderId="0" xfId="2" applyNumberFormat="1" applyFont="1"/>
    <xf numFmtId="3" fontId="47" fillId="0" borderId="1" xfId="2" applyNumberFormat="1" applyFont="1" applyBorder="1" applyAlignment="1">
      <alignment horizontal="center" vertical="center"/>
    </xf>
    <xf numFmtId="0" fontId="47" fillId="0" borderId="1" xfId="2" applyFont="1" applyBorder="1" applyAlignment="1">
      <alignment horizontal="left" vertical="center" wrapText="1"/>
    </xf>
    <xf numFmtId="0" fontId="45" fillId="0" borderId="1" xfId="2" applyFont="1" applyBorder="1" applyAlignment="1">
      <alignment horizontal="center" vertical="center" wrapText="1"/>
    </xf>
    <xf numFmtId="3" fontId="45" fillId="0" borderId="1" xfId="2" applyNumberFormat="1" applyFont="1" applyBorder="1" applyAlignment="1">
      <alignment horizontal="center" vertical="center"/>
    </xf>
    <xf numFmtId="0" fontId="45" fillId="0" borderId="1" xfId="2" applyFont="1" applyBorder="1" applyAlignment="1">
      <alignment horizontal="left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horizontal="center"/>
    </xf>
    <xf numFmtId="0" fontId="45" fillId="0" borderId="1" xfId="2" applyFont="1" applyBorder="1" applyAlignment="1">
      <alignment horizontal="center" wrapText="1"/>
    </xf>
    <xf numFmtId="0" fontId="35" fillId="0" borderId="37" xfId="2" applyFont="1" applyBorder="1" applyAlignment="1">
      <alignment horizontal="center" wrapText="1"/>
    </xf>
    <xf numFmtId="0" fontId="57" fillId="0" borderId="0" xfId="29"/>
    <xf numFmtId="0" fontId="50" fillId="2" borderId="0" xfId="28" applyFont="1" applyFill="1" applyAlignment="1">
      <alignment horizontal="center" vertical="center"/>
    </xf>
    <xf numFmtId="49" fontId="50" fillId="2" borderId="0" xfId="28" applyNumberFormat="1" applyFont="1" applyFill="1" applyAlignment="1">
      <alignment horizontal="center" vertical="center"/>
    </xf>
    <xf numFmtId="0" fontId="50" fillId="2" borderId="0" xfId="28" applyFont="1" applyFill="1" applyAlignment="1">
      <alignment vertical="center"/>
    </xf>
    <xf numFmtId="3" fontId="50" fillId="2" borderId="0" xfId="28" applyNumberFormat="1" applyFont="1" applyFill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/>
    </xf>
    <xf numFmtId="3" fontId="50" fillId="2" borderId="1" xfId="28" applyNumberFormat="1" applyFont="1" applyFill="1" applyBorder="1" applyAlignment="1">
      <alignment horizontal="center" vertical="center" wrapText="1"/>
    </xf>
    <xf numFmtId="0" fontId="54" fillId="2" borderId="1" xfId="28" applyFont="1" applyFill="1" applyBorder="1" applyAlignment="1">
      <alignment vertical="center"/>
    </xf>
    <xf numFmtId="3" fontId="54" fillId="2" borderId="1" xfId="28" applyNumberFormat="1" applyFont="1" applyFill="1" applyBorder="1" applyAlignment="1">
      <alignment horizontal="center" vertical="center" wrapText="1"/>
    </xf>
    <xf numFmtId="3" fontId="54" fillId="2" borderId="1" xfId="28" applyNumberFormat="1" applyFont="1" applyFill="1" applyBorder="1" applyAlignment="1">
      <alignment horizontal="center" vertical="center"/>
    </xf>
    <xf numFmtId="4" fontId="54" fillId="2" borderId="5" xfId="28" applyNumberFormat="1" applyFont="1" applyFill="1" applyBorder="1" applyAlignment="1">
      <alignment vertical="center" wrapText="1"/>
    </xf>
    <xf numFmtId="3" fontId="50" fillId="2" borderId="1" xfId="30" applyNumberFormat="1" applyFont="1" applyFill="1" applyBorder="1" applyAlignment="1">
      <alignment horizontal="center" vertical="center" wrapText="1"/>
    </xf>
    <xf numFmtId="0" fontId="50" fillId="2" borderId="1" xfId="28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/>
    </xf>
    <xf numFmtId="49" fontId="50" fillId="2" borderId="1" xfId="6" applyNumberFormat="1" applyFont="1" applyFill="1" applyBorder="1" applyAlignment="1">
      <alignment horizontal="center" vertical="center" wrapText="1"/>
    </xf>
    <xf numFmtId="0" fontId="50" fillId="2" borderId="1" xfId="6" applyFont="1" applyFill="1" applyBorder="1" applyAlignment="1">
      <alignment horizontal="center" vertical="center" wrapText="1"/>
    </xf>
    <xf numFmtId="3" fontId="17" fillId="2" borderId="0" xfId="28" applyNumberFormat="1" applyFont="1" applyFill="1" applyBorder="1" applyAlignment="1">
      <alignment horizontal="left" vertical="center"/>
    </xf>
    <xf numFmtId="49" fontId="17" fillId="2" borderId="0" xfId="28" applyNumberFormat="1" applyFont="1" applyFill="1" applyBorder="1" applyAlignment="1">
      <alignment horizontal="left" vertical="center"/>
    </xf>
    <xf numFmtId="3" fontId="17" fillId="2" borderId="0" xfId="28" applyNumberFormat="1" applyFont="1" applyFill="1" applyBorder="1" applyAlignment="1">
      <alignment horizontal="right" vertical="center"/>
    </xf>
    <xf numFmtId="3" fontId="17" fillId="2" borderId="0" xfId="28" applyNumberFormat="1" applyFont="1" applyFill="1" applyBorder="1" applyAlignment="1">
      <alignment horizontal="center" vertical="center"/>
    </xf>
    <xf numFmtId="3" fontId="50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center" vertical="center"/>
    </xf>
    <xf numFmtId="49" fontId="17" fillId="2" borderId="0" xfId="28" applyNumberFormat="1" applyFont="1" applyFill="1" applyBorder="1" applyAlignment="1">
      <alignment horizontal="center" vertical="center"/>
    </xf>
    <xf numFmtId="0" fontId="17" fillId="2" borderId="0" xfId="28" applyFont="1" applyFill="1" applyBorder="1" applyAlignment="1">
      <alignment horizontal="right" vertical="center"/>
    </xf>
    <xf numFmtId="0" fontId="17" fillId="2" borderId="0" xfId="28" applyFont="1" applyFill="1" applyAlignment="1">
      <alignment horizontal="center" vertical="center"/>
    </xf>
    <xf numFmtId="49" fontId="17" fillId="2" borderId="0" xfId="28" applyNumberFormat="1" applyFont="1" applyFill="1" applyAlignment="1">
      <alignment horizontal="center" vertical="center"/>
    </xf>
    <xf numFmtId="0" fontId="17" fillId="2" borderId="0" xfId="28" applyFont="1" applyFill="1" applyAlignment="1">
      <alignment vertical="center"/>
    </xf>
    <xf numFmtId="3" fontId="17" fillId="2" borderId="0" xfId="28" applyNumberFormat="1" applyFont="1" applyFill="1" applyAlignment="1">
      <alignment horizontal="center" vertical="center"/>
    </xf>
    <xf numFmtId="3" fontId="17" fillId="2" borderId="0" xfId="28" applyNumberFormat="1" applyFont="1" applyFill="1" applyAlignment="1">
      <alignment vertical="center"/>
    </xf>
    <xf numFmtId="3" fontId="17" fillId="2" borderId="0" xfId="28" applyNumberFormat="1" applyFont="1" applyFill="1" applyAlignment="1">
      <alignment horizontal="left" vertical="center"/>
    </xf>
    <xf numFmtId="3" fontId="17" fillId="2" borderId="1" xfId="28" applyNumberFormat="1" applyFont="1" applyFill="1" applyBorder="1" applyAlignment="1">
      <alignment horizontal="left" vertical="center"/>
    </xf>
    <xf numFmtId="3" fontId="17" fillId="2" borderId="1" xfId="28" applyNumberFormat="1" applyFont="1" applyFill="1" applyBorder="1" applyAlignment="1">
      <alignment vertical="center"/>
    </xf>
    <xf numFmtId="3" fontId="17" fillId="2" borderId="1" xfId="28" applyNumberFormat="1" applyFont="1" applyFill="1" applyBorder="1" applyAlignment="1">
      <alignment horizontal="center" vertical="center"/>
    </xf>
    <xf numFmtId="0" fontId="60" fillId="2" borderId="1" xfId="28" applyFont="1" applyFill="1" applyBorder="1" applyAlignment="1">
      <alignment horizontal="center" vertical="center" wrapText="1"/>
    </xf>
    <xf numFmtId="0" fontId="26" fillId="2" borderId="1" xfId="28" applyFont="1" applyFill="1" applyBorder="1" applyAlignment="1">
      <alignment vertical="center"/>
    </xf>
    <xf numFmtId="3" fontId="26" fillId="2" borderId="1" xfId="28" applyNumberFormat="1" applyFont="1" applyFill="1" applyBorder="1" applyAlignment="1">
      <alignment horizontal="center" vertical="center" wrapText="1"/>
    </xf>
    <xf numFmtId="4" fontId="26" fillId="2" borderId="1" xfId="28" applyNumberFormat="1" applyFont="1" applyFill="1" applyBorder="1" applyAlignment="1">
      <alignment vertical="center" wrapText="1"/>
    </xf>
    <xf numFmtId="3" fontId="26" fillId="2" borderId="1" xfId="28" applyNumberFormat="1" applyFont="1" applyFill="1" applyBorder="1" applyAlignment="1">
      <alignment horizontal="center" vertical="center"/>
    </xf>
    <xf numFmtId="4" fontId="17" fillId="2" borderId="1" xfId="28" applyNumberFormat="1" applyFont="1" applyFill="1" applyBorder="1" applyAlignment="1">
      <alignment horizontal="center" vertical="center" wrapText="1"/>
    </xf>
    <xf numFmtId="4" fontId="17" fillId="2" borderId="1" xfId="28" applyNumberFormat="1" applyFont="1" applyFill="1" applyBorder="1" applyAlignment="1">
      <alignment vertical="center" wrapText="1"/>
    </xf>
    <xf numFmtId="3" fontId="17" fillId="2" borderId="0" xfId="28" applyNumberFormat="1" applyFont="1" applyFill="1" applyAlignment="1">
      <alignment horizontal="right" vertical="center"/>
    </xf>
    <xf numFmtId="3" fontId="28" fillId="2" borderId="0" xfId="28" applyNumberFormat="1" applyFont="1" applyFill="1" applyAlignment="1">
      <alignment horizontal="center" vertical="center"/>
    </xf>
    <xf numFmtId="0" fontId="63" fillId="2" borderId="0" xfId="31" applyFont="1" applyFill="1" applyAlignment="1">
      <alignment horizontal="center" vertical="center"/>
    </xf>
    <xf numFmtId="0" fontId="63" fillId="2" borderId="0" xfId="31" applyFont="1" applyFill="1" applyBorder="1" applyAlignment="1">
      <alignment horizontal="left" vertical="center"/>
    </xf>
    <xf numFmtId="0" fontId="64" fillId="2" borderId="0" xfId="31" applyFont="1" applyFill="1" applyBorder="1" applyAlignment="1">
      <alignment horizontal="center" vertical="center"/>
    </xf>
    <xf numFmtId="0" fontId="61" fillId="2" borderId="0" xfId="31" applyFont="1" applyFill="1" applyAlignment="1">
      <alignment horizontal="center" vertical="center"/>
    </xf>
    <xf numFmtId="0" fontId="65" fillId="2" borderId="0" xfId="31" applyFont="1" applyFill="1" applyAlignment="1">
      <alignment horizontal="center" vertical="center"/>
    </xf>
    <xf numFmtId="0" fontId="71" fillId="2" borderId="1" xfId="31" applyFont="1" applyFill="1" applyBorder="1" applyAlignment="1">
      <alignment horizontal="center" vertical="center" wrapText="1"/>
    </xf>
    <xf numFmtId="3" fontId="65" fillId="2" borderId="1" xfId="31" applyNumberFormat="1" applyFont="1" applyFill="1" applyBorder="1" applyAlignment="1">
      <alignment horizontal="center" vertical="center" wrapText="1"/>
    </xf>
    <xf numFmtId="3" fontId="23" fillId="2" borderId="1" xfId="31" applyNumberFormat="1" applyFont="1" applyFill="1" applyBorder="1" applyAlignment="1">
      <alignment vertical="center"/>
    </xf>
    <xf numFmtId="3" fontId="73" fillId="2" borderId="1" xfId="31" applyNumberFormat="1" applyFont="1" applyFill="1" applyBorder="1" applyAlignment="1">
      <alignment horizontal="center" vertical="center" wrapText="1"/>
    </xf>
    <xf numFmtId="3" fontId="72" fillId="2" borderId="1" xfId="31" applyNumberFormat="1" applyFont="1" applyFill="1" applyBorder="1" applyAlignment="1">
      <alignment horizontal="center" vertical="center" wrapText="1"/>
    </xf>
    <xf numFmtId="3" fontId="65" fillId="2" borderId="0" xfId="31" applyNumberFormat="1" applyFont="1" applyFill="1" applyAlignment="1">
      <alignment horizontal="center" vertical="center"/>
    </xf>
    <xf numFmtId="3" fontId="56" fillId="2" borderId="1" xfId="31" applyNumberFormat="1" applyFont="1" applyFill="1" applyBorder="1" applyAlignment="1">
      <alignment vertical="center" wrapText="1"/>
    </xf>
    <xf numFmtId="0" fontId="65" fillId="2" borderId="1" xfId="31" applyFont="1" applyFill="1" applyBorder="1" applyAlignment="1">
      <alignment horizontal="left" vertical="center" wrapText="1"/>
    </xf>
    <xf numFmtId="3" fontId="74" fillId="2" borderId="1" xfId="31" applyNumberFormat="1" applyFont="1" applyFill="1" applyBorder="1" applyAlignment="1">
      <alignment horizontal="center" vertical="center"/>
    </xf>
    <xf numFmtId="3" fontId="22" fillId="2" borderId="1" xfId="31" applyNumberFormat="1" applyFont="1" applyFill="1" applyBorder="1" applyAlignment="1">
      <alignment horizontal="center" vertical="center" wrapText="1"/>
    </xf>
    <xf numFmtId="3" fontId="74" fillId="2" borderId="1" xfId="31" applyNumberFormat="1" applyFont="1" applyFill="1" applyBorder="1" applyAlignment="1">
      <alignment horizontal="center" vertical="center" wrapText="1"/>
    </xf>
    <xf numFmtId="0" fontId="65" fillId="2" borderId="1" xfId="31" applyFont="1" applyFill="1" applyBorder="1" applyAlignment="1">
      <alignment horizontal="center" vertical="center"/>
    </xf>
    <xf numFmtId="0" fontId="65" fillId="0" borderId="1" xfId="31" applyFont="1" applyFill="1" applyBorder="1" applyAlignment="1">
      <alignment horizontal="left" vertical="center" wrapText="1"/>
    </xf>
    <xf numFmtId="0" fontId="65" fillId="2" borderId="1" xfId="31" applyFont="1" applyFill="1" applyBorder="1" applyAlignment="1">
      <alignment horizontal="left" vertical="center"/>
    </xf>
    <xf numFmtId="0" fontId="74" fillId="2" borderId="1" xfId="31" applyFont="1" applyFill="1" applyBorder="1" applyAlignment="1">
      <alignment horizontal="left" vertical="center" wrapText="1"/>
    </xf>
    <xf numFmtId="3" fontId="63" fillId="2" borderId="0" xfId="31" applyNumberFormat="1" applyFont="1" applyFill="1" applyBorder="1" applyAlignment="1">
      <alignment horizontal="center" vertical="center"/>
    </xf>
    <xf numFmtId="3" fontId="63" fillId="2" borderId="0" xfId="31" applyNumberFormat="1" applyFont="1" applyFill="1" applyBorder="1" applyAlignment="1">
      <alignment horizontal="right" vertical="center"/>
    </xf>
    <xf numFmtId="3" fontId="61" fillId="2" borderId="0" xfId="31" applyNumberFormat="1" applyFont="1" applyFill="1" applyBorder="1" applyAlignment="1">
      <alignment horizontal="center" vertical="center"/>
    </xf>
    <xf numFmtId="3" fontId="22" fillId="2" borderId="0" xfId="31" applyNumberFormat="1" applyFont="1" applyFill="1" applyBorder="1" applyAlignment="1">
      <alignment horizontal="center" vertical="center" wrapText="1"/>
    </xf>
    <xf numFmtId="0" fontId="63" fillId="2" borderId="0" xfId="31" applyFont="1" applyFill="1" applyBorder="1" applyAlignment="1">
      <alignment horizontal="center" vertical="center"/>
    </xf>
    <xf numFmtId="0" fontId="61" fillId="2" borderId="0" xfId="31" applyFont="1" applyFill="1" applyBorder="1" applyAlignment="1">
      <alignment horizontal="center" vertical="center"/>
    </xf>
    <xf numFmtId="0" fontId="63" fillId="2" borderId="1" xfId="31" applyFont="1" applyFill="1" applyBorder="1" applyAlignment="1">
      <alignment horizontal="left" vertical="center"/>
    </xf>
    <xf numFmtId="0" fontId="63" fillId="2" borderId="1" xfId="31" applyFont="1" applyFill="1" applyBorder="1" applyAlignment="1">
      <alignment horizontal="center" vertical="center"/>
    </xf>
    <xf numFmtId="0" fontId="22" fillId="2" borderId="0" xfId="32" applyFont="1" applyFill="1" applyAlignment="1">
      <alignment horizontal="center" vertical="center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3" fillId="2" borderId="6" xfId="33" applyFont="1" applyFill="1" applyBorder="1" applyAlignment="1">
      <alignment horizontal="left" vertical="center" wrapText="1"/>
    </xf>
    <xf numFmtId="3" fontId="23" fillId="2" borderId="28" xfId="32" applyNumberFormat="1" applyFont="1" applyFill="1" applyBorder="1" applyAlignment="1">
      <alignment horizontal="center" vertical="center" wrapText="1"/>
    </xf>
    <xf numFmtId="0" fontId="23" fillId="2" borderId="28" xfId="32" applyFont="1" applyFill="1" applyBorder="1" applyAlignment="1">
      <alignment horizontal="center" vertical="center" wrapText="1"/>
    </xf>
    <xf numFmtId="0" fontId="22" fillId="2" borderId="6" xfId="33" applyFont="1" applyFill="1" applyBorder="1" applyAlignment="1">
      <alignment horizontal="left" vertical="center" wrapText="1"/>
    </xf>
    <xf numFmtId="3" fontId="22" fillId="2" borderId="28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left" vertical="center"/>
    </xf>
    <xf numFmtId="0" fontId="17" fillId="0" borderId="6" xfId="34" applyFont="1" applyBorder="1" applyAlignment="1">
      <alignment horizontal="left" wrapText="1"/>
    </xf>
    <xf numFmtId="0" fontId="17" fillId="0" borderId="20" xfId="34" applyFont="1" applyBorder="1" applyAlignment="1">
      <alignment horizontal="left" wrapText="1"/>
    </xf>
    <xf numFmtId="0" fontId="22" fillId="2" borderId="1" xfId="32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left" vertical="center" wrapText="1"/>
    </xf>
    <xf numFmtId="0" fontId="22" fillId="2" borderId="42" xfId="32" applyFont="1" applyFill="1" applyBorder="1" applyAlignment="1">
      <alignment horizontal="center" vertical="center" wrapText="1"/>
    </xf>
    <xf numFmtId="0" fontId="22" fillId="2" borderId="43" xfId="32" applyFont="1" applyFill="1" applyBorder="1" applyAlignment="1">
      <alignment horizontal="center" vertical="center" wrapText="1"/>
    </xf>
    <xf numFmtId="0" fontId="22" fillId="2" borderId="43" xfId="33" applyFont="1" applyFill="1" applyBorder="1" applyAlignment="1">
      <alignment horizontal="left" vertical="center" wrapText="1"/>
    </xf>
    <xf numFmtId="3" fontId="22" fillId="2" borderId="44" xfId="32" applyNumberFormat="1" applyFont="1" applyFill="1" applyBorder="1" applyAlignment="1">
      <alignment horizontal="center" vertical="center" wrapText="1"/>
    </xf>
    <xf numFmtId="0" fontId="22" fillId="2" borderId="0" xfId="32" applyFont="1" applyFill="1" applyAlignment="1">
      <alignment horizontal="right" vertical="center"/>
    </xf>
    <xf numFmtId="3" fontId="22" fillId="2" borderId="0" xfId="32" applyNumberFormat="1" applyFont="1" applyFill="1" applyAlignment="1">
      <alignment horizontal="center" vertical="center"/>
    </xf>
    <xf numFmtId="0" fontId="40" fillId="0" borderId="0" xfId="35"/>
    <xf numFmtId="0" fontId="22" fillId="2" borderId="13" xfId="32" applyFont="1" applyFill="1" applyBorder="1" applyAlignment="1">
      <alignment horizontal="center" vertical="center" wrapText="1"/>
    </xf>
    <xf numFmtId="0" fontId="23" fillId="2" borderId="1" xfId="33" applyFont="1" applyFill="1" applyBorder="1" applyAlignment="1">
      <alignment horizontal="left" vertical="center" wrapText="1"/>
    </xf>
    <xf numFmtId="0" fontId="23" fillId="2" borderId="1" xfId="33" applyFont="1" applyFill="1" applyBorder="1" applyAlignment="1">
      <alignment horizontal="center" vertical="center" wrapText="1"/>
    </xf>
    <xf numFmtId="0" fontId="23" fillId="2" borderId="14" xfId="33" applyFont="1" applyFill="1" applyBorder="1" applyAlignment="1">
      <alignment horizontal="center" vertical="center" wrapText="1"/>
    </xf>
    <xf numFmtId="49" fontId="22" fillId="2" borderId="1" xfId="32" applyNumberFormat="1" applyFont="1" applyFill="1" applyBorder="1" applyAlignment="1">
      <alignment horizontal="center" vertical="center" wrapText="1"/>
    </xf>
    <xf numFmtId="0" fontId="22" fillId="2" borderId="1" xfId="33" applyFont="1" applyFill="1" applyBorder="1" applyAlignment="1">
      <alignment horizontal="center" wrapText="1"/>
    </xf>
    <xf numFmtId="0" fontId="22" fillId="2" borderId="14" xfId="33" applyFont="1" applyFill="1" applyBorder="1" applyAlignment="1">
      <alignment horizontal="center" wrapText="1"/>
    </xf>
    <xf numFmtId="0" fontId="22" fillId="2" borderId="21" xfId="32" applyFont="1" applyFill="1" applyBorder="1" applyAlignment="1">
      <alignment horizontal="center" vertical="center" wrapText="1"/>
    </xf>
    <xf numFmtId="0" fontId="22" fillId="2" borderId="22" xfId="32" applyFont="1" applyFill="1" applyBorder="1" applyAlignment="1">
      <alignment horizontal="center" vertical="center" wrapText="1"/>
    </xf>
    <xf numFmtId="0" fontId="22" fillId="2" borderId="22" xfId="33" applyFont="1" applyFill="1" applyBorder="1" applyAlignment="1">
      <alignment horizontal="left" vertical="center" wrapText="1"/>
    </xf>
    <xf numFmtId="0" fontId="22" fillId="2" borderId="22" xfId="33" applyFont="1" applyFill="1" applyBorder="1" applyAlignment="1">
      <alignment horizontal="center" wrapText="1"/>
    </xf>
    <xf numFmtId="0" fontId="22" fillId="2" borderId="23" xfId="33" applyFont="1" applyFill="1" applyBorder="1" applyAlignment="1">
      <alignment horizontal="center" wrapText="1"/>
    </xf>
    <xf numFmtId="0" fontId="44" fillId="2" borderId="0" xfId="0" applyFont="1" applyFill="1" applyAlignment="1">
      <alignment vertical="center"/>
    </xf>
    <xf numFmtId="3" fontId="44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4" fillId="2" borderId="0" xfId="0" applyFont="1" applyFill="1" applyBorder="1" applyAlignment="1">
      <alignment vertical="center"/>
    </xf>
    <xf numFmtId="3" fontId="41" fillId="2" borderId="0" xfId="0" applyNumberFormat="1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vertical="center"/>
    </xf>
    <xf numFmtId="0" fontId="44" fillId="2" borderId="0" xfId="0" applyFont="1" applyFill="1" applyBorder="1" applyAlignment="1">
      <alignment horizontal="center" vertical="center"/>
    </xf>
    <xf numFmtId="3" fontId="44" fillId="2" borderId="0" xfId="0" applyNumberFormat="1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right" vertical="center"/>
    </xf>
    <xf numFmtId="3" fontId="41" fillId="2" borderId="45" xfId="0" applyNumberFormat="1" applyFont="1" applyFill="1" applyBorder="1" applyAlignment="1">
      <alignment horizontal="center" vertical="center"/>
    </xf>
    <xf numFmtId="3" fontId="41" fillId="2" borderId="46" xfId="0" applyNumberFormat="1" applyFont="1" applyFill="1" applyBorder="1" applyAlignment="1">
      <alignment horizontal="center" vertical="center"/>
    </xf>
    <xf numFmtId="3" fontId="41" fillId="2" borderId="47" xfId="0" applyNumberFormat="1" applyFont="1" applyFill="1" applyBorder="1" applyAlignment="1">
      <alignment horizontal="center" vertical="center"/>
    </xf>
    <xf numFmtId="3" fontId="41" fillId="2" borderId="48" xfId="0" applyNumberFormat="1" applyFont="1" applyFill="1" applyBorder="1" applyAlignment="1">
      <alignment horizontal="center" vertical="center"/>
    </xf>
    <xf numFmtId="3" fontId="41" fillId="2" borderId="49" xfId="0" applyNumberFormat="1" applyFont="1" applyFill="1" applyBorder="1" applyAlignment="1">
      <alignment horizontal="center" vertical="center"/>
    </xf>
    <xf numFmtId="3" fontId="41" fillId="2" borderId="50" xfId="0" applyNumberFormat="1" applyFont="1" applyFill="1" applyBorder="1" applyAlignment="1">
      <alignment horizontal="center" vertical="center"/>
    </xf>
    <xf numFmtId="0" fontId="41" fillId="2" borderId="50" xfId="0" applyFont="1" applyFill="1" applyBorder="1" applyAlignment="1">
      <alignment vertical="center"/>
    </xf>
    <xf numFmtId="0" fontId="44" fillId="2" borderId="51" xfId="0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3" fontId="44" fillId="2" borderId="52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3" fontId="44" fillId="2" borderId="1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15" xfId="0" applyNumberFormat="1" applyFont="1" applyFill="1" applyBorder="1" applyAlignment="1">
      <alignment horizontal="center" vertical="center"/>
    </xf>
    <xf numFmtId="3" fontId="44" fillId="2" borderId="27" xfId="0" applyNumberFormat="1" applyFont="1" applyFill="1" applyBorder="1" applyAlignment="1">
      <alignment horizontal="center" vertical="center"/>
    </xf>
    <xf numFmtId="3" fontId="44" fillId="2" borderId="29" xfId="0" applyNumberFormat="1" applyFont="1" applyFill="1" applyBorder="1" applyAlignment="1">
      <alignment horizontal="center" vertical="center"/>
    </xf>
    <xf numFmtId="3" fontId="44" fillId="2" borderId="20" xfId="0" applyNumberFormat="1" applyFont="1" applyFill="1" applyBorder="1" applyAlignment="1">
      <alignment horizontal="center" vertical="center"/>
    </xf>
    <xf numFmtId="3" fontId="44" fillId="2" borderId="14" xfId="36" applyNumberFormat="1" applyFont="1" applyFill="1" applyBorder="1" applyAlignment="1">
      <alignment horizontal="left" vertical="center" wrapText="1"/>
    </xf>
    <xf numFmtId="0" fontId="44" fillId="2" borderId="5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/>
    </xf>
    <xf numFmtId="3" fontId="44" fillId="2" borderId="17" xfId="0" applyNumberFormat="1" applyFont="1" applyFill="1" applyBorder="1" applyAlignment="1">
      <alignment horizontal="center" vertical="center"/>
    </xf>
    <xf numFmtId="3" fontId="44" fillId="2" borderId="53" xfId="0" applyNumberFormat="1" applyFont="1" applyFill="1" applyBorder="1" applyAlignment="1">
      <alignment horizontal="center" vertical="center"/>
    </xf>
    <xf numFmtId="3" fontId="44" fillId="2" borderId="39" xfId="0" applyNumberFormat="1" applyFont="1" applyFill="1" applyBorder="1" applyAlignment="1">
      <alignment horizontal="center" vertical="center"/>
    </xf>
    <xf numFmtId="3" fontId="44" fillId="2" borderId="19" xfId="0" applyNumberFormat="1" applyFont="1" applyFill="1" applyBorder="1" applyAlignment="1">
      <alignment vertical="center" wrapText="1"/>
    </xf>
    <xf numFmtId="0" fontId="44" fillId="2" borderId="54" xfId="0" applyFont="1" applyFill="1" applyBorder="1" applyAlignment="1">
      <alignment horizontal="center" vertical="center"/>
    </xf>
    <xf numFmtId="4" fontId="44" fillId="2" borderId="14" xfId="36" applyNumberFormat="1" applyFont="1" applyFill="1" applyBorder="1" applyAlignment="1">
      <alignment horizontal="left" vertical="center" wrapText="1"/>
    </xf>
    <xf numFmtId="3" fontId="41" fillId="2" borderId="27" xfId="0" applyNumberFormat="1" applyFont="1" applyFill="1" applyBorder="1" applyAlignment="1">
      <alignment horizontal="center" vertical="center"/>
    </xf>
    <xf numFmtId="3" fontId="41" fillId="2" borderId="29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vertical="center" wrapText="1"/>
    </xf>
    <xf numFmtId="1" fontId="44" fillId="2" borderId="14" xfId="36" applyNumberFormat="1" applyFont="1" applyFill="1" applyBorder="1" applyAlignment="1">
      <alignment horizontal="left" vertical="center" wrapText="1"/>
    </xf>
    <xf numFmtId="3" fontId="44" fillId="2" borderId="14" xfId="6" applyNumberFormat="1" applyFont="1" applyFill="1" applyBorder="1" applyAlignment="1">
      <alignment horizontal="left" vertical="center" wrapText="1"/>
    </xf>
    <xf numFmtId="3" fontId="44" fillId="2" borderId="6" xfId="0" applyNumberFormat="1" applyFont="1" applyFill="1" applyBorder="1" applyAlignment="1">
      <alignment horizontal="center" vertical="center"/>
    </xf>
    <xf numFmtId="3" fontId="44" fillId="2" borderId="16" xfId="0" applyNumberFormat="1" applyFont="1" applyFill="1" applyBorder="1" applyAlignment="1">
      <alignment horizontal="center" vertical="center"/>
    </xf>
    <xf numFmtId="3" fontId="44" fillId="2" borderId="55" xfId="0" applyNumberFormat="1" applyFont="1" applyFill="1" applyBorder="1" applyAlignment="1">
      <alignment horizontal="center" vertical="center"/>
    </xf>
    <xf numFmtId="3" fontId="44" fillId="2" borderId="28" xfId="36" applyNumberFormat="1" applyFont="1" applyFill="1" applyBorder="1" applyAlignment="1">
      <alignment horizontal="left" vertical="center" wrapText="1"/>
    </xf>
    <xf numFmtId="0" fontId="44" fillId="2" borderId="37" xfId="0" applyFont="1" applyFill="1" applyBorder="1" applyAlignment="1">
      <alignment horizontal="center" vertical="center"/>
    </xf>
    <xf numFmtId="3" fontId="44" fillId="2" borderId="2" xfId="0" applyNumberFormat="1" applyFont="1" applyFill="1" applyBorder="1" applyAlignment="1">
      <alignment horizontal="center" vertical="center" wrapText="1" shrinkToFit="1"/>
    </xf>
    <xf numFmtId="3" fontId="44" fillId="2" borderId="17" xfId="0" applyNumberFormat="1" applyFont="1" applyFill="1" applyBorder="1" applyAlignment="1">
      <alignment horizontal="center" vertical="center" wrapText="1" shrinkToFit="1"/>
    </xf>
    <xf numFmtId="0" fontId="14" fillId="0" borderId="0" xfId="10" applyFont="1" applyFill="1" applyAlignment="1">
      <alignment horizontal="center" vertical="center"/>
    </xf>
    <xf numFmtId="0" fontId="14" fillId="2" borderId="0" xfId="10" applyFont="1" applyFill="1" applyAlignment="1">
      <alignment horizontal="left" vertical="center"/>
    </xf>
    <xf numFmtId="0" fontId="14" fillId="3" borderId="0" xfId="10" applyFont="1" applyFill="1" applyAlignment="1">
      <alignment horizontal="center" vertical="center"/>
    </xf>
    <xf numFmtId="3" fontId="14" fillId="2" borderId="0" xfId="10" applyNumberFormat="1" applyFont="1" applyFill="1" applyAlignment="1">
      <alignment vertical="center"/>
    </xf>
    <xf numFmtId="0" fontId="14" fillId="3" borderId="0" xfId="10" applyFont="1" applyFill="1" applyAlignment="1">
      <alignment horizontal="right" vertical="center"/>
    </xf>
    <xf numFmtId="0" fontId="14" fillId="3" borderId="0" xfId="10" applyNumberFormat="1" applyFont="1" applyFill="1" applyBorder="1" applyAlignment="1">
      <alignment horizontal="center" vertical="center" wrapText="1"/>
    </xf>
    <xf numFmtId="3" fontId="76" fillId="2" borderId="0" xfId="10" applyNumberFormat="1" applyFont="1" applyFill="1" applyBorder="1" applyAlignment="1">
      <alignment horizontal="right" vertical="center"/>
    </xf>
    <xf numFmtId="4" fontId="76" fillId="3" borderId="0" xfId="10" applyNumberFormat="1" applyFont="1" applyFill="1" applyBorder="1" applyAlignment="1">
      <alignment horizontal="right" vertical="center"/>
    </xf>
    <xf numFmtId="3" fontId="76" fillId="3" borderId="0" xfId="10" applyNumberFormat="1" applyFont="1" applyFill="1" applyBorder="1" applyAlignment="1">
      <alignment horizontal="right" vertical="center"/>
    </xf>
    <xf numFmtId="0" fontId="16" fillId="3" borderId="0" xfId="10" applyFont="1" applyFill="1" applyAlignment="1">
      <alignment horizontal="right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6" fillId="7" borderId="1" xfId="10" applyNumberFormat="1" applyFont="1" applyFill="1" applyBorder="1" applyAlignment="1">
      <alignment horizontal="right" vertical="center"/>
    </xf>
    <xf numFmtId="3" fontId="16" fillId="0" borderId="1" xfId="10" applyNumberFormat="1" applyFont="1" applyFill="1" applyBorder="1" applyAlignment="1">
      <alignment horizontal="right" vertical="center"/>
    </xf>
    <xf numFmtId="3" fontId="14" fillId="2" borderId="0" xfId="10" applyNumberFormat="1" applyFont="1" applyFill="1" applyAlignment="1">
      <alignment horizontal="right" vertical="center"/>
    </xf>
    <xf numFmtId="0" fontId="16" fillId="0" borderId="1" xfId="10" applyFont="1" applyBorder="1" applyAlignment="1">
      <alignment horizontal="center" vertical="center"/>
    </xf>
    <xf numFmtId="4" fontId="16" fillId="2" borderId="1" xfId="10" applyNumberFormat="1" applyFont="1" applyFill="1" applyBorder="1" applyAlignment="1">
      <alignment vertical="center" wrapText="1"/>
    </xf>
    <xf numFmtId="4" fontId="16" fillId="2" borderId="1" xfId="10" applyNumberFormat="1" applyFont="1" applyFill="1" applyBorder="1" applyAlignment="1">
      <alignment horizontal="center" vertical="center" wrapText="1"/>
    </xf>
    <xf numFmtId="3" fontId="14" fillId="2" borderId="1" xfId="10" applyNumberFormat="1" applyFont="1" applyFill="1" applyBorder="1" applyAlignment="1">
      <alignment vertical="center" wrapText="1"/>
    </xf>
    <xf numFmtId="0" fontId="16" fillId="2" borderId="0" xfId="10" applyFont="1" applyFill="1" applyAlignment="1">
      <alignment horizontal="right" vertical="center"/>
    </xf>
    <xf numFmtId="0" fontId="14" fillId="0" borderId="1" xfId="10" applyFont="1" applyBorder="1" applyAlignment="1">
      <alignment horizontal="center" vertical="center"/>
    </xf>
    <xf numFmtId="49" fontId="25" fillId="2" borderId="1" xfId="9" applyNumberFormat="1" applyFont="1" applyFill="1" applyBorder="1" applyAlignment="1">
      <alignment horizontal="center" vertical="center"/>
    </xf>
    <xf numFmtId="0" fontId="25" fillId="2" borderId="1" xfId="9" applyFont="1" applyFill="1" applyBorder="1" applyAlignment="1">
      <alignment horizontal="left" vertical="center" wrapText="1"/>
    </xf>
    <xf numFmtId="4" fontId="14" fillId="2" borderId="1" xfId="10" applyNumberFormat="1" applyFont="1" applyFill="1" applyBorder="1" applyAlignment="1">
      <alignment horizontal="center" vertical="center" wrapText="1"/>
    </xf>
    <xf numFmtId="3" fontId="14" fillId="0" borderId="1" xfId="10" applyNumberFormat="1" applyFont="1" applyFill="1" applyBorder="1" applyAlignment="1">
      <alignment vertical="center" wrapText="1"/>
    </xf>
    <xf numFmtId="0" fontId="14" fillId="2" borderId="0" xfId="10" applyFont="1" applyFill="1" applyAlignment="1">
      <alignment horizontal="right" vertical="center"/>
    </xf>
    <xf numFmtId="49" fontId="25" fillId="2" borderId="1" xfId="9" applyNumberFormat="1" applyFont="1" applyFill="1" applyBorder="1" applyAlignment="1">
      <alignment horizontal="center" vertical="center" wrapText="1"/>
    </xf>
    <xf numFmtId="0" fontId="49" fillId="2" borderId="1" xfId="9" applyFont="1" applyFill="1" applyBorder="1" applyAlignment="1">
      <alignment horizontal="left" vertical="center" wrapText="1"/>
    </xf>
    <xf numFmtId="0" fontId="25" fillId="2" borderId="1" xfId="9" applyFont="1" applyFill="1" applyBorder="1" applyAlignment="1">
      <alignment horizontal="center" vertical="center" wrapText="1"/>
    </xf>
    <xf numFmtId="165" fontId="14" fillId="2" borderId="0" xfId="10" applyNumberFormat="1" applyFont="1" applyFill="1" applyAlignment="1">
      <alignment horizontal="right" vertical="center"/>
    </xf>
    <xf numFmtId="4" fontId="14" fillId="3" borderId="0" xfId="10" applyNumberFormat="1" applyFont="1" applyFill="1" applyAlignment="1">
      <alignment horizontal="right" vertical="center"/>
    </xf>
    <xf numFmtId="3" fontId="14" fillId="3" borderId="0" xfId="10" applyNumberFormat="1" applyFont="1" applyFill="1" applyAlignment="1">
      <alignment horizontal="right" vertical="center"/>
    </xf>
    <xf numFmtId="167" fontId="14" fillId="2" borderId="0" xfId="10" applyNumberFormat="1" applyFont="1" applyFill="1" applyAlignment="1">
      <alignment horizontal="right" vertical="center"/>
    </xf>
    <xf numFmtId="0" fontId="15" fillId="3" borderId="0" xfId="10" applyNumberFormat="1" applyFont="1" applyFill="1" applyBorder="1" applyAlignment="1">
      <alignment horizontal="center" vertical="center" wrapText="1"/>
    </xf>
    <xf numFmtId="0" fontId="35" fillId="2" borderId="0" xfId="0" applyFont="1" applyFill="1"/>
    <xf numFmtId="3" fontId="45" fillId="2" borderId="0" xfId="0" applyNumberFormat="1" applyFont="1" applyFill="1"/>
    <xf numFmtId="0" fontId="45" fillId="2" borderId="0" xfId="0" applyFont="1" applyFill="1"/>
    <xf numFmtId="0" fontId="45" fillId="2" borderId="1" xfId="0" applyFont="1" applyFill="1" applyBorder="1" applyAlignment="1" applyProtection="1">
      <alignment horizontal="center" vertical="center"/>
      <protection locked="0"/>
    </xf>
    <xf numFmtId="49" fontId="45" fillId="2" borderId="1" xfId="9" applyNumberFormat="1" applyFont="1" applyFill="1" applyBorder="1" applyAlignment="1">
      <alignment horizontal="center" vertical="center"/>
    </xf>
    <xf numFmtId="0" fontId="45" fillId="2" borderId="1" xfId="0" applyFont="1" applyFill="1" applyBorder="1" applyAlignment="1" applyProtection="1">
      <alignment vertical="center" wrapText="1"/>
      <protection locked="0"/>
    </xf>
    <xf numFmtId="3" fontId="4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5" fillId="2" borderId="1" xfId="9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 applyProtection="1">
      <alignment vertical="center"/>
      <protection locked="0"/>
    </xf>
    <xf numFmtId="3" fontId="45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4" fillId="2" borderId="1" xfId="9" applyNumberFormat="1" applyFont="1" applyFill="1" applyBorder="1" applyAlignment="1">
      <alignment horizontal="center" vertical="center" wrapText="1"/>
    </xf>
    <xf numFmtId="0" fontId="45" fillId="2" borderId="1" xfId="9" applyFont="1" applyFill="1" applyBorder="1" applyAlignment="1">
      <alignment horizontal="center" vertical="center" wrapText="1"/>
    </xf>
    <xf numFmtId="0" fontId="47" fillId="2" borderId="1" xfId="0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 applyProtection="1">
      <alignment vertical="center"/>
      <protection locked="0"/>
    </xf>
    <xf numFmtId="4" fontId="14" fillId="2" borderId="0" xfId="5" applyNumberFormat="1" applyFont="1" applyFill="1" applyAlignment="1">
      <alignment horizontal="right" vertical="center"/>
    </xf>
    <xf numFmtId="4" fontId="44" fillId="2" borderId="0" xfId="5" applyNumberFormat="1" applyFont="1" applyFill="1" applyAlignment="1">
      <alignment horizontal="right" vertical="center"/>
    </xf>
    <xf numFmtId="3" fontId="14" fillId="2" borderId="1" xfId="5" applyNumberFormat="1" applyFont="1" applyFill="1" applyBorder="1" applyAlignment="1">
      <alignment horizontal="center" vertical="center"/>
    </xf>
    <xf numFmtId="3" fontId="25" fillId="2" borderId="1" xfId="3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left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3" fontId="49" fillId="2" borderId="4" xfId="3" applyNumberFormat="1" applyFont="1" applyFill="1" applyBorder="1" applyAlignment="1">
      <alignment horizontal="left" vertical="center" wrapText="1"/>
    </xf>
    <xf numFmtId="3" fontId="25" fillId="2" borderId="1" xfId="3" applyNumberFormat="1" applyFont="1" applyFill="1" applyBorder="1" applyAlignment="1">
      <alignment horizontal="center" vertical="center"/>
    </xf>
    <xf numFmtId="3" fontId="25" fillId="2" borderId="4" xfId="3" applyNumberFormat="1" applyFont="1" applyFill="1" applyBorder="1" applyAlignment="1">
      <alignment horizontal="left" vertical="center" wrapText="1"/>
    </xf>
    <xf numFmtId="3" fontId="14" fillId="2" borderId="1" xfId="3" applyNumberFormat="1" applyFont="1" applyFill="1" applyBorder="1" applyAlignment="1">
      <alignment horizontal="center" vertical="center" wrapText="1"/>
    </xf>
    <xf numFmtId="3" fontId="14" fillId="2" borderId="4" xfId="3" applyNumberFormat="1" applyFont="1" applyFill="1" applyBorder="1" applyAlignment="1">
      <alignment horizontal="left" vertical="center" wrapText="1"/>
    </xf>
    <xf numFmtId="49" fontId="25" fillId="2" borderId="1" xfId="3" applyNumberFormat="1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 wrapText="1"/>
    </xf>
    <xf numFmtId="3" fontId="49" fillId="2" borderId="4" xfId="5" applyNumberFormat="1" applyFont="1" applyFill="1" applyBorder="1" applyAlignment="1">
      <alignment horizontal="left" vertical="center" wrapText="1"/>
    </xf>
    <xf numFmtId="3" fontId="25" fillId="2" borderId="2" xfId="3" applyNumberFormat="1" applyFont="1" applyFill="1" applyBorder="1" applyAlignment="1">
      <alignment horizontal="center" vertical="center"/>
    </xf>
    <xf numFmtId="3" fontId="25" fillId="2" borderId="41" xfId="3" applyNumberFormat="1" applyFont="1" applyFill="1" applyBorder="1" applyAlignment="1">
      <alignment horizontal="left" vertical="center" wrapText="1"/>
    </xf>
    <xf numFmtId="3" fontId="49" fillId="2" borderId="41" xfId="3" applyNumberFormat="1" applyFont="1" applyFill="1" applyBorder="1" applyAlignment="1">
      <alignment horizontal="left" vertical="center" wrapText="1"/>
    </xf>
    <xf numFmtId="3" fontId="25" fillId="2" borderId="1" xfId="5" applyNumberFormat="1" applyFont="1" applyFill="1" applyBorder="1" applyAlignment="1">
      <alignment horizontal="center" vertical="center"/>
    </xf>
    <xf numFmtId="3" fontId="14" fillId="2" borderId="20" xfId="5" applyNumberFormat="1" applyFont="1" applyFill="1" applyBorder="1" applyAlignment="1">
      <alignment horizontal="center" vertical="center"/>
    </xf>
    <xf numFmtId="3" fontId="16" fillId="2" borderId="20" xfId="5" applyNumberFormat="1" applyFont="1" applyFill="1" applyBorder="1" applyAlignment="1">
      <alignment horizontal="center" vertical="center"/>
    </xf>
    <xf numFmtId="3" fontId="23" fillId="2" borderId="20" xfId="3" applyNumberFormat="1" applyFont="1" applyFill="1" applyBorder="1" applyAlignment="1">
      <alignment horizontal="center" vertical="center"/>
    </xf>
    <xf numFmtId="3" fontId="56" fillId="2" borderId="5" xfId="5" applyNumberFormat="1" applyFont="1" applyFill="1" applyBorder="1" applyAlignment="1" applyProtection="1">
      <alignment horizontal="left" vertical="center" wrapText="1"/>
      <protection locked="0"/>
    </xf>
    <xf numFmtId="3" fontId="16" fillId="2" borderId="1" xfId="5" applyNumberFormat="1" applyFont="1" applyFill="1" applyBorder="1" applyAlignment="1">
      <alignment horizontal="center" vertical="center"/>
    </xf>
    <xf numFmtId="3" fontId="16" fillId="2" borderId="0" xfId="5" applyNumberFormat="1" applyFont="1" applyFill="1" applyAlignment="1">
      <alignment horizontal="right" vertical="center"/>
    </xf>
    <xf numFmtId="3" fontId="16" fillId="2" borderId="5" xfId="5" applyNumberFormat="1" applyFont="1" applyFill="1" applyBorder="1" applyAlignment="1">
      <alignment vertical="center" wrapText="1"/>
    </xf>
    <xf numFmtId="3" fontId="16" fillId="2" borderId="1" xfId="5" applyNumberFormat="1" applyFont="1" applyFill="1" applyBorder="1" applyAlignment="1">
      <alignment horizontal="center" vertical="center" wrapText="1"/>
    </xf>
    <xf numFmtId="3" fontId="14" fillId="2" borderId="0" xfId="5" applyNumberFormat="1" applyFont="1" applyFill="1" applyAlignment="1">
      <alignment horizontal="right" vertical="center"/>
    </xf>
    <xf numFmtId="3" fontId="14" fillId="2" borderId="0" xfId="5" applyNumberFormat="1" applyFont="1" applyFill="1" applyAlignment="1">
      <alignment horizontal="center" vertical="center"/>
    </xf>
    <xf numFmtId="3" fontId="14" fillId="2" borderId="0" xfId="5" applyNumberFormat="1" applyFont="1" applyFill="1" applyAlignment="1">
      <alignment horizontal="left" vertical="center"/>
    </xf>
    <xf numFmtId="0" fontId="22" fillId="0" borderId="0" xfId="38" applyFont="1" applyFill="1" applyAlignment="1">
      <alignment vertical="center"/>
    </xf>
    <xf numFmtId="0" fontId="19" fillId="0" borderId="0" xfId="38" applyFont="1" applyFill="1" applyBorder="1" applyAlignment="1">
      <alignment horizontal="center" vertical="center" wrapText="1"/>
    </xf>
    <xf numFmtId="0" fontId="37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1" xfId="38" applyFont="1" applyFill="1" applyBorder="1" applyAlignment="1" applyProtection="1">
      <alignment horizontal="center" vertical="center" wrapText="1"/>
      <protection locked="0"/>
    </xf>
    <xf numFmtId="0" fontId="35" fillId="0" borderId="0" xfId="38" applyFont="1" applyFill="1" applyAlignment="1" applyProtection="1">
      <alignment vertical="center"/>
      <protection locked="0"/>
    </xf>
    <xf numFmtId="0" fontId="78" fillId="0" borderId="1" xfId="38" applyFont="1" applyFill="1" applyBorder="1" applyAlignment="1" applyProtection="1">
      <alignment horizontal="center" vertical="center" wrapText="1"/>
      <protection locked="0"/>
    </xf>
    <xf numFmtId="3" fontId="35" fillId="0" borderId="1" xfId="38" applyNumberFormat="1" applyFont="1" applyFill="1" applyBorder="1" applyAlignment="1" applyProtection="1">
      <alignment horizontal="center" vertical="center"/>
      <protection locked="0"/>
    </xf>
    <xf numFmtId="0" fontId="35" fillId="0" borderId="1" xfId="38" applyFont="1" applyFill="1" applyBorder="1" applyAlignment="1">
      <alignment vertical="center"/>
    </xf>
    <xf numFmtId="0" fontId="35" fillId="0" borderId="1" xfId="38" applyFont="1" applyBorder="1" applyAlignment="1">
      <alignment horizontal="center" vertical="center"/>
    </xf>
    <xf numFmtId="3" fontId="35" fillId="0" borderId="1" xfId="38" applyNumberFormat="1" applyFont="1" applyFill="1" applyBorder="1" applyAlignment="1">
      <alignment horizontal="center" vertical="center"/>
    </xf>
    <xf numFmtId="0" fontId="79" fillId="0" borderId="1" xfId="38" applyFont="1" applyFill="1" applyBorder="1" applyAlignment="1" applyProtection="1">
      <alignment horizontal="center" vertical="center" wrapText="1"/>
      <protection locked="0"/>
    </xf>
    <xf numFmtId="3" fontId="79" fillId="0" borderId="1" xfId="38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38" applyFont="1" applyFill="1" applyAlignment="1">
      <alignment vertical="center"/>
    </xf>
    <xf numFmtId="0" fontId="35" fillId="0" borderId="0" xfId="38" applyFont="1" applyFill="1" applyAlignment="1">
      <alignment vertical="center"/>
    </xf>
    <xf numFmtId="0" fontId="23" fillId="0" borderId="0" xfId="38" applyFont="1" applyFill="1" applyAlignment="1">
      <alignment vertical="center"/>
    </xf>
    <xf numFmtId="0" fontId="14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45" fillId="0" borderId="1" xfId="8" applyFont="1" applyBorder="1" applyAlignment="1">
      <alignment horizontal="center"/>
    </xf>
    <xf numFmtId="0" fontId="22" fillId="0" borderId="1" xfId="8" applyFont="1" applyBorder="1" applyAlignment="1">
      <alignment horizontal="center"/>
    </xf>
    <xf numFmtId="3" fontId="22" fillId="0" borderId="0" xfId="8" applyNumberFormat="1" applyFont="1"/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/>
    </xf>
    <xf numFmtId="4" fontId="17" fillId="0" borderId="20" xfId="3" applyNumberFormat="1" applyFont="1" applyFill="1" applyBorder="1" applyAlignment="1">
      <alignment horizontal="center" vertical="center"/>
    </xf>
    <xf numFmtId="3" fontId="18" fillId="0" borderId="41" xfId="0" applyNumberFormat="1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/>
    </xf>
    <xf numFmtId="3" fontId="17" fillId="0" borderId="21" xfId="0" applyNumberFormat="1" applyFont="1" applyBorder="1" applyAlignment="1">
      <alignment horizontal="center" vertical="center"/>
    </xf>
    <xf numFmtId="0" fontId="17" fillId="2" borderId="22" xfId="0" quotePrefix="1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left" vertical="center"/>
    </xf>
    <xf numFmtId="3" fontId="27" fillId="0" borderId="21" xfId="0" applyNumberFormat="1" applyFont="1" applyFill="1" applyBorder="1" applyAlignment="1">
      <alignment horizontal="center"/>
    </xf>
    <xf numFmtId="3" fontId="27" fillId="0" borderId="23" xfId="0" applyNumberFormat="1" applyFont="1" applyFill="1" applyBorder="1" applyAlignment="1">
      <alignment horizontal="center"/>
    </xf>
    <xf numFmtId="3" fontId="27" fillId="0" borderId="24" xfId="0" applyNumberFormat="1" applyFont="1" applyFill="1" applyBorder="1" applyAlignment="1">
      <alignment horizontal="center"/>
    </xf>
    <xf numFmtId="3" fontId="27" fillId="0" borderId="24" xfId="3" applyNumberFormat="1" applyFont="1" applyFill="1" applyBorder="1" applyAlignment="1">
      <alignment horizontal="center" vertical="center"/>
    </xf>
    <xf numFmtId="3" fontId="14" fillId="0" borderId="15" xfId="0" applyNumberFormat="1" applyFont="1" applyFill="1" applyBorder="1" applyAlignment="1">
      <alignment horizontal="center" vertical="center" wrapText="1"/>
    </xf>
    <xf numFmtId="3" fontId="26" fillId="0" borderId="55" xfId="0" applyNumberFormat="1" applyFont="1" applyFill="1" applyBorder="1" applyAlignment="1">
      <alignment horizontal="center" vertical="center"/>
    </xf>
    <xf numFmtId="3" fontId="17" fillId="0" borderId="16" xfId="0" applyNumberFormat="1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horizontal="left" vertical="center" wrapText="1"/>
    </xf>
    <xf numFmtId="0" fontId="17" fillId="0" borderId="4" xfId="6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 wrapText="1"/>
    </xf>
    <xf numFmtId="3" fontId="17" fillId="0" borderId="36" xfId="0" applyNumberFormat="1" applyFont="1" applyFill="1" applyBorder="1" applyAlignment="1">
      <alignment horizontal="center" vertical="center"/>
    </xf>
    <xf numFmtId="3" fontId="27" fillId="0" borderId="21" xfId="0" applyNumberFormat="1" applyFont="1" applyFill="1" applyBorder="1" applyAlignment="1">
      <alignment horizontal="center" vertical="center"/>
    </xf>
    <xf numFmtId="3" fontId="27" fillId="0" borderId="22" xfId="0" applyNumberFormat="1" applyFont="1" applyFill="1" applyBorder="1" applyAlignment="1">
      <alignment horizontal="center" vertical="center"/>
    </xf>
    <xf numFmtId="3" fontId="27" fillId="0" borderId="25" xfId="0" applyNumberFormat="1" applyFont="1" applyFill="1" applyBorder="1" applyAlignment="1">
      <alignment horizontal="center" vertical="center"/>
    </xf>
    <xf numFmtId="3" fontId="27" fillId="0" borderId="61" xfId="0" applyNumberFormat="1" applyFont="1" applyFill="1" applyBorder="1" applyAlignment="1">
      <alignment horizontal="center" vertical="center"/>
    </xf>
    <xf numFmtId="3" fontId="27" fillId="0" borderId="23" xfId="0" applyNumberFormat="1" applyFont="1" applyFill="1" applyBorder="1" applyAlignment="1">
      <alignment horizontal="center" vertical="center"/>
    </xf>
    <xf numFmtId="3" fontId="27" fillId="0" borderId="24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/>
    </xf>
    <xf numFmtId="4" fontId="26" fillId="0" borderId="13" xfId="0" applyNumberFormat="1" applyFont="1" applyFill="1" applyBorder="1" applyAlignment="1">
      <alignment horizontal="center"/>
    </xf>
    <xf numFmtId="3" fontId="26" fillId="0" borderId="22" xfId="0" applyNumberFormat="1" applyFont="1" applyFill="1" applyBorder="1" applyAlignment="1">
      <alignment horizontal="center"/>
    </xf>
    <xf numFmtId="3" fontId="26" fillId="0" borderId="25" xfId="0" applyNumberFormat="1" applyFont="1" applyFill="1" applyBorder="1" applyAlignment="1">
      <alignment horizontal="center"/>
    </xf>
    <xf numFmtId="4" fontId="14" fillId="0" borderId="24" xfId="3" applyNumberFormat="1" applyFont="1" applyFill="1" applyBorder="1" applyAlignment="1">
      <alignment horizontal="center" vertical="center" wrapText="1"/>
    </xf>
    <xf numFmtId="4" fontId="22" fillId="0" borderId="20" xfId="0" applyNumberFormat="1" applyFont="1" applyFill="1" applyBorder="1" applyAlignment="1">
      <alignment horizontal="center" vertical="center"/>
    </xf>
    <xf numFmtId="4" fontId="23" fillId="0" borderId="20" xfId="0" applyNumberFormat="1" applyFont="1" applyFill="1" applyBorder="1" applyAlignment="1">
      <alignment horizontal="center" vertical="center"/>
    </xf>
    <xf numFmtId="3" fontId="17" fillId="0" borderId="19" xfId="0" applyNumberFormat="1" applyFont="1" applyFill="1" applyBorder="1" applyAlignment="1">
      <alignment horizontal="center" vertical="center"/>
    </xf>
    <xf numFmtId="3" fontId="17" fillId="0" borderId="39" xfId="3" applyNumberFormat="1" applyFont="1" applyFill="1" applyBorder="1" applyAlignment="1">
      <alignment horizontal="center" vertical="center"/>
    </xf>
    <xf numFmtId="0" fontId="25" fillId="2" borderId="0" xfId="4" applyFont="1" applyFill="1" applyAlignment="1">
      <alignment horizontal="left" vertical="center"/>
    </xf>
    <xf numFmtId="4" fontId="56" fillId="2" borderId="1" xfId="4" applyNumberFormat="1" applyFont="1" applyFill="1" applyBorder="1" applyAlignment="1">
      <alignment vertical="center" wrapText="1"/>
    </xf>
    <xf numFmtId="3" fontId="25" fillId="2" borderId="1" xfId="4" applyNumberFormat="1" applyFont="1" applyFill="1" applyBorder="1" applyAlignment="1">
      <alignment horizontal="right" vertical="center"/>
    </xf>
    <xf numFmtId="0" fontId="56" fillId="2" borderId="0" xfId="4" applyFont="1" applyFill="1" applyAlignment="1">
      <alignment horizontal="right" vertical="center"/>
    </xf>
    <xf numFmtId="0" fontId="25" fillId="2" borderId="1" xfId="4" applyFont="1" applyFill="1" applyBorder="1" applyAlignment="1">
      <alignment horizontal="center" vertical="center"/>
    </xf>
    <xf numFmtId="3" fontId="25" fillId="2" borderId="1" xfId="5" applyNumberFormat="1" applyFont="1" applyFill="1" applyBorder="1" applyAlignment="1">
      <alignment horizontal="right" vertical="center"/>
    </xf>
    <xf numFmtId="0" fontId="25" fillId="2" borderId="0" xfId="4" applyFont="1" applyFill="1" applyAlignment="1">
      <alignment horizontal="right" vertical="center"/>
    </xf>
    <xf numFmtId="0" fontId="25" fillId="2" borderId="1" xfId="3" applyFont="1" applyFill="1" applyBorder="1" applyAlignment="1">
      <alignment horizontal="center" vertical="center" wrapText="1"/>
    </xf>
    <xf numFmtId="49" fontId="25" fillId="2" borderId="1" xfId="3" applyNumberFormat="1" applyFont="1" applyFill="1" applyBorder="1" applyAlignment="1">
      <alignment horizontal="center" vertical="center"/>
    </xf>
    <xf numFmtId="49" fontId="25" fillId="2" borderId="1" xfId="4" applyNumberFormat="1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left" vertical="center" wrapText="1"/>
    </xf>
    <xf numFmtId="3" fontId="56" fillId="2" borderId="1" xfId="4" applyNumberFormat="1" applyFont="1" applyFill="1" applyBorder="1" applyAlignment="1">
      <alignment horizontal="right" vertical="center"/>
    </xf>
    <xf numFmtId="3" fontId="56" fillId="2" borderId="1" xfId="5" applyNumberFormat="1" applyFont="1" applyFill="1" applyBorder="1" applyAlignment="1">
      <alignment horizontal="right" vertical="center"/>
    </xf>
    <xf numFmtId="0" fontId="25" fillId="2" borderId="1" xfId="6" applyFont="1" applyFill="1" applyBorder="1" applyAlignment="1">
      <alignment horizontal="left" vertical="center" wrapText="1"/>
    </xf>
    <xf numFmtId="0" fontId="16" fillId="5" borderId="4" xfId="8" applyFont="1" applyFill="1" applyBorder="1" applyAlignment="1" applyProtection="1">
      <alignment horizontal="center" vertical="center" wrapText="1"/>
      <protection locked="0"/>
    </xf>
    <xf numFmtId="0" fontId="16" fillId="6" borderId="4" xfId="8" applyFont="1" applyFill="1" applyBorder="1" applyAlignment="1" applyProtection="1">
      <alignment horizontal="center" vertical="center" wrapText="1"/>
      <protection locked="0"/>
    </xf>
    <xf numFmtId="0" fontId="16" fillId="5" borderId="1" xfId="8" applyFont="1" applyFill="1" applyBorder="1" applyAlignment="1" applyProtection="1">
      <alignment horizontal="center" vertical="center" wrapText="1"/>
      <protection locked="0"/>
    </xf>
    <xf numFmtId="0" fontId="14" fillId="0" borderId="1" xfId="8" applyFont="1" applyFill="1" applyBorder="1" applyAlignment="1" applyProtection="1">
      <alignment horizontal="center" vertical="center" wrapText="1"/>
      <protection locked="0"/>
    </xf>
    <xf numFmtId="0" fontId="14" fillId="2" borderId="4" xfId="8" applyFont="1" applyFill="1" applyBorder="1" applyAlignment="1" applyProtection="1">
      <alignment horizontal="center" vertical="center" wrapText="1"/>
      <protection locked="0"/>
    </xf>
    <xf numFmtId="0" fontId="14" fillId="2" borderId="2" xfId="8" applyFont="1" applyFill="1" applyBorder="1" applyAlignment="1" applyProtection="1">
      <alignment horizontal="center" vertical="center" wrapText="1"/>
      <protection locked="0"/>
    </xf>
    <xf numFmtId="0" fontId="26" fillId="2" borderId="0" xfId="8" applyFont="1" applyFill="1" applyAlignment="1">
      <alignment horizontal="center" vertical="center"/>
    </xf>
    <xf numFmtId="0" fontId="15" fillId="2" borderId="0" xfId="8" applyFont="1" applyFill="1" applyAlignment="1">
      <alignment horizontal="center" vertical="center"/>
    </xf>
    <xf numFmtId="3" fontId="14" fillId="2" borderId="20" xfId="37" applyNumberFormat="1" applyFont="1" applyFill="1" applyBorder="1" applyAlignment="1">
      <alignment horizontal="center" vertical="center" wrapText="1"/>
    </xf>
    <xf numFmtId="0" fontId="41" fillId="2" borderId="4" xfId="8" applyFont="1" applyFill="1" applyBorder="1" applyAlignment="1" applyProtection="1">
      <alignment horizontal="center" vertical="center" wrapText="1"/>
      <protection locked="0"/>
    </xf>
    <xf numFmtId="0" fontId="41" fillId="2" borderId="1" xfId="8" applyFont="1" applyFill="1" applyBorder="1" applyAlignment="1" applyProtection="1">
      <alignment horizontal="center" vertical="center" wrapText="1"/>
      <protection locked="0"/>
    </xf>
    <xf numFmtId="3" fontId="14" fillId="2" borderId="1" xfId="3" applyNumberFormat="1" applyFont="1" applyFill="1" applyBorder="1" applyAlignment="1">
      <alignment horizontal="left" vertical="center" wrapText="1"/>
    </xf>
    <xf numFmtId="3" fontId="16" fillId="2" borderId="1" xfId="3" applyNumberFormat="1" applyFont="1" applyFill="1" applyBorder="1" applyAlignment="1">
      <alignment horizontal="left" vertical="center" wrapText="1"/>
    </xf>
    <xf numFmtId="3" fontId="17" fillId="2" borderId="1" xfId="3" applyNumberFormat="1" applyFont="1" applyFill="1" applyBorder="1" applyAlignment="1">
      <alignment horizontal="center" vertical="center"/>
    </xf>
    <xf numFmtId="3" fontId="18" fillId="2" borderId="1" xfId="0" applyNumberFormat="1" applyFont="1" applyFill="1" applyBorder="1" applyAlignment="1">
      <alignment horizontal="left" vertical="center" wrapText="1"/>
    </xf>
    <xf numFmtId="164" fontId="17" fillId="2" borderId="1" xfId="3" applyNumberFormat="1" applyFont="1" applyFill="1" applyBorder="1" applyAlignment="1">
      <alignment horizontal="center" vertical="center"/>
    </xf>
    <xf numFmtId="3" fontId="17" fillId="2" borderId="1" xfId="0" applyNumberFormat="1" applyFont="1" applyFill="1" applyBorder="1" applyAlignment="1">
      <alignment horizontal="left" vertical="center" wrapText="1"/>
    </xf>
    <xf numFmtId="3" fontId="17" fillId="2" borderId="2" xfId="3" applyNumberFormat="1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/>
    </xf>
    <xf numFmtId="3" fontId="16" fillId="2" borderId="5" xfId="5" applyNumberFormat="1" applyFont="1" applyFill="1" applyBorder="1" applyAlignment="1">
      <alignment horizontal="righ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3" fontId="80" fillId="0" borderId="0" xfId="0" applyNumberFormat="1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quotePrefix="1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left" vertical="center"/>
    </xf>
    <xf numFmtId="0" fontId="2" fillId="0" borderId="0" xfId="1" applyFont="1" applyFill="1" applyProtection="1"/>
    <xf numFmtId="3" fontId="3" fillId="2" borderId="1" xfId="1" applyNumberFormat="1" applyFont="1" applyFill="1" applyBorder="1" applyProtection="1"/>
    <xf numFmtId="3" fontId="4" fillId="2" borderId="1" xfId="1" applyNumberFormat="1" applyFont="1" applyFill="1" applyBorder="1" applyProtection="1"/>
    <xf numFmtId="0" fontId="50" fillId="2" borderId="1" xfId="28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0" fontId="67" fillId="2" borderId="1" xfId="31" applyFont="1" applyFill="1" applyBorder="1" applyAlignment="1">
      <alignment horizontal="center" vertical="center" wrapText="1"/>
    </xf>
    <xf numFmtId="0" fontId="70" fillId="2" borderId="1" xfId="31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3" fontId="28" fillId="2" borderId="0" xfId="28" applyNumberFormat="1" applyFont="1" applyFill="1" applyBorder="1" applyAlignment="1">
      <alignment horizontal="center" vertical="center"/>
    </xf>
    <xf numFmtId="0" fontId="63" fillId="2" borderId="62" xfId="31" applyFont="1" applyFill="1" applyBorder="1" applyAlignment="1">
      <alignment vertical="center"/>
    </xf>
    <xf numFmtId="3" fontId="65" fillId="2" borderId="13" xfId="31" applyNumberFormat="1" applyFont="1" applyFill="1" applyBorder="1" applyAlignment="1">
      <alignment horizontal="center" vertical="center" wrapText="1"/>
    </xf>
    <xf numFmtId="3" fontId="26" fillId="2" borderId="29" xfId="31" applyNumberFormat="1" applyFont="1" applyFill="1" applyBorder="1" applyAlignment="1">
      <alignment horizontal="center" vertical="center" wrapText="1"/>
    </xf>
    <xf numFmtId="3" fontId="72" fillId="2" borderId="6" xfId="31" applyNumberFormat="1" applyFont="1" applyFill="1" applyBorder="1" applyAlignment="1">
      <alignment horizontal="center" vertical="center" wrapText="1"/>
    </xf>
    <xf numFmtId="3" fontId="72" fillId="2" borderId="28" xfId="31" applyNumberFormat="1" applyFont="1" applyFill="1" applyBorder="1" applyAlignment="1">
      <alignment horizontal="center" vertical="center"/>
    </xf>
    <xf numFmtId="3" fontId="16" fillId="2" borderId="16" xfId="31" applyNumberFormat="1" applyFont="1" applyFill="1" applyBorder="1" applyAlignment="1">
      <alignment horizontal="center" vertical="center" wrapText="1"/>
    </xf>
    <xf numFmtId="3" fontId="16" fillId="2" borderId="6" xfId="31" applyNumberFormat="1" applyFont="1" applyFill="1" applyBorder="1" applyAlignment="1">
      <alignment horizontal="center" vertical="center" wrapText="1"/>
    </xf>
    <xf numFmtId="3" fontId="72" fillId="2" borderId="28" xfId="31" applyNumberFormat="1" applyFont="1" applyFill="1" applyBorder="1" applyAlignment="1">
      <alignment horizontal="center" vertical="center" wrapText="1"/>
    </xf>
    <xf numFmtId="3" fontId="73" fillId="2" borderId="16" xfId="31" applyNumberFormat="1" applyFont="1" applyFill="1" applyBorder="1" applyAlignment="1">
      <alignment horizontal="center" vertical="center" wrapText="1"/>
    </xf>
    <xf numFmtId="3" fontId="73" fillId="2" borderId="6" xfId="31" applyNumberFormat="1" applyFont="1" applyFill="1" applyBorder="1" applyAlignment="1">
      <alignment horizontal="center" vertical="center" wrapText="1"/>
    </xf>
    <xf numFmtId="3" fontId="73" fillId="2" borderId="14" xfId="31" applyNumberFormat="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/>
    </xf>
    <xf numFmtId="3" fontId="65" fillId="2" borderId="6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/>
    </xf>
    <xf numFmtId="3" fontId="65" fillId="2" borderId="29" xfId="31" applyNumberFormat="1" applyFont="1" applyFill="1" applyBorder="1" applyAlignment="1">
      <alignment horizontal="center" vertical="center" wrapText="1"/>
    </xf>
    <xf numFmtId="3" fontId="65" fillId="2" borderId="27" xfId="31" applyNumberFormat="1" applyFont="1" applyFill="1" applyBorder="1" applyAlignment="1">
      <alignment horizontal="center" vertical="center" wrapText="1"/>
    </xf>
    <xf numFmtId="3" fontId="66" fillId="2" borderId="14" xfId="31" applyNumberFormat="1" applyFont="1" applyFill="1" applyBorder="1" applyAlignment="1">
      <alignment horizontal="center" vertical="center" wrapText="1"/>
    </xf>
    <xf numFmtId="3" fontId="66" fillId="2" borderId="28" xfId="31" applyNumberFormat="1" applyFont="1" applyFill="1" applyBorder="1" applyAlignment="1">
      <alignment horizontal="center" vertical="center" wrapText="1"/>
    </xf>
    <xf numFmtId="0" fontId="65" fillId="2" borderId="29" xfId="31" applyFont="1" applyFill="1" applyBorder="1" applyAlignment="1">
      <alignment horizontal="left" vertical="center" wrapText="1"/>
    </xf>
    <xf numFmtId="166" fontId="65" fillId="2" borderId="29" xfId="31" applyNumberFormat="1" applyFont="1" applyFill="1" applyBorder="1" applyAlignment="1">
      <alignment horizontal="left" vertical="center" wrapText="1"/>
    </xf>
    <xf numFmtId="0" fontId="65" fillId="2" borderId="0" xfId="31" applyFont="1" applyFill="1" applyBorder="1" applyAlignment="1">
      <alignment horizontal="left" vertical="center" wrapText="1"/>
    </xf>
    <xf numFmtId="0" fontId="65" fillId="2" borderId="29" xfId="31" applyFont="1" applyFill="1" applyBorder="1" applyAlignment="1">
      <alignment horizontal="left" vertical="center"/>
    </xf>
    <xf numFmtId="0" fontId="14" fillId="2" borderId="1" xfId="19" quotePrefix="1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left" vertical="center"/>
    </xf>
    <xf numFmtId="0" fontId="14" fillId="2" borderId="1" xfId="18" quotePrefix="1" applyFont="1" applyFill="1" applyBorder="1" applyAlignment="1">
      <alignment horizontal="center" vertical="center"/>
    </xf>
    <xf numFmtId="0" fontId="14" fillId="2" borderId="1" xfId="18" applyFont="1" applyFill="1" applyBorder="1" applyAlignment="1">
      <alignment horizontal="left" vertical="center"/>
    </xf>
    <xf numFmtId="3" fontId="25" fillId="2" borderId="1" xfId="4" applyNumberFormat="1" applyFont="1" applyFill="1" applyBorder="1" applyAlignment="1">
      <alignment horizontal="center" vertical="center" wrapText="1"/>
    </xf>
    <xf numFmtId="3" fontId="25" fillId="2" borderId="0" xfId="4" applyNumberFormat="1" applyFont="1" applyFill="1" applyAlignment="1">
      <alignment horizontal="right" vertical="center"/>
    </xf>
    <xf numFmtId="0" fontId="25" fillId="2" borderId="0" xfId="4" applyFont="1" applyFill="1" applyAlignment="1">
      <alignment horizontal="center" vertical="center"/>
    </xf>
    <xf numFmtId="0" fontId="25" fillId="2" borderId="0" xfId="4" applyNumberFormat="1" applyFont="1" applyFill="1" applyBorder="1" applyAlignment="1">
      <alignment horizontal="center" vertical="center" wrapText="1"/>
    </xf>
    <xf numFmtId="0" fontId="56" fillId="2" borderId="1" xfId="4" applyFont="1" applyFill="1" applyBorder="1" applyAlignment="1">
      <alignment horizontal="center" vertical="center"/>
    </xf>
    <xf numFmtId="3" fontId="56" fillId="2" borderId="0" xfId="4" applyNumberFormat="1" applyFont="1" applyFill="1" applyAlignment="1">
      <alignment horizontal="right" vertical="center"/>
    </xf>
    <xf numFmtId="4" fontId="25" fillId="2" borderId="0" xfId="4" applyNumberFormat="1" applyFont="1" applyFill="1" applyAlignment="1">
      <alignment horizontal="right" vertical="center"/>
    </xf>
    <xf numFmtId="0" fontId="17" fillId="2" borderId="1" xfId="14" applyFont="1" applyFill="1" applyBorder="1" applyAlignment="1">
      <alignment horizontal="center" vertical="center"/>
    </xf>
    <xf numFmtId="0" fontId="38" fillId="0" borderId="2" xfId="21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3" fontId="25" fillId="2" borderId="2" xfId="3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3" fontId="77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3" fontId="25" fillId="0" borderId="0" xfId="24" applyNumberFormat="1" applyFont="1" applyFill="1"/>
    <xf numFmtId="3" fontId="25" fillId="0" borderId="2" xfId="24" applyNumberFormat="1" applyFont="1" applyFill="1" applyBorder="1" applyAlignment="1">
      <alignment horizontal="center" vertical="center" wrapText="1"/>
    </xf>
    <xf numFmtId="3" fontId="38" fillId="0" borderId="2" xfId="24" applyNumberFormat="1" applyFont="1" applyFill="1" applyBorder="1" applyAlignment="1">
      <alignment horizontal="center" vertical="center" wrapText="1"/>
    </xf>
    <xf numFmtId="3" fontId="38" fillId="0" borderId="1" xfId="24" applyNumberFormat="1" applyFont="1" applyFill="1" applyBorder="1" applyAlignment="1">
      <alignment horizontal="center" vertical="center" wrapText="1"/>
    </xf>
    <xf numFmtId="3" fontId="38" fillId="0" borderId="6" xfId="26" applyNumberFormat="1" applyFont="1" applyFill="1" applyBorder="1" applyAlignment="1">
      <alignment horizontal="center" vertical="center" wrapText="1"/>
    </xf>
    <xf numFmtId="3" fontId="38" fillId="0" borderId="6" xfId="25" applyNumberFormat="1" applyFont="1" applyFill="1" applyBorder="1" applyAlignment="1">
      <alignment horizontal="center" vertical="center" wrapText="1"/>
    </xf>
    <xf numFmtId="0" fontId="25" fillId="0" borderId="1" xfId="16" applyFont="1" applyFill="1" applyBorder="1" applyAlignment="1">
      <alignment horizontal="center" vertical="center" wrapText="1"/>
    </xf>
    <xf numFmtId="3" fontId="6" fillId="0" borderId="1" xfId="24" applyNumberFormat="1" applyFont="1" applyFill="1" applyBorder="1" applyAlignment="1">
      <alignment horizontal="center" vertical="center" wrapText="1"/>
    </xf>
    <xf numFmtId="3" fontId="6" fillId="0" borderId="1" xfId="24" applyNumberFormat="1" applyFont="1" applyFill="1" applyBorder="1" applyAlignment="1">
      <alignment horizontal="center" vertical="center"/>
    </xf>
    <xf numFmtId="3" fontId="45" fillId="0" borderId="1" xfId="24" applyNumberFormat="1" applyFont="1" applyFill="1" applyBorder="1" applyAlignment="1">
      <alignment horizontal="center"/>
    </xf>
    <xf numFmtId="3" fontId="45" fillId="0" borderId="0" xfId="24" applyNumberFormat="1" applyFont="1" applyFill="1"/>
    <xf numFmtId="3" fontId="55" fillId="0" borderId="1" xfId="24" applyNumberFormat="1" applyFont="1" applyFill="1" applyBorder="1" applyAlignment="1">
      <alignment horizontal="center" vertical="center"/>
    </xf>
    <xf numFmtId="3" fontId="55" fillId="0" borderId="1" xfId="24" applyNumberFormat="1" applyFont="1" applyFill="1" applyBorder="1" applyAlignment="1">
      <alignment horizontal="center" vertical="center" wrapText="1"/>
    </xf>
    <xf numFmtId="3" fontId="56" fillId="0" borderId="1" xfId="24" applyNumberFormat="1" applyFont="1" applyFill="1" applyBorder="1" applyAlignment="1">
      <alignment horizontal="center" vertical="center"/>
    </xf>
    <xf numFmtId="4" fontId="45" fillId="0" borderId="0" xfId="24" applyNumberFormat="1" applyFont="1" applyFill="1"/>
    <xf numFmtId="3" fontId="38" fillId="0" borderId="1" xfId="24" applyNumberFormat="1" applyFont="1" applyFill="1" applyBorder="1" applyAlignment="1">
      <alignment horizontal="center" vertical="center"/>
    </xf>
    <xf numFmtId="3" fontId="25" fillId="0" borderId="1" xfId="24" applyNumberFormat="1" applyFont="1" applyFill="1" applyBorder="1" applyAlignment="1">
      <alignment horizontal="center" vertical="center"/>
    </xf>
    <xf numFmtId="4" fontId="25" fillId="0" borderId="0" xfId="24" applyNumberFormat="1" applyFont="1" applyFill="1"/>
    <xf numFmtId="3" fontId="25" fillId="0" borderId="1" xfId="24" applyNumberFormat="1" applyFont="1" applyFill="1" applyBorder="1" applyAlignment="1">
      <alignment horizontal="center"/>
    </xf>
    <xf numFmtId="0" fontId="14" fillId="0" borderId="1" xfId="16" quotePrefix="1" applyFont="1" applyFill="1" applyBorder="1" applyAlignment="1">
      <alignment horizontal="center" vertical="center"/>
    </xf>
    <xf numFmtId="0" fontId="14" fillId="0" borderId="1" xfId="16" applyFont="1" applyFill="1" applyBorder="1" applyAlignment="1">
      <alignment horizontal="left" vertical="center"/>
    </xf>
    <xf numFmtId="0" fontId="56" fillId="0" borderId="1" xfId="3" applyFont="1" applyFill="1" applyBorder="1" applyAlignment="1">
      <alignment horizontal="left" vertical="center" wrapText="1"/>
    </xf>
    <xf numFmtId="0" fontId="14" fillId="0" borderId="1" xfId="10" quotePrefix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left" vertical="center"/>
    </xf>
    <xf numFmtId="0" fontId="14" fillId="0" borderId="1" xfId="19" quotePrefix="1" applyFont="1" applyFill="1" applyBorder="1" applyAlignment="1">
      <alignment horizontal="center" vertical="center"/>
    </xf>
    <xf numFmtId="0" fontId="14" fillId="0" borderId="1" xfId="19" applyFont="1" applyFill="1" applyBorder="1" applyAlignment="1">
      <alignment horizontal="left" vertical="center"/>
    </xf>
    <xf numFmtId="4" fontId="45" fillId="0" borderId="0" xfId="19" applyNumberFormat="1" applyFont="1" applyFill="1"/>
    <xf numFmtId="2" fontId="45" fillId="0" borderId="0" xfId="19" applyNumberFormat="1" applyFont="1" applyFill="1"/>
    <xf numFmtId="4" fontId="9" fillId="0" borderId="0" xfId="13" applyNumberFormat="1" applyFont="1" applyFill="1"/>
    <xf numFmtId="0" fontId="50" fillId="2" borderId="1" xfId="16" quotePrefix="1" applyFont="1" applyFill="1" applyBorder="1" applyAlignment="1">
      <alignment horizontal="center" vertical="center"/>
    </xf>
    <xf numFmtId="0" fontId="50" fillId="2" borderId="1" xfId="16" applyFont="1" applyFill="1" applyBorder="1" applyAlignment="1">
      <alignment horizontal="left" vertical="center"/>
    </xf>
    <xf numFmtId="0" fontId="37" fillId="0" borderId="0" xfId="39" applyFont="1" applyFill="1" applyBorder="1" applyAlignment="1">
      <alignment horizontal="center" vertical="center" wrapText="1"/>
    </xf>
    <xf numFmtId="0" fontId="24" fillId="0" borderId="0" xfId="39" applyFont="1" applyFill="1"/>
    <xf numFmtId="0" fontId="25" fillId="0" borderId="1" xfId="39" applyFont="1" applyFill="1" applyBorder="1" applyAlignment="1">
      <alignment horizontal="center" vertical="center" wrapText="1"/>
    </xf>
    <xf numFmtId="0" fontId="24" fillId="0" borderId="0" xfId="39" applyFont="1" applyFill="1" applyAlignment="1">
      <alignment vertical="center"/>
    </xf>
    <xf numFmtId="0" fontId="6" fillId="0" borderId="1" xfId="39" applyFont="1" applyFill="1" applyBorder="1" applyAlignment="1">
      <alignment horizontal="center" vertical="center" wrapText="1"/>
    </xf>
    <xf numFmtId="3" fontId="6" fillId="0" borderId="6" xfId="39" applyNumberFormat="1" applyFont="1" applyFill="1" applyBorder="1" applyAlignment="1">
      <alignment horizontal="center" vertical="center"/>
    </xf>
    <xf numFmtId="0" fontId="6" fillId="0" borderId="6" xfId="39" applyFont="1" applyFill="1" applyBorder="1" applyAlignment="1">
      <alignment horizontal="center" vertical="center" wrapText="1"/>
    </xf>
    <xf numFmtId="0" fontId="39" fillId="0" borderId="0" xfId="39" applyFont="1" applyFill="1"/>
    <xf numFmtId="3" fontId="42" fillId="0" borderId="1" xfId="39" applyNumberFormat="1" applyFont="1" applyFill="1" applyBorder="1" applyAlignment="1">
      <alignment horizontal="center" vertical="center"/>
    </xf>
    <xf numFmtId="0" fontId="43" fillId="0" borderId="0" xfId="39" applyFont="1" applyFill="1"/>
    <xf numFmtId="3" fontId="6" fillId="0" borderId="1" xfId="39" applyNumberFormat="1" applyFont="1" applyFill="1" applyBorder="1" applyAlignment="1">
      <alignment horizontal="center" vertical="center"/>
    </xf>
    <xf numFmtId="0" fontId="47" fillId="0" borderId="1" xfId="3" applyFont="1" applyFill="1" applyBorder="1" applyAlignment="1">
      <alignment horizontal="left" vertical="center" wrapText="1"/>
    </xf>
    <xf numFmtId="0" fontId="44" fillId="0" borderId="1" xfId="6" applyFont="1" applyFill="1" applyBorder="1" applyAlignment="1">
      <alignment horizontal="left" vertical="center" wrapText="1"/>
    </xf>
    <xf numFmtId="3" fontId="44" fillId="0" borderId="1" xfId="9" applyNumberFormat="1" applyFont="1" applyFill="1" applyBorder="1" applyAlignment="1">
      <alignment horizontal="left" vertical="center" wrapText="1"/>
    </xf>
    <xf numFmtId="0" fontId="14" fillId="2" borderId="1" xfId="7" quotePrefix="1" applyFont="1" applyFill="1" applyBorder="1" applyAlignment="1">
      <alignment horizontal="center" vertical="center"/>
    </xf>
    <xf numFmtId="0" fontId="14" fillId="2" borderId="1" xfId="7" applyFont="1" applyFill="1" applyBorder="1" applyAlignment="1">
      <alignment horizontal="left" vertical="center"/>
    </xf>
    <xf numFmtId="0" fontId="25" fillId="0" borderId="1" xfId="39" applyFont="1" applyFill="1" applyBorder="1" applyAlignment="1">
      <alignment horizontal="center"/>
    </xf>
    <xf numFmtId="0" fontId="11" fillId="0" borderId="0" xfId="13" applyFont="1"/>
    <xf numFmtId="0" fontId="35" fillId="0" borderId="0" xfId="13" applyFont="1"/>
    <xf numFmtId="0" fontId="35" fillId="0" borderId="2" xfId="13" applyFont="1" applyBorder="1" applyAlignment="1">
      <alignment horizontal="center" vertical="center"/>
    </xf>
    <xf numFmtId="0" fontId="38" fillId="0" borderId="0" xfId="7" applyFont="1" applyFill="1" applyBorder="1" applyAlignment="1">
      <alignment vertical="center" wrapText="1"/>
    </xf>
    <xf numFmtId="0" fontId="35" fillId="0" borderId="1" xfId="13" applyFont="1" applyFill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0" fontId="25" fillId="0" borderId="0" xfId="13" applyFont="1"/>
    <xf numFmtId="3" fontId="15" fillId="0" borderId="1" xfId="13" applyNumberFormat="1" applyFont="1" applyFill="1" applyBorder="1" applyAlignment="1">
      <alignment horizontal="center" vertical="center"/>
    </xf>
    <xf numFmtId="3" fontId="15" fillId="0" borderId="1" xfId="13" applyNumberFormat="1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/>
    </xf>
    <xf numFmtId="3" fontId="32" fillId="0" borderId="1" xfId="13" applyNumberFormat="1" applyFont="1" applyFill="1" applyBorder="1" applyAlignment="1">
      <alignment wrapText="1"/>
    </xf>
    <xf numFmtId="3" fontId="32" fillId="0" borderId="1" xfId="13" applyNumberFormat="1" applyFont="1" applyFill="1" applyBorder="1" applyAlignment="1">
      <alignment horizontal="center" vertical="center" wrapText="1"/>
    </xf>
    <xf numFmtId="3" fontId="11" fillId="0" borderId="1" xfId="13" applyNumberFormat="1" applyFont="1" applyBorder="1" applyAlignment="1">
      <alignment horizontal="center" vertical="center"/>
    </xf>
    <xf numFmtId="49" fontId="32" fillId="0" borderId="1" xfId="13" applyNumberFormat="1" applyFont="1" applyFill="1" applyBorder="1" applyAlignment="1">
      <alignment horizontal="center"/>
    </xf>
    <xf numFmtId="4" fontId="11" fillId="0" borderId="0" xfId="13" applyNumberFormat="1" applyFont="1"/>
    <xf numFmtId="0" fontId="15" fillId="2" borderId="0" xfId="14" applyFont="1" applyFill="1" applyBorder="1" applyAlignment="1">
      <alignment horizontal="center" vertical="center" wrapText="1"/>
    </xf>
    <xf numFmtId="0" fontId="17" fillId="2" borderId="1" xfId="14" applyFont="1" applyFill="1" applyBorder="1" applyAlignment="1">
      <alignment horizontal="center" vertical="center"/>
    </xf>
    <xf numFmtId="0" fontId="17" fillId="2" borderId="1" xfId="14" applyFont="1" applyFill="1" applyBorder="1" applyAlignment="1">
      <alignment horizontal="center" vertical="center" wrapText="1"/>
    </xf>
    <xf numFmtId="0" fontId="14" fillId="2" borderId="1" xfId="14" applyFont="1" applyFill="1" applyBorder="1" applyAlignment="1">
      <alignment horizontal="center" vertical="center" wrapText="1"/>
    </xf>
    <xf numFmtId="3" fontId="14" fillId="2" borderId="1" xfId="14" applyNumberFormat="1" applyFont="1" applyFill="1" applyBorder="1" applyAlignment="1">
      <alignment horizontal="center" vertical="center" wrapText="1"/>
    </xf>
    <xf numFmtId="3" fontId="14" fillId="2" borderId="4" xfId="14" applyNumberFormat="1" applyFont="1" applyFill="1" applyBorder="1" applyAlignment="1">
      <alignment horizontal="center" vertical="center" wrapText="1"/>
    </xf>
    <xf numFmtId="3" fontId="14" fillId="2" borderId="5" xfId="14" applyNumberFormat="1" applyFont="1" applyFill="1" applyBorder="1" applyAlignment="1">
      <alignment horizontal="center" vertical="center" wrapText="1"/>
    </xf>
    <xf numFmtId="3" fontId="14" fillId="2" borderId="2" xfId="14" applyNumberFormat="1" applyFont="1" applyFill="1" applyBorder="1" applyAlignment="1">
      <alignment horizontal="center" vertical="center" wrapText="1"/>
    </xf>
    <xf numFmtId="3" fontId="14" fillId="2" borderId="3" xfId="14" applyNumberFormat="1" applyFont="1" applyFill="1" applyBorder="1" applyAlignment="1">
      <alignment horizontal="center" vertical="center" wrapText="1"/>
    </xf>
    <xf numFmtId="3" fontId="14" fillId="2" borderId="6" xfId="14" applyNumberFormat="1" applyFont="1" applyFill="1" applyBorder="1" applyAlignment="1">
      <alignment horizontal="center" vertical="center" wrapText="1"/>
    </xf>
    <xf numFmtId="0" fontId="16" fillId="2" borderId="2" xfId="8" applyFont="1" applyFill="1" applyBorder="1" applyAlignment="1" applyProtection="1">
      <alignment horizontal="center" vertical="center" wrapText="1"/>
      <protection locked="0"/>
    </xf>
    <xf numFmtId="0" fontId="16" fillId="2" borderId="3" xfId="8" applyFont="1" applyFill="1" applyBorder="1" applyAlignment="1" applyProtection="1">
      <alignment horizontal="center" vertical="center" wrapText="1"/>
      <protection locked="0"/>
    </xf>
    <xf numFmtId="0" fontId="26" fillId="0" borderId="37" xfId="8" applyFont="1" applyBorder="1" applyAlignment="1">
      <alignment horizontal="center" vertical="center" wrapText="1"/>
    </xf>
    <xf numFmtId="3" fontId="14" fillId="2" borderId="2" xfId="5" applyNumberFormat="1" applyFont="1" applyFill="1" applyBorder="1" applyAlignment="1">
      <alignment horizontal="center" vertical="center"/>
    </xf>
    <xf numFmtId="3" fontId="14" fillId="2" borderId="3" xfId="5" applyNumberFormat="1" applyFont="1" applyFill="1" applyBorder="1" applyAlignment="1">
      <alignment horizontal="center" vertical="center"/>
    </xf>
    <xf numFmtId="3" fontId="14" fillId="2" borderId="6" xfId="5" applyNumberFormat="1" applyFont="1" applyFill="1" applyBorder="1" applyAlignment="1">
      <alignment horizontal="center" vertical="center"/>
    </xf>
    <xf numFmtId="3" fontId="25" fillId="2" borderId="2" xfId="3" applyNumberFormat="1" applyFont="1" applyFill="1" applyBorder="1" applyAlignment="1">
      <alignment horizontal="center" vertical="center" wrapText="1"/>
    </xf>
    <xf numFmtId="3" fontId="25" fillId="2" borderId="3" xfId="3" applyNumberFormat="1" applyFont="1" applyFill="1" applyBorder="1" applyAlignment="1">
      <alignment horizontal="center" vertical="center" wrapText="1"/>
    </xf>
    <xf numFmtId="3" fontId="25" fillId="2" borderId="6" xfId="3" applyNumberFormat="1" applyFont="1" applyFill="1" applyBorder="1" applyAlignment="1">
      <alignment horizontal="center" vertical="center" wrapText="1"/>
    </xf>
    <xf numFmtId="3" fontId="16" fillId="2" borderId="5" xfId="5" applyNumberFormat="1" applyFont="1" applyFill="1" applyBorder="1" applyAlignment="1">
      <alignment horizontal="center" vertical="center"/>
    </xf>
    <xf numFmtId="3" fontId="15" fillId="2" borderId="0" xfId="5" applyNumberFormat="1" applyFont="1" applyFill="1" applyAlignment="1">
      <alignment horizontal="center" vertical="center" wrapText="1"/>
    </xf>
    <xf numFmtId="3" fontId="15" fillId="2" borderId="0" xfId="5" applyNumberFormat="1" applyFont="1" applyFill="1" applyBorder="1" applyAlignment="1">
      <alignment horizontal="center" vertical="center" wrapText="1"/>
    </xf>
    <xf numFmtId="3" fontId="44" fillId="2" borderId="2" xfId="5" applyNumberFormat="1" applyFont="1" applyFill="1" applyBorder="1" applyAlignment="1">
      <alignment horizontal="center" vertical="center" wrapText="1"/>
    </xf>
    <xf numFmtId="3" fontId="44" fillId="2" borderId="6" xfId="5" applyNumberFormat="1" applyFont="1" applyFill="1" applyBorder="1" applyAlignment="1">
      <alignment horizontal="center" vertical="center" wrapText="1"/>
    </xf>
    <xf numFmtId="3" fontId="44" fillId="2" borderId="1" xfId="5" applyNumberFormat="1" applyFont="1" applyFill="1" applyBorder="1" applyAlignment="1">
      <alignment horizontal="center" vertical="center" wrapText="1"/>
    </xf>
    <xf numFmtId="3" fontId="14" fillId="2" borderId="1" xfId="5" applyNumberFormat="1" applyFont="1" applyFill="1" applyBorder="1" applyAlignment="1">
      <alignment horizontal="center" vertical="center" wrapText="1"/>
    </xf>
    <xf numFmtId="3" fontId="14" fillId="2" borderId="1" xfId="37" applyNumberFormat="1" applyFont="1" applyFill="1" applyBorder="1" applyAlignment="1">
      <alignment horizontal="center" vertical="center" wrapText="1"/>
    </xf>
    <xf numFmtId="0" fontId="19" fillId="0" borderId="0" xfId="38" applyFont="1" applyFill="1" applyBorder="1" applyAlignment="1">
      <alignment horizontal="center" vertical="center" wrapText="1"/>
    </xf>
    <xf numFmtId="3" fontId="77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77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77" fillId="2" borderId="2" xfId="0" applyNumberFormat="1" applyFont="1" applyFill="1" applyBorder="1" applyAlignment="1">
      <alignment horizontal="center" vertical="center" wrapText="1"/>
    </xf>
    <xf numFmtId="3" fontId="77" fillId="2" borderId="6" xfId="0" applyNumberFormat="1" applyFont="1" applyFill="1" applyBorder="1" applyAlignment="1">
      <alignment horizontal="center" vertical="center" wrapText="1"/>
    </xf>
    <xf numFmtId="3" fontId="7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Alignment="1">
      <alignment horizontal="center" vertical="center"/>
    </xf>
    <xf numFmtId="0" fontId="45" fillId="2" borderId="4" xfId="0" applyFont="1" applyFill="1" applyBorder="1" applyAlignment="1" applyProtection="1">
      <alignment horizontal="center" vertical="center" wrapText="1"/>
      <protection locked="0"/>
    </xf>
    <xf numFmtId="0" fontId="45" fillId="2" borderId="2" xfId="0" applyFont="1" applyFill="1" applyBorder="1" applyAlignment="1" applyProtection="1">
      <alignment horizontal="center" vertical="center" wrapText="1"/>
      <protection locked="0"/>
    </xf>
    <xf numFmtId="0" fontId="45" fillId="2" borderId="3" xfId="0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45" fillId="2" borderId="2" xfId="0" applyFont="1" applyFill="1" applyBorder="1" applyAlignment="1" applyProtection="1">
      <alignment horizontal="center" vertical="center"/>
      <protection locked="0"/>
    </xf>
    <xf numFmtId="0" fontId="45" fillId="2" borderId="3" xfId="0" applyFont="1" applyFill="1" applyBorder="1" applyAlignment="1" applyProtection="1">
      <alignment horizontal="center" vertical="center"/>
      <protection locked="0"/>
    </xf>
    <xf numFmtId="0" fontId="45" fillId="2" borderId="6" xfId="0" applyFont="1" applyFill="1" applyBorder="1" applyAlignment="1" applyProtection="1">
      <alignment horizontal="center" vertical="center"/>
      <protection locked="0"/>
    </xf>
    <xf numFmtId="3" fontId="47" fillId="2" borderId="2" xfId="0" applyNumberFormat="1" applyFont="1" applyFill="1" applyBorder="1" applyAlignment="1">
      <alignment horizontal="center" vertical="center" wrapText="1"/>
    </xf>
    <xf numFmtId="3" fontId="47" fillId="2" borderId="3" xfId="0" applyNumberFormat="1" applyFont="1" applyFill="1" applyBorder="1" applyAlignment="1">
      <alignment horizontal="center" vertical="center" wrapText="1"/>
    </xf>
    <xf numFmtId="3" fontId="47" fillId="2" borderId="6" xfId="0" applyNumberFormat="1" applyFont="1" applyFill="1" applyBorder="1" applyAlignment="1">
      <alignment horizontal="center" vertical="center" wrapText="1"/>
    </xf>
    <xf numFmtId="3" fontId="47" fillId="2" borderId="4" xfId="0" applyNumberFormat="1" applyFont="1" applyFill="1" applyBorder="1" applyAlignment="1" applyProtection="1">
      <alignment horizontal="center" vertical="center"/>
      <protection locked="0"/>
    </xf>
    <xf numFmtId="3" fontId="47" fillId="2" borderId="5" xfId="0" applyNumberFormat="1" applyFont="1" applyFill="1" applyBorder="1" applyAlignment="1" applyProtection="1">
      <alignment horizontal="center" vertical="center"/>
      <protection locked="0"/>
    </xf>
    <xf numFmtId="3" fontId="47" fillId="2" borderId="20" xfId="0" applyNumberFormat="1" applyFont="1" applyFill="1" applyBorder="1" applyAlignment="1" applyProtection="1">
      <alignment horizontal="center" vertical="center"/>
      <protection locked="0"/>
    </xf>
    <xf numFmtId="0" fontId="47" fillId="2" borderId="1" xfId="0" applyFont="1" applyFill="1" applyBorder="1" applyAlignment="1">
      <alignment horizontal="center" vertical="center"/>
    </xf>
    <xf numFmtId="3" fontId="45" fillId="2" borderId="41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3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7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29" xfId="0" applyNumberFormat="1" applyFont="1" applyFill="1" applyBorder="1" applyAlignment="1" applyProtection="1">
      <alignment horizontal="center" vertical="center" wrapText="1"/>
      <protection locked="0"/>
    </xf>
    <xf numFmtId="3" fontId="45" fillId="2" borderId="1" xfId="0" applyNumberFormat="1" applyFont="1" applyFill="1" applyBorder="1" applyAlignment="1" applyProtection="1">
      <alignment horizontal="center" vertical="center"/>
      <protection locked="0"/>
    </xf>
    <xf numFmtId="3" fontId="45" fillId="2" borderId="1" xfId="0" applyNumberFormat="1" applyFont="1" applyFill="1" applyBorder="1" applyAlignment="1">
      <alignment horizontal="center" vertical="center" wrapText="1"/>
    </xf>
    <xf numFmtId="0" fontId="45" fillId="2" borderId="41" xfId="0" applyFont="1" applyFill="1" applyBorder="1" applyAlignment="1">
      <alignment horizontal="center" vertical="center" wrapText="1"/>
    </xf>
    <xf numFmtId="0" fontId="45" fillId="2" borderId="54" xfId="0" applyFont="1" applyFill="1" applyBorder="1" applyAlignment="1">
      <alignment horizontal="center" vertical="center" wrapText="1"/>
    </xf>
    <xf numFmtId="0" fontId="45" fillId="2" borderId="39" xfId="0" applyFont="1" applyFill="1" applyBorder="1" applyAlignment="1">
      <alignment horizontal="center" vertical="center" wrapText="1"/>
    </xf>
    <xf numFmtId="0" fontId="45" fillId="2" borderId="27" xfId="0" applyFont="1" applyFill="1" applyBorder="1" applyAlignment="1">
      <alignment horizontal="center" vertical="center" wrapText="1"/>
    </xf>
    <xf numFmtId="0" fontId="45" fillId="2" borderId="37" xfId="0" applyFont="1" applyFill="1" applyBorder="1" applyAlignment="1">
      <alignment horizontal="center" vertical="center" wrapText="1"/>
    </xf>
    <xf numFmtId="0" fontId="45" fillId="2" borderId="29" xfId="0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 vertical="center"/>
    </xf>
    <xf numFmtId="4" fontId="14" fillId="0" borderId="4" xfId="8" applyNumberFormat="1" applyFont="1" applyFill="1" applyBorder="1" applyAlignment="1">
      <alignment horizontal="center" vertical="center" wrapText="1"/>
    </xf>
    <xf numFmtId="4" fontId="14" fillId="0" borderId="5" xfId="8" applyNumberFormat="1" applyFont="1" applyFill="1" applyBorder="1" applyAlignment="1">
      <alignment horizontal="center" vertical="center" wrapText="1"/>
    </xf>
    <xf numFmtId="4" fontId="14" fillId="0" borderId="20" xfId="8" applyNumberFormat="1" applyFont="1" applyFill="1" applyBorder="1" applyAlignment="1">
      <alignment horizontal="center" vertical="center" wrapText="1"/>
    </xf>
    <xf numFmtId="4" fontId="16" fillId="0" borderId="4" xfId="8" applyNumberFormat="1" applyFont="1" applyFill="1" applyBorder="1" applyAlignment="1">
      <alignment horizontal="center" vertical="center" wrapText="1"/>
    </xf>
    <xf numFmtId="4" fontId="16" fillId="0" borderId="5" xfId="8" applyNumberFormat="1" applyFont="1" applyFill="1" applyBorder="1" applyAlignment="1">
      <alignment horizontal="center" vertical="center" wrapText="1"/>
    </xf>
    <xf numFmtId="4" fontId="16" fillId="0" borderId="20" xfId="8" applyNumberFormat="1" applyFont="1" applyFill="1" applyBorder="1" applyAlignment="1">
      <alignment horizontal="center" vertical="center" wrapText="1"/>
    </xf>
    <xf numFmtId="0" fontId="14" fillId="0" borderId="2" xfId="13" applyFont="1" applyFill="1" applyBorder="1" applyAlignment="1">
      <alignment horizontal="center" vertical="center"/>
    </xf>
    <xf numFmtId="0" fontId="14" fillId="0" borderId="3" xfId="13" applyFont="1" applyFill="1" applyBorder="1" applyAlignment="1">
      <alignment horizontal="center" vertical="center"/>
    </xf>
    <xf numFmtId="0" fontId="14" fillId="0" borderId="6" xfId="13" applyFont="1" applyFill="1" applyBorder="1" applyAlignment="1">
      <alignment horizontal="center" vertical="center"/>
    </xf>
    <xf numFmtId="49" fontId="14" fillId="0" borderId="2" xfId="9" applyNumberFormat="1" applyFont="1" applyFill="1" applyBorder="1" applyAlignment="1">
      <alignment horizontal="center" vertical="center"/>
    </xf>
    <xf numFmtId="49" fontId="14" fillId="0" borderId="3" xfId="9" applyNumberFormat="1" applyFont="1" applyFill="1" applyBorder="1" applyAlignment="1">
      <alignment horizontal="center" vertical="center"/>
    </xf>
    <xf numFmtId="49" fontId="14" fillId="0" borderId="6" xfId="9" applyNumberFormat="1" applyFont="1" applyFill="1" applyBorder="1" applyAlignment="1">
      <alignment horizontal="center" vertical="center"/>
    </xf>
    <xf numFmtId="3" fontId="38" fillId="0" borderId="1" xfId="24" applyNumberFormat="1" applyFont="1" applyFill="1" applyBorder="1" applyAlignment="1">
      <alignment horizontal="center" vertical="center" wrapText="1"/>
    </xf>
    <xf numFmtId="3" fontId="38" fillId="0" borderId="4" xfId="24" applyNumberFormat="1" applyFont="1" applyFill="1" applyBorder="1" applyAlignment="1">
      <alignment horizontal="center" vertical="center" wrapText="1"/>
    </xf>
    <xf numFmtId="3" fontId="38" fillId="0" borderId="20" xfId="24" applyNumberFormat="1" applyFont="1" applyFill="1" applyBorder="1" applyAlignment="1">
      <alignment horizontal="center" vertical="center" wrapText="1"/>
    </xf>
    <xf numFmtId="3" fontId="38" fillId="0" borderId="5" xfId="24" applyNumberFormat="1" applyFont="1" applyFill="1" applyBorder="1" applyAlignment="1">
      <alignment horizontal="center" vertical="center" wrapText="1"/>
    </xf>
    <xf numFmtId="3" fontId="38" fillId="0" borderId="6" xfId="24" applyNumberFormat="1" applyFont="1" applyFill="1" applyBorder="1" applyAlignment="1">
      <alignment horizontal="center" vertical="center" wrapText="1"/>
    </xf>
    <xf numFmtId="3" fontId="25" fillId="0" borderId="1" xfId="24" applyNumberFormat="1" applyFont="1" applyFill="1" applyBorder="1" applyAlignment="1">
      <alignment horizontal="center"/>
    </xf>
    <xf numFmtId="3" fontId="37" fillId="0" borderId="37" xfId="24" applyNumberFormat="1" applyFont="1" applyFill="1" applyBorder="1" applyAlignment="1">
      <alignment horizontal="center" vertical="center" wrapText="1"/>
    </xf>
    <xf numFmtId="3" fontId="17" fillId="0" borderId="2" xfId="24" applyNumberFormat="1" applyFont="1" applyFill="1" applyBorder="1" applyAlignment="1">
      <alignment horizontal="center" vertical="center" wrapText="1"/>
    </xf>
    <xf numFmtId="3" fontId="17" fillId="0" borderId="3" xfId="24" applyNumberFormat="1" applyFont="1" applyFill="1" applyBorder="1" applyAlignment="1">
      <alignment horizontal="center" vertical="center" wrapText="1"/>
    </xf>
    <xf numFmtId="3" fontId="17" fillId="0" borderId="6" xfId="24" applyNumberFormat="1" applyFont="1" applyFill="1" applyBorder="1" applyAlignment="1">
      <alignment horizontal="center" vertical="center" wrapText="1"/>
    </xf>
    <xf numFmtId="3" fontId="38" fillId="0" borderId="3" xfId="24" applyNumberFormat="1" applyFont="1" applyFill="1" applyBorder="1" applyAlignment="1">
      <alignment horizontal="center" vertical="center" wrapText="1"/>
    </xf>
    <xf numFmtId="3" fontId="38" fillId="0" borderId="27" xfId="24" applyNumberFormat="1" applyFont="1" applyFill="1" applyBorder="1" applyAlignment="1">
      <alignment horizontal="center" vertical="center" wrapText="1"/>
    </xf>
    <xf numFmtId="3" fontId="38" fillId="0" borderId="37" xfId="24" applyNumberFormat="1" applyFont="1" applyFill="1" applyBorder="1" applyAlignment="1">
      <alignment horizontal="center" vertical="center" wrapText="1"/>
    </xf>
    <xf numFmtId="0" fontId="15" fillId="0" borderId="4" xfId="13" applyFont="1" applyFill="1" applyBorder="1" applyAlignment="1">
      <alignment horizontal="center" vertical="center"/>
    </xf>
    <xf numFmtId="0" fontId="15" fillId="0" borderId="5" xfId="13" applyFont="1" applyFill="1" applyBorder="1" applyAlignment="1">
      <alignment horizontal="center" vertical="center"/>
    </xf>
    <xf numFmtId="0" fontId="15" fillId="0" borderId="20" xfId="13" applyFont="1" applyFill="1" applyBorder="1" applyAlignment="1">
      <alignment horizontal="center" vertical="center"/>
    </xf>
    <xf numFmtId="0" fontId="52" fillId="0" borderId="0" xfId="13" applyFont="1" applyAlignment="1">
      <alignment horizontal="center" vertical="center"/>
    </xf>
    <xf numFmtId="0" fontId="37" fillId="0" borderId="2" xfId="7" applyFont="1" applyFill="1" applyBorder="1" applyAlignment="1">
      <alignment horizontal="center" vertical="center" wrapText="1"/>
    </xf>
    <xf numFmtId="0" fontId="37" fillId="0" borderId="3" xfId="7" applyFont="1" applyFill="1" applyBorder="1" applyAlignment="1">
      <alignment horizontal="center" vertical="center" wrapText="1"/>
    </xf>
    <xf numFmtId="0" fontId="37" fillId="0" borderId="6" xfId="7" applyFont="1" applyFill="1" applyBorder="1" applyAlignment="1">
      <alignment horizontal="center" vertical="center" wrapText="1"/>
    </xf>
    <xf numFmtId="0" fontId="32" fillId="0" borderId="1" xfId="13" applyFont="1" applyFill="1" applyBorder="1" applyAlignment="1">
      <alignment horizontal="center" vertical="center" wrapText="1"/>
    </xf>
    <xf numFmtId="0" fontId="35" fillId="0" borderId="1" xfId="13" applyFont="1" applyBorder="1" applyAlignment="1">
      <alignment horizontal="center" vertical="center"/>
    </xf>
    <xf numFmtId="0" fontId="35" fillId="0" borderId="2" xfId="13" applyFont="1" applyFill="1" applyBorder="1" applyAlignment="1">
      <alignment horizontal="center" vertical="center"/>
    </xf>
    <xf numFmtId="0" fontId="35" fillId="0" borderId="6" xfId="13" applyFont="1" applyFill="1" applyBorder="1" applyAlignment="1">
      <alignment horizontal="center" vertical="center"/>
    </xf>
    <xf numFmtId="0" fontId="35" fillId="0" borderId="4" xfId="13" applyFont="1" applyBorder="1" applyAlignment="1">
      <alignment horizontal="center" vertical="center"/>
    </xf>
    <xf numFmtId="0" fontId="35" fillId="0" borderId="20" xfId="13" applyFont="1" applyBorder="1" applyAlignment="1">
      <alignment horizontal="center" vertical="center"/>
    </xf>
    <xf numFmtId="0" fontId="35" fillId="0" borderId="1" xfId="13" applyFont="1" applyFill="1" applyBorder="1" applyAlignment="1">
      <alignment horizontal="center" vertical="center" wrapText="1"/>
    </xf>
    <xf numFmtId="0" fontId="29" fillId="0" borderId="0" xfId="13" applyFont="1" applyFill="1" applyAlignment="1">
      <alignment horizontal="left" vertical="center" wrapText="1"/>
    </xf>
    <xf numFmtId="0" fontId="38" fillId="0" borderId="1" xfId="23" applyFont="1" applyFill="1" applyBorder="1" applyAlignment="1">
      <alignment horizontal="center" vertical="center" wrapText="1"/>
    </xf>
    <xf numFmtId="0" fontId="25" fillId="0" borderId="4" xfId="19" applyFont="1" applyFill="1" applyBorder="1" applyAlignment="1">
      <alignment horizontal="center" vertical="center" wrapText="1"/>
    </xf>
    <xf numFmtId="0" fontId="25" fillId="0" borderId="20" xfId="19" applyFont="1" applyFill="1" applyBorder="1" applyAlignment="1">
      <alignment horizontal="center" vertical="center" wrapText="1"/>
    </xf>
    <xf numFmtId="0" fontId="14" fillId="0" borderId="2" xfId="8" applyFont="1" applyFill="1" applyBorder="1" applyAlignment="1">
      <alignment horizontal="center" vertical="center"/>
    </xf>
    <xf numFmtId="0" fontId="14" fillId="0" borderId="3" xfId="8" applyFont="1" applyFill="1" applyBorder="1" applyAlignment="1">
      <alignment horizontal="center" vertical="center"/>
    </xf>
    <xf numFmtId="0" fontId="14" fillId="0" borderId="6" xfId="8" applyFont="1" applyFill="1" applyBorder="1" applyAlignment="1">
      <alignment horizontal="center" vertical="center"/>
    </xf>
    <xf numFmtId="49" fontId="25" fillId="0" borderId="2" xfId="9" applyNumberFormat="1" applyFont="1" applyFill="1" applyBorder="1" applyAlignment="1">
      <alignment horizontal="center" vertical="center"/>
    </xf>
    <xf numFmtId="49" fontId="25" fillId="0" borderId="3" xfId="9" applyNumberFormat="1" applyFont="1" applyFill="1" applyBorder="1" applyAlignment="1">
      <alignment horizontal="center" vertical="center"/>
    </xf>
    <xf numFmtId="49" fontId="25" fillId="0" borderId="6" xfId="9" applyNumberFormat="1" applyFont="1" applyFill="1" applyBorder="1" applyAlignment="1">
      <alignment horizontal="center" vertical="center"/>
    </xf>
    <xf numFmtId="0" fontId="37" fillId="0" borderId="0" xfId="7" applyFont="1" applyFill="1" applyBorder="1" applyAlignment="1">
      <alignment horizontal="center" vertical="center" wrapText="1"/>
    </xf>
    <xf numFmtId="0" fontId="38" fillId="0" borderId="1" xfId="7" applyFont="1" applyFill="1" applyBorder="1" applyAlignment="1">
      <alignment horizontal="center" vertical="center" wrapText="1"/>
    </xf>
    <xf numFmtId="0" fontId="14" fillId="0" borderId="2" xfId="7" applyFont="1" applyFill="1" applyBorder="1" applyAlignment="1">
      <alignment horizontal="center" vertical="center" wrapText="1"/>
    </xf>
    <xf numFmtId="0" fontId="14" fillId="0" borderId="3" xfId="7" applyFont="1" applyFill="1" applyBorder="1" applyAlignment="1">
      <alignment horizontal="center" vertical="center" wrapText="1"/>
    </xf>
    <xf numFmtId="0" fontId="14" fillId="0" borderId="6" xfId="7" applyFont="1" applyFill="1" applyBorder="1" applyAlignment="1">
      <alignment horizontal="center" vertical="center" wrapText="1"/>
    </xf>
    <xf numFmtId="0" fontId="38" fillId="0" borderId="4" xfId="23" applyFont="1" applyFill="1" applyBorder="1" applyAlignment="1">
      <alignment horizontal="center" vertical="center" wrapText="1"/>
    </xf>
    <xf numFmtId="0" fontId="38" fillId="0" borderId="5" xfId="23" applyFont="1" applyFill="1" applyBorder="1" applyAlignment="1">
      <alignment horizontal="center" vertical="center" wrapText="1"/>
    </xf>
    <xf numFmtId="0" fontId="38" fillId="0" borderId="20" xfId="23" applyFont="1" applyFill="1" applyBorder="1" applyAlignment="1">
      <alignment horizontal="center" vertical="center" wrapText="1"/>
    </xf>
    <xf numFmtId="0" fontId="25" fillId="0" borderId="1" xfId="7" applyFont="1" applyFill="1" applyBorder="1" applyAlignment="1">
      <alignment horizontal="center" vertical="center" wrapText="1"/>
    </xf>
    <xf numFmtId="0" fontId="25" fillId="0" borderId="2" xfId="23" applyFont="1" applyFill="1" applyBorder="1" applyAlignment="1">
      <alignment horizontal="center" vertical="center" wrapText="1"/>
    </xf>
    <xf numFmtId="0" fontId="25" fillId="0" borderId="3" xfId="23" applyFont="1" applyFill="1" applyBorder="1" applyAlignment="1">
      <alignment horizontal="center" vertical="center" wrapText="1"/>
    </xf>
    <xf numFmtId="0" fontId="25" fillId="0" borderId="6" xfId="23" applyFont="1" applyFill="1" applyBorder="1" applyAlignment="1">
      <alignment horizontal="center" vertical="center" wrapText="1"/>
    </xf>
    <xf numFmtId="0" fontId="25" fillId="0" borderId="1" xfId="23" applyFont="1" applyFill="1" applyBorder="1" applyAlignment="1">
      <alignment horizontal="center" vertical="center" wrapText="1"/>
    </xf>
    <xf numFmtId="0" fontId="38" fillId="0" borderId="2" xfId="23" applyFont="1" applyFill="1" applyBorder="1" applyAlignment="1">
      <alignment horizontal="center" vertical="center" wrapText="1"/>
    </xf>
    <xf numFmtId="0" fontId="38" fillId="0" borderId="6" xfId="23" applyFont="1" applyFill="1" applyBorder="1" applyAlignment="1">
      <alignment horizontal="center" vertical="center" wrapText="1"/>
    </xf>
    <xf numFmtId="0" fontId="38" fillId="0" borderId="2" xfId="21" applyFont="1" applyFill="1" applyBorder="1" applyAlignment="1">
      <alignment horizontal="center" vertical="center" wrapText="1"/>
    </xf>
    <xf numFmtId="0" fontId="38" fillId="0" borderId="6" xfId="21" applyFont="1" applyFill="1" applyBorder="1" applyAlignment="1">
      <alignment horizontal="center" vertical="center" wrapText="1"/>
    </xf>
    <xf numFmtId="0" fontId="38" fillId="0" borderId="2" xfId="19" applyFont="1" applyFill="1" applyBorder="1" applyAlignment="1">
      <alignment horizontal="center" vertical="center" wrapText="1"/>
    </xf>
    <xf numFmtId="0" fontId="38" fillId="0" borderId="6" xfId="19" applyFont="1" applyFill="1" applyBorder="1" applyAlignment="1">
      <alignment horizontal="center" vertical="center" wrapText="1"/>
    </xf>
    <xf numFmtId="0" fontId="25" fillId="0" borderId="5" xfId="19" applyFont="1" applyFill="1" applyBorder="1" applyAlignment="1">
      <alignment horizontal="center" vertical="center" wrapText="1"/>
    </xf>
    <xf numFmtId="0" fontId="25" fillId="0" borderId="2" xfId="19" applyFont="1" applyFill="1" applyBorder="1" applyAlignment="1">
      <alignment horizontal="center" vertical="center" wrapText="1"/>
    </xf>
    <xf numFmtId="0" fontId="25" fillId="0" borderId="6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center" wrapText="1"/>
    </xf>
    <xf numFmtId="0" fontId="25" fillId="0" borderId="1" xfId="19" applyFont="1" applyFill="1" applyBorder="1" applyAlignment="1">
      <alignment horizontal="center" vertical="center" wrapText="1"/>
    </xf>
    <xf numFmtId="0" fontId="37" fillId="0" borderId="37" xfId="19" applyFont="1" applyFill="1" applyBorder="1" applyAlignment="1">
      <alignment horizontal="center" vertical="center" wrapText="1"/>
    </xf>
    <xf numFmtId="0" fontId="37" fillId="0" borderId="0" xfId="19" applyFont="1" applyFill="1" applyBorder="1" applyAlignment="1">
      <alignment horizontal="center" vertical="center" wrapText="1"/>
    </xf>
    <xf numFmtId="0" fontId="17" fillId="0" borderId="2" xfId="19" applyFont="1" applyFill="1" applyBorder="1" applyAlignment="1">
      <alignment horizontal="center" vertical="center" wrapText="1"/>
    </xf>
    <xf numFmtId="0" fontId="17" fillId="0" borderId="3" xfId="19" applyFont="1" applyFill="1" applyBorder="1" applyAlignment="1">
      <alignment horizontal="center" vertical="center" wrapText="1"/>
    </xf>
    <xf numFmtId="0" fontId="17" fillId="0" borderId="6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top" wrapText="1"/>
    </xf>
    <xf numFmtId="0" fontId="38" fillId="0" borderId="3" xfId="19" applyFont="1" applyFill="1" applyBorder="1" applyAlignment="1">
      <alignment horizontal="center" vertical="center" wrapText="1"/>
    </xf>
    <xf numFmtId="0" fontId="37" fillId="0" borderId="37" xfId="19" applyFont="1" applyBorder="1" applyAlignment="1">
      <alignment horizontal="center" vertical="center" wrapText="1"/>
    </xf>
    <xf numFmtId="0" fontId="38" fillId="0" borderId="1" xfId="19" applyFont="1" applyBorder="1" applyAlignment="1">
      <alignment horizontal="center" vertical="center" wrapText="1"/>
    </xf>
    <xf numFmtId="0" fontId="17" fillId="0" borderId="2" xfId="19" applyFont="1" applyBorder="1" applyAlignment="1">
      <alignment horizontal="center" vertical="center" wrapText="1"/>
    </xf>
    <xf numFmtId="0" fontId="17" fillId="0" borderId="3" xfId="19" applyFont="1" applyBorder="1" applyAlignment="1">
      <alignment horizontal="center" vertical="center" wrapText="1"/>
    </xf>
    <xf numFmtId="0" fontId="38" fillId="0" borderId="4" xfId="19" applyFont="1" applyBorder="1" applyAlignment="1">
      <alignment horizontal="center" vertical="center" wrapText="1"/>
    </xf>
    <xf numFmtId="0" fontId="38" fillId="0" borderId="5" xfId="19" applyFont="1" applyBorder="1" applyAlignment="1">
      <alignment horizontal="center" vertical="center" wrapText="1"/>
    </xf>
    <xf numFmtId="0" fontId="38" fillId="0" borderId="20" xfId="19" applyFont="1" applyBorder="1" applyAlignment="1">
      <alignment horizontal="center" vertical="center" wrapText="1"/>
    </xf>
    <xf numFmtId="0" fontId="25" fillId="0" borderId="4" xfId="19" applyFont="1" applyBorder="1" applyAlignment="1">
      <alignment horizontal="center" vertical="center" wrapText="1"/>
    </xf>
    <xf numFmtId="0" fontId="25" fillId="0" borderId="5" xfId="19" applyFont="1" applyBorder="1" applyAlignment="1">
      <alignment horizontal="center" vertical="center" wrapText="1"/>
    </xf>
    <xf numFmtId="0" fontId="25" fillId="0" borderId="20" xfId="19" applyFont="1" applyBorder="1" applyAlignment="1">
      <alignment horizontal="center" vertical="center" wrapText="1"/>
    </xf>
    <xf numFmtId="0" fontId="38" fillId="0" borderId="2" xfId="19" applyFont="1" applyBorder="1" applyAlignment="1">
      <alignment horizontal="center" vertical="center" wrapText="1"/>
    </xf>
    <xf numFmtId="0" fontId="38" fillId="0" borderId="6" xfId="19" applyFont="1" applyBorder="1" applyAlignment="1">
      <alignment horizontal="center" vertical="center" wrapText="1"/>
    </xf>
    <xf numFmtId="0" fontId="25" fillId="0" borderId="1" xfId="20" applyFont="1" applyFill="1" applyBorder="1" applyAlignment="1">
      <alignment horizontal="center" vertical="center" wrapText="1"/>
    </xf>
    <xf numFmtId="0" fontId="16" fillId="0" borderId="1" xfId="8" applyFont="1" applyBorder="1" applyAlignment="1">
      <alignment horizontal="center" vertical="center"/>
    </xf>
    <xf numFmtId="4" fontId="16" fillId="0" borderId="4" xfId="8" applyNumberFormat="1" applyFont="1" applyBorder="1" applyAlignment="1">
      <alignment horizontal="center" vertical="center" wrapText="1"/>
    </xf>
    <xf numFmtId="4" fontId="16" fillId="0" borderId="5" xfId="8" applyNumberFormat="1" applyFont="1" applyBorder="1" applyAlignment="1">
      <alignment horizontal="center" vertical="center" wrapText="1"/>
    </xf>
    <xf numFmtId="4" fontId="16" fillId="0" borderId="20" xfId="8" applyNumberFormat="1" applyFont="1" applyBorder="1" applyAlignment="1">
      <alignment horizontal="center" vertical="center" wrapText="1"/>
    </xf>
    <xf numFmtId="0" fontId="37" fillId="0" borderId="37" xfId="18" applyFont="1" applyFill="1" applyBorder="1" applyAlignment="1">
      <alignment horizontal="center" vertical="center" wrapText="1"/>
    </xf>
    <xf numFmtId="0" fontId="25" fillId="0" borderId="3" xfId="19" applyFont="1" applyFill="1" applyBorder="1" applyAlignment="1">
      <alignment horizontal="center" vertical="center" wrapText="1"/>
    </xf>
    <xf numFmtId="0" fontId="54" fillId="0" borderId="1" xfId="13" applyFont="1" applyFill="1" applyBorder="1" applyAlignment="1">
      <alignment horizontal="center" vertical="center"/>
    </xf>
    <xf numFmtId="4" fontId="54" fillId="0" borderId="4" xfId="8" applyNumberFormat="1" applyFont="1" applyFill="1" applyBorder="1" applyAlignment="1">
      <alignment horizontal="center" vertical="center" wrapText="1"/>
    </xf>
    <xf numFmtId="4" fontId="54" fillId="0" borderId="5" xfId="8" applyNumberFormat="1" applyFont="1" applyFill="1" applyBorder="1" applyAlignment="1">
      <alignment horizontal="center" vertical="center" wrapText="1"/>
    </xf>
    <xf numFmtId="0" fontId="50" fillId="2" borderId="2" xfId="13" applyFont="1" applyFill="1" applyBorder="1" applyAlignment="1">
      <alignment horizontal="center" vertical="center"/>
    </xf>
    <xf numFmtId="0" fontId="50" fillId="2" borderId="3" xfId="13" applyFont="1" applyFill="1" applyBorder="1" applyAlignment="1">
      <alignment horizontal="center" vertical="center"/>
    </xf>
    <xf numFmtId="0" fontId="50" fillId="2" borderId="6" xfId="13" applyFont="1" applyFill="1" applyBorder="1" applyAlignment="1">
      <alignment horizontal="center" vertical="center"/>
    </xf>
    <xf numFmtId="49" fontId="11" fillId="2" borderId="2" xfId="3" applyNumberFormat="1" applyFont="1" applyFill="1" applyBorder="1" applyAlignment="1">
      <alignment horizontal="center" vertical="center"/>
    </xf>
    <xf numFmtId="49" fontId="11" fillId="2" borderId="3" xfId="3" applyNumberFormat="1" applyFont="1" applyFill="1" applyBorder="1" applyAlignment="1">
      <alignment horizontal="center" vertical="center"/>
    </xf>
    <xf numFmtId="49" fontId="11" fillId="2" borderId="6" xfId="3" applyNumberFormat="1" applyFont="1" applyFill="1" applyBorder="1" applyAlignment="1">
      <alignment horizontal="center" vertical="center"/>
    </xf>
    <xf numFmtId="0" fontId="11" fillId="0" borderId="0" xfId="16" applyFont="1" applyFill="1" applyAlignment="1">
      <alignment horizontal="center" vertical="center" wrapText="1"/>
    </xf>
    <xf numFmtId="0" fontId="50" fillId="0" borderId="2" xfId="13" applyFont="1" applyFill="1" applyBorder="1" applyAlignment="1">
      <alignment horizontal="center" vertical="center"/>
    </xf>
    <xf numFmtId="0" fontId="50" fillId="0" borderId="3" xfId="13" applyFont="1" applyFill="1" applyBorder="1" applyAlignment="1">
      <alignment horizontal="center" vertical="center"/>
    </xf>
    <xf numFmtId="0" fontId="50" fillId="0" borderId="6" xfId="13" applyFont="1" applyFill="1" applyBorder="1" applyAlignment="1">
      <alignment horizontal="center" vertical="center"/>
    </xf>
    <xf numFmtId="0" fontId="50" fillId="0" borderId="2" xfId="13" applyFont="1" applyFill="1" applyBorder="1" applyAlignment="1">
      <alignment horizontal="center" vertical="center" wrapText="1"/>
    </xf>
    <xf numFmtId="0" fontId="50" fillId="0" borderId="3" xfId="13" applyFont="1" applyFill="1" applyBorder="1" applyAlignment="1">
      <alignment horizontal="center" vertical="center" wrapText="1"/>
    </xf>
    <xf numFmtId="0" fontId="50" fillId="0" borderId="6" xfId="13" applyFont="1" applyFill="1" applyBorder="1" applyAlignment="1">
      <alignment horizontal="center" vertical="center" wrapText="1"/>
    </xf>
    <xf numFmtId="0" fontId="11" fillId="0" borderId="1" xfId="13" applyFont="1" applyFill="1" applyBorder="1" applyAlignment="1">
      <alignment horizontal="center" vertical="center" wrapText="1"/>
    </xf>
    <xf numFmtId="2" fontId="11" fillId="0" borderId="1" xfId="16" applyNumberFormat="1" applyFont="1" applyFill="1" applyBorder="1" applyAlignment="1">
      <alignment horizontal="center" vertical="center" wrapText="1"/>
    </xf>
    <xf numFmtId="0" fontId="11" fillId="0" borderId="2" xfId="16" applyFont="1" applyFill="1" applyBorder="1" applyAlignment="1">
      <alignment horizontal="center" vertical="center" wrapText="1"/>
    </xf>
    <xf numFmtId="0" fontId="11" fillId="0" borderId="6" xfId="16" applyFont="1" applyFill="1" applyBorder="1" applyAlignment="1">
      <alignment horizontal="center" vertical="center" wrapText="1"/>
    </xf>
    <xf numFmtId="0" fontId="11" fillId="0" borderId="1" xfId="17" applyFont="1" applyFill="1" applyBorder="1" applyAlignment="1">
      <alignment horizontal="center" vertical="center" wrapText="1"/>
    </xf>
    <xf numFmtId="0" fontId="17" fillId="2" borderId="1" xfId="8" applyFont="1" applyFill="1" applyBorder="1" applyAlignment="1">
      <alignment horizontal="center" vertical="center"/>
    </xf>
    <xf numFmtId="0" fontId="25" fillId="2" borderId="1" xfId="15" applyFont="1" applyFill="1" applyBorder="1" applyAlignment="1">
      <alignment horizontal="center" vertical="center" wrapText="1"/>
    </xf>
    <xf numFmtId="0" fontId="25" fillId="2" borderId="2" xfId="15" applyFont="1" applyFill="1" applyBorder="1" applyAlignment="1">
      <alignment horizontal="center" vertical="center" wrapText="1"/>
    </xf>
    <xf numFmtId="0" fontId="25" fillId="2" borderId="6" xfId="15" applyFont="1" applyFill="1" applyBorder="1" applyAlignment="1">
      <alignment horizontal="center" vertical="center" wrapText="1"/>
    </xf>
    <xf numFmtId="0" fontId="52" fillId="2" borderId="0" xfId="15" applyFont="1" applyFill="1" applyAlignment="1">
      <alignment horizontal="center"/>
    </xf>
    <xf numFmtId="0" fontId="51" fillId="2" borderId="4" xfId="15" applyFill="1" applyBorder="1" applyAlignment="1">
      <alignment horizontal="center"/>
    </xf>
    <xf numFmtId="0" fontId="51" fillId="2" borderId="5" xfId="15" applyFill="1" applyBorder="1" applyAlignment="1">
      <alignment horizontal="center"/>
    </xf>
    <xf numFmtId="0" fontId="51" fillId="2" borderId="20" xfId="15" applyFill="1" applyBorder="1" applyAlignment="1">
      <alignment horizontal="center"/>
    </xf>
    <xf numFmtId="0" fontId="25" fillId="2" borderId="4" xfId="15" applyFont="1" applyFill="1" applyBorder="1" applyAlignment="1">
      <alignment horizontal="center" vertical="center"/>
    </xf>
    <xf numFmtId="0" fontId="25" fillId="2" borderId="5" xfId="15" applyFont="1" applyFill="1" applyBorder="1" applyAlignment="1">
      <alignment horizontal="center" vertical="center"/>
    </xf>
    <xf numFmtId="0" fontId="25" fillId="2" borderId="20" xfId="15" applyFont="1" applyFill="1" applyBorder="1" applyAlignment="1">
      <alignment horizontal="center" vertical="center"/>
    </xf>
    <xf numFmtId="0" fontId="35" fillId="0" borderId="0" xfId="13" applyFont="1" applyFill="1" applyAlignment="1">
      <alignment horizontal="center" vertical="center" wrapText="1"/>
    </xf>
    <xf numFmtId="0" fontId="5" fillId="0" borderId="2" xfId="13" applyFont="1" applyFill="1" applyBorder="1" applyAlignment="1">
      <alignment horizontal="center" vertical="center" wrapText="1"/>
    </xf>
    <xf numFmtId="0" fontId="5" fillId="0" borderId="3" xfId="13" applyFont="1" applyFill="1" applyBorder="1" applyAlignment="1">
      <alignment horizontal="center" vertical="center" wrapText="1"/>
    </xf>
    <xf numFmtId="0" fontId="5" fillId="0" borderId="6" xfId="13" applyFont="1" applyFill="1" applyBorder="1" applyAlignment="1">
      <alignment horizontal="center" vertical="center" wrapText="1"/>
    </xf>
    <xf numFmtId="0" fontId="5" fillId="0" borderId="4" xfId="13" applyFont="1" applyFill="1" applyBorder="1" applyAlignment="1">
      <alignment horizontal="center" vertical="center" wrapText="1"/>
    </xf>
    <xf numFmtId="0" fontId="5" fillId="0" borderId="5" xfId="13" applyFont="1" applyFill="1" applyBorder="1" applyAlignment="1">
      <alignment horizontal="center" vertical="center" wrapText="1"/>
    </xf>
    <xf numFmtId="0" fontId="5" fillId="0" borderId="20" xfId="13" applyFont="1" applyFill="1" applyBorder="1" applyAlignment="1">
      <alignment horizontal="center" vertical="center" wrapText="1"/>
    </xf>
    <xf numFmtId="0" fontId="14" fillId="0" borderId="1" xfId="8" applyFont="1" applyBorder="1" applyAlignment="1">
      <alignment horizontal="center" vertical="center"/>
    </xf>
    <xf numFmtId="0" fontId="14" fillId="2" borderId="2" xfId="8" applyFont="1" applyFill="1" applyBorder="1" applyAlignment="1">
      <alignment horizontal="center" vertical="center"/>
    </xf>
    <xf numFmtId="0" fontId="14" fillId="2" borderId="3" xfId="8" applyFont="1" applyFill="1" applyBorder="1" applyAlignment="1">
      <alignment horizontal="center" vertical="center"/>
    </xf>
    <xf numFmtId="0" fontId="14" fillId="2" borderId="6" xfId="8" applyFont="1" applyFill="1" applyBorder="1" applyAlignment="1">
      <alignment horizontal="center" vertical="center"/>
    </xf>
    <xf numFmtId="49" fontId="14" fillId="2" borderId="2" xfId="9" applyNumberFormat="1" applyFont="1" applyFill="1" applyBorder="1" applyAlignment="1">
      <alignment horizontal="center" vertical="center"/>
    </xf>
    <xf numFmtId="49" fontId="14" fillId="2" borderId="3" xfId="9" applyNumberFormat="1" applyFont="1" applyFill="1" applyBorder="1" applyAlignment="1">
      <alignment horizontal="center" vertical="center"/>
    </xf>
    <xf numFmtId="49" fontId="14" fillId="2" borderId="6" xfId="9" applyNumberFormat="1" applyFont="1" applyFill="1" applyBorder="1" applyAlignment="1">
      <alignment horizontal="center" vertical="center"/>
    </xf>
    <xf numFmtId="0" fontId="11" fillId="0" borderId="0" xfId="13" applyFont="1" applyFill="1" applyAlignment="1">
      <alignment horizontal="left" vertical="center" wrapText="1"/>
    </xf>
    <xf numFmtId="0" fontId="35" fillId="0" borderId="0" xfId="11" applyFont="1" applyAlignment="1">
      <alignment horizontal="center" vertical="center" wrapText="1"/>
    </xf>
    <xf numFmtId="0" fontId="14" fillId="0" borderId="2" xfId="8" applyFont="1" applyBorder="1" applyAlignment="1">
      <alignment horizontal="center" vertical="center" wrapText="1"/>
    </xf>
    <xf numFmtId="0" fontId="14" fillId="0" borderId="3" xfId="8" applyFont="1" applyBorder="1" applyAlignment="1">
      <alignment horizontal="center" vertical="center" wrapText="1"/>
    </xf>
    <xf numFmtId="0" fontId="25" fillId="0" borderId="2" xfId="8" applyFont="1" applyBorder="1" applyAlignment="1">
      <alignment horizontal="center" vertical="center" wrapText="1"/>
    </xf>
    <xf numFmtId="0" fontId="25" fillId="0" borderId="3" xfId="8" applyFont="1" applyBorder="1" applyAlignment="1">
      <alignment horizontal="center" vertical="center" wrapText="1"/>
    </xf>
    <xf numFmtId="2" fontId="25" fillId="0" borderId="4" xfId="11" applyNumberFormat="1" applyFont="1" applyBorder="1" applyAlignment="1">
      <alignment horizontal="center" vertical="center" wrapText="1"/>
    </xf>
    <xf numFmtId="2" fontId="25" fillId="0" borderId="5" xfId="11" applyNumberFormat="1" applyFont="1" applyBorder="1" applyAlignment="1">
      <alignment horizontal="center" vertical="center" wrapText="1"/>
    </xf>
    <xf numFmtId="2" fontId="25" fillId="0" borderId="20" xfId="11" applyNumberFormat="1" applyFont="1" applyBorder="1" applyAlignment="1">
      <alignment horizontal="center" vertical="center" wrapText="1"/>
    </xf>
    <xf numFmtId="0" fontId="25" fillId="0" borderId="20" xfId="11" applyFont="1" applyBorder="1" applyAlignment="1">
      <alignment horizontal="center" vertical="center" wrapText="1"/>
    </xf>
    <xf numFmtId="0" fontId="25" fillId="0" borderId="1" xfId="11" applyFont="1" applyBorder="1" applyAlignment="1">
      <alignment horizontal="center" vertical="center" wrapText="1"/>
    </xf>
    <xf numFmtId="0" fontId="25" fillId="0" borderId="4" xfId="11" applyFont="1" applyBorder="1" applyAlignment="1">
      <alignment horizontal="center" vertical="center"/>
    </xf>
    <xf numFmtId="0" fontId="25" fillId="0" borderId="5" xfId="11" applyFont="1" applyBorder="1" applyAlignment="1">
      <alignment horizontal="center" vertical="center"/>
    </xf>
    <xf numFmtId="0" fontId="25" fillId="0" borderId="20" xfId="11" applyFont="1" applyBorder="1" applyAlignment="1">
      <alignment horizontal="center" vertical="center"/>
    </xf>
    <xf numFmtId="0" fontId="25" fillId="0" borderId="2" xfId="11" applyFont="1" applyBorder="1" applyAlignment="1">
      <alignment horizontal="center" vertical="center" wrapText="1"/>
    </xf>
    <xf numFmtId="0" fontId="25" fillId="0" borderId="6" xfId="11" applyFont="1" applyBorder="1" applyAlignment="1">
      <alignment horizontal="center" vertical="center" wrapText="1"/>
    </xf>
    <xf numFmtId="0" fontId="25" fillId="0" borderId="1" xfId="12" applyFont="1" applyBorder="1" applyAlignment="1">
      <alignment horizontal="center" vertical="center" wrapText="1"/>
    </xf>
    <xf numFmtId="0" fontId="25" fillId="0" borderId="39" xfId="11" applyFont="1" applyBorder="1" applyAlignment="1">
      <alignment horizontal="center" vertical="center" wrapText="1"/>
    </xf>
    <xf numFmtId="0" fontId="25" fillId="0" borderId="4" xfId="39" applyFont="1" applyFill="1" applyBorder="1" applyAlignment="1">
      <alignment horizontal="center" vertical="center" wrapText="1"/>
    </xf>
    <xf numFmtId="0" fontId="25" fillId="0" borderId="20" xfId="39" applyFont="1" applyFill="1" applyBorder="1" applyAlignment="1">
      <alignment horizontal="center" vertical="center" wrapText="1"/>
    </xf>
    <xf numFmtId="0" fontId="41" fillId="0" borderId="1" xfId="8" applyFont="1" applyFill="1" applyBorder="1" applyAlignment="1">
      <alignment horizontal="center" vertical="center"/>
    </xf>
    <xf numFmtId="4" fontId="41" fillId="0" borderId="4" xfId="8" applyNumberFormat="1" applyFont="1" applyFill="1" applyBorder="1" applyAlignment="1">
      <alignment horizontal="center" vertical="center" wrapText="1"/>
    </xf>
    <xf numFmtId="4" fontId="41" fillId="0" borderId="5" xfId="8" applyNumberFormat="1" applyFont="1" applyFill="1" applyBorder="1" applyAlignment="1">
      <alignment horizontal="center" vertical="center" wrapText="1"/>
    </xf>
    <xf numFmtId="4" fontId="41" fillId="0" borderId="20" xfId="8" applyNumberFormat="1" applyFont="1" applyFill="1" applyBorder="1" applyAlignment="1">
      <alignment horizontal="center" vertical="center" wrapText="1"/>
    </xf>
    <xf numFmtId="0" fontId="44" fillId="0" borderId="2" xfId="8" applyFont="1" applyFill="1" applyBorder="1" applyAlignment="1">
      <alignment horizontal="center" vertical="center"/>
    </xf>
    <xf numFmtId="0" fontId="44" fillId="0" borderId="3" xfId="8" applyFont="1" applyFill="1" applyBorder="1" applyAlignment="1">
      <alignment horizontal="center" vertical="center"/>
    </xf>
    <xf numFmtId="0" fontId="44" fillId="0" borderId="6" xfId="8" applyFont="1" applyFill="1" applyBorder="1" applyAlignment="1">
      <alignment horizontal="center" vertical="center"/>
    </xf>
    <xf numFmtId="49" fontId="45" fillId="0" borderId="2" xfId="9" applyNumberFormat="1" applyFont="1" applyFill="1" applyBorder="1" applyAlignment="1">
      <alignment horizontal="center" vertical="center"/>
    </xf>
    <xf numFmtId="49" fontId="45" fillId="0" borderId="3" xfId="9" applyNumberFormat="1" applyFont="1" applyFill="1" applyBorder="1" applyAlignment="1">
      <alignment horizontal="center" vertical="center"/>
    </xf>
    <xf numFmtId="49" fontId="45" fillId="0" borderId="6" xfId="9" applyNumberFormat="1" applyFont="1" applyFill="1" applyBorder="1" applyAlignment="1">
      <alignment horizontal="center" vertical="center"/>
    </xf>
    <xf numFmtId="0" fontId="37" fillId="0" borderId="0" xfId="39" applyFont="1" applyFill="1" applyBorder="1" applyAlignment="1">
      <alignment horizontal="center" vertical="center" wrapText="1"/>
    </xf>
    <xf numFmtId="0" fontId="38" fillId="0" borderId="2" xfId="39" applyFont="1" applyFill="1" applyBorder="1" applyAlignment="1">
      <alignment horizontal="center" vertical="center" wrapText="1"/>
    </xf>
    <xf numFmtId="0" fontId="38" fillId="0" borderId="3" xfId="39" applyFont="1" applyFill="1" applyBorder="1" applyAlignment="1">
      <alignment horizontal="center" vertical="center" wrapText="1"/>
    </xf>
    <xf numFmtId="0" fontId="38" fillId="0" borderId="6" xfId="39" applyFont="1" applyFill="1" applyBorder="1" applyAlignment="1">
      <alignment horizontal="center" vertical="center" wrapText="1"/>
    </xf>
    <xf numFmtId="0" fontId="14" fillId="0" borderId="2" xfId="39" applyFont="1" applyFill="1" applyBorder="1" applyAlignment="1">
      <alignment horizontal="center" vertical="center" wrapText="1"/>
    </xf>
    <xf numFmtId="0" fontId="14" fillId="0" borderId="3" xfId="39" applyFont="1" applyFill="1" applyBorder="1" applyAlignment="1">
      <alignment horizontal="center" vertical="center" wrapText="1"/>
    </xf>
    <xf numFmtId="0" fontId="14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 wrapText="1"/>
    </xf>
    <xf numFmtId="0" fontId="25" fillId="0" borderId="2" xfId="39" applyFont="1" applyFill="1" applyBorder="1" applyAlignment="1">
      <alignment horizontal="center" vertical="center" wrapText="1"/>
    </xf>
    <xf numFmtId="0" fontId="25" fillId="0" borderId="3" xfId="39" applyFont="1" applyFill="1" applyBorder="1" applyAlignment="1">
      <alignment horizontal="center" vertical="center" wrapText="1"/>
    </xf>
    <xf numFmtId="0" fontId="25" fillId="0" borderId="6" xfId="39" applyFont="1" applyFill="1" applyBorder="1" applyAlignment="1">
      <alignment horizontal="center" vertical="center" wrapText="1"/>
    </xf>
    <xf numFmtId="0" fontId="25" fillId="0" borderId="1" xfId="39" applyFont="1" applyFill="1" applyBorder="1" applyAlignment="1">
      <alignment horizontal="center" vertical="center"/>
    </xf>
    <xf numFmtId="0" fontId="35" fillId="0" borderId="0" xfId="2" applyFont="1" applyBorder="1" applyAlignment="1">
      <alignment horizontal="center" wrapText="1"/>
    </xf>
    <xf numFmtId="0" fontId="45" fillId="0" borderId="1" xfId="2" applyFont="1" applyBorder="1" applyAlignment="1">
      <alignment horizontal="center" vertical="center" wrapText="1"/>
    </xf>
    <xf numFmtId="49" fontId="45" fillId="0" borderId="1" xfId="2" applyNumberFormat="1" applyFont="1" applyBorder="1" applyAlignment="1">
      <alignment horizontal="center" vertical="center" wrapText="1"/>
    </xf>
    <xf numFmtId="0" fontId="45" fillId="0" borderId="1" xfId="2" applyFont="1" applyBorder="1" applyAlignment="1">
      <alignment vertical="center" wrapText="1"/>
    </xf>
    <xf numFmtId="3" fontId="19" fillId="2" borderId="0" xfId="4" applyNumberFormat="1" applyFont="1" applyFill="1" applyBorder="1" applyAlignment="1">
      <alignment horizontal="center" vertical="center" wrapText="1"/>
    </xf>
    <xf numFmtId="0" fontId="25" fillId="2" borderId="1" xfId="4" applyFont="1" applyFill="1" applyBorder="1" applyAlignment="1">
      <alignment horizontal="center" vertical="center" wrapText="1"/>
    </xf>
    <xf numFmtId="3" fontId="25" fillId="2" borderId="1" xfId="4" applyNumberFormat="1" applyFont="1" applyFill="1" applyBorder="1" applyAlignment="1">
      <alignment horizontal="center" vertical="center" wrapText="1"/>
    </xf>
    <xf numFmtId="3" fontId="25" fillId="2" borderId="2" xfId="4" applyNumberFormat="1" applyFont="1" applyFill="1" applyBorder="1" applyAlignment="1">
      <alignment horizontal="center" vertical="center" wrapText="1"/>
    </xf>
    <xf numFmtId="3" fontId="25" fillId="2" borderId="3" xfId="4" applyNumberFormat="1" applyFont="1" applyFill="1" applyBorder="1" applyAlignment="1">
      <alignment horizontal="center" vertical="center" wrapText="1"/>
    </xf>
    <xf numFmtId="3" fontId="25" fillId="2" borderId="6" xfId="4" applyNumberFormat="1" applyFont="1" applyFill="1" applyBorder="1" applyAlignment="1">
      <alignment horizontal="center" vertical="center" wrapText="1"/>
    </xf>
    <xf numFmtId="3" fontId="25" fillId="2" borderId="4" xfId="4" applyNumberFormat="1" applyFont="1" applyFill="1" applyBorder="1" applyAlignment="1">
      <alignment horizontal="center" vertical="center" wrapText="1"/>
    </xf>
    <xf numFmtId="3" fontId="25" fillId="2" borderId="5" xfId="4" applyNumberFormat="1" applyFont="1" applyFill="1" applyBorder="1" applyAlignment="1">
      <alignment horizontal="center" vertical="center" wrapText="1"/>
    </xf>
    <xf numFmtId="3" fontId="25" fillId="2" borderId="20" xfId="4" applyNumberFormat="1" applyFont="1" applyFill="1" applyBorder="1" applyAlignment="1">
      <alignment horizontal="center" vertical="center" wrapText="1"/>
    </xf>
    <xf numFmtId="0" fontId="56" fillId="2" borderId="1" xfId="4" applyFont="1" applyFill="1" applyBorder="1" applyAlignment="1">
      <alignment horizontal="center" vertical="center"/>
    </xf>
    <xf numFmtId="0" fontId="25" fillId="2" borderId="2" xfId="4" applyFont="1" applyFill="1" applyBorder="1" applyAlignment="1">
      <alignment horizontal="center" vertical="center"/>
    </xf>
    <xf numFmtId="0" fontId="25" fillId="2" borderId="3" xfId="4" applyFont="1" applyFill="1" applyBorder="1" applyAlignment="1">
      <alignment horizontal="center" vertical="center"/>
    </xf>
    <xf numFmtId="0" fontId="25" fillId="2" borderId="6" xfId="4" applyFont="1" applyFill="1" applyBorder="1" applyAlignment="1">
      <alignment horizontal="center" vertical="center"/>
    </xf>
    <xf numFmtId="49" fontId="25" fillId="2" borderId="2" xfId="3" applyNumberFormat="1" applyFont="1" applyFill="1" applyBorder="1" applyAlignment="1">
      <alignment horizontal="center" vertical="center"/>
    </xf>
    <xf numFmtId="49" fontId="25" fillId="2" borderId="3" xfId="3" applyNumberFormat="1" applyFont="1" applyFill="1" applyBorder="1" applyAlignment="1">
      <alignment horizontal="center" vertical="center"/>
    </xf>
    <xf numFmtId="49" fontId="25" fillId="2" borderId="6" xfId="3" applyNumberFormat="1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4" fillId="0" borderId="0" xfId="1" applyFont="1" applyFill="1" applyAlignment="1" applyProtection="1">
      <alignment horizontal="center"/>
    </xf>
    <xf numFmtId="0" fontId="5" fillId="2" borderId="1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3" fontId="14" fillId="0" borderId="10" xfId="3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3" fontId="14" fillId="0" borderId="7" xfId="0" applyNumberFormat="1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4" xfId="0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1" xfId="0" applyNumberFormat="1" applyFont="1" applyFill="1" applyBorder="1" applyAlignment="1">
      <alignment horizontal="left" vertical="center" wrapText="1"/>
    </xf>
    <xf numFmtId="4" fontId="26" fillId="0" borderId="14" xfId="0" applyNumberFormat="1" applyFont="1" applyFill="1" applyBorder="1" applyAlignment="1">
      <alignment horizontal="left" vertical="center" wrapText="1"/>
    </xf>
    <xf numFmtId="4" fontId="26" fillId="0" borderId="4" xfId="0" applyNumberFormat="1" applyFont="1" applyFill="1" applyBorder="1" applyAlignment="1">
      <alignment horizontal="left" vertical="center" wrapText="1"/>
    </xf>
    <xf numFmtId="0" fontId="17" fillId="2" borderId="13" xfId="0" applyFont="1" applyFill="1" applyBorder="1" applyAlignment="1">
      <alignment horizontal="center" vertical="center"/>
    </xf>
    <xf numFmtId="49" fontId="17" fillId="0" borderId="2" xfId="3" applyNumberFormat="1" applyFont="1" applyFill="1" applyBorder="1" applyAlignment="1">
      <alignment horizontal="center" vertical="center"/>
    </xf>
    <xf numFmtId="49" fontId="17" fillId="0" borderId="3" xfId="3" applyNumberFormat="1" applyFont="1" applyFill="1" applyBorder="1" applyAlignment="1">
      <alignment horizontal="center" vertical="center"/>
    </xf>
    <xf numFmtId="49" fontId="17" fillId="0" borderId="6" xfId="3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left" vertical="center"/>
    </xf>
    <xf numFmtId="0" fontId="31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3" fontId="25" fillId="0" borderId="7" xfId="0" applyNumberFormat="1" applyFont="1" applyFill="1" applyBorder="1" applyAlignment="1">
      <alignment horizontal="center" vertical="center" wrapText="1"/>
    </xf>
    <xf numFmtId="3" fontId="24" fillId="0" borderId="9" xfId="0" applyNumberFormat="1" applyFont="1" applyFill="1" applyBorder="1" applyAlignment="1">
      <alignment horizontal="center" vertical="center" wrapText="1"/>
    </xf>
    <xf numFmtId="3" fontId="25" fillId="0" borderId="26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left" vertical="center"/>
    </xf>
    <xf numFmtId="0" fontId="26" fillId="0" borderId="27" xfId="0" applyFont="1" applyFill="1" applyBorder="1" applyAlignment="1">
      <alignment horizontal="left" vertical="center"/>
    </xf>
    <xf numFmtId="49" fontId="17" fillId="0" borderId="1" xfId="3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3" fontId="33" fillId="0" borderId="12" xfId="0" applyNumberFormat="1" applyFont="1" applyFill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3" fontId="14" fillId="0" borderId="26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3" fontId="25" fillId="0" borderId="8" xfId="0" applyNumberFormat="1" applyFont="1" applyFill="1" applyBorder="1" applyAlignment="1">
      <alignment horizontal="center" vertical="center" wrapText="1"/>
    </xf>
    <xf numFmtId="3" fontId="25" fillId="0" borderId="12" xfId="0" applyNumberFormat="1" applyFont="1" applyFill="1" applyBorder="1" applyAlignment="1">
      <alignment horizontal="center" vertical="center" wrapText="1"/>
    </xf>
    <xf numFmtId="3" fontId="25" fillId="0" borderId="11" xfId="0" applyNumberFormat="1" applyFont="1" applyFill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54" fillId="2" borderId="0" xfId="28" applyFont="1" applyFill="1" applyAlignment="1">
      <alignment horizontal="center" wrapText="1"/>
    </xf>
    <xf numFmtId="0" fontId="50" fillId="2" borderId="1" xfId="28" applyFont="1" applyFill="1" applyBorder="1" applyAlignment="1">
      <alignment horizontal="center" vertical="center" wrapText="1"/>
    </xf>
    <xf numFmtId="49" fontId="50" fillId="2" borderId="2" xfId="28" applyNumberFormat="1" applyFont="1" applyFill="1" applyBorder="1" applyAlignment="1">
      <alignment horizontal="center" vertical="center" wrapText="1"/>
    </xf>
    <xf numFmtId="49" fontId="50" fillId="2" borderId="6" xfId="28" applyNumberFormat="1" applyFont="1" applyFill="1" applyBorder="1" applyAlignment="1">
      <alignment horizontal="center" vertical="center" wrapText="1"/>
    </xf>
    <xf numFmtId="2" fontId="50" fillId="2" borderId="4" xfId="28" applyNumberFormat="1" applyFont="1" applyFill="1" applyBorder="1" applyAlignment="1">
      <alignment horizontal="center" vertical="center"/>
    </xf>
    <xf numFmtId="2" fontId="50" fillId="2" borderId="5" xfId="28" applyNumberFormat="1" applyFont="1" applyFill="1" applyBorder="1" applyAlignment="1">
      <alignment horizontal="center" vertical="center"/>
    </xf>
    <xf numFmtId="2" fontId="50" fillId="2" borderId="20" xfId="28" applyNumberFormat="1" applyFont="1" applyFill="1" applyBorder="1" applyAlignment="1">
      <alignment horizontal="center" vertical="center"/>
    </xf>
    <xf numFmtId="3" fontId="50" fillId="2" borderId="4" xfId="28" applyNumberFormat="1" applyFont="1" applyFill="1" applyBorder="1" applyAlignment="1">
      <alignment horizontal="center" vertical="center"/>
    </xf>
    <xf numFmtId="3" fontId="50" fillId="2" borderId="5" xfId="28" applyNumberFormat="1" applyFont="1" applyFill="1" applyBorder="1" applyAlignment="1">
      <alignment horizontal="center" vertical="center"/>
    </xf>
    <xf numFmtId="3" fontId="50" fillId="2" borderId="20" xfId="28" applyNumberFormat="1" applyFont="1" applyFill="1" applyBorder="1" applyAlignment="1">
      <alignment horizontal="center" vertical="center"/>
    </xf>
    <xf numFmtId="3" fontId="58" fillId="2" borderId="0" xfId="28" applyNumberFormat="1" applyFont="1" applyFill="1" applyAlignment="1">
      <alignment horizontal="center" vertical="center" wrapText="1"/>
    </xf>
    <xf numFmtId="0" fontId="59" fillId="2" borderId="0" xfId="28" applyFont="1" applyFill="1" applyAlignment="1">
      <alignment horizontal="center" vertical="center" wrapText="1"/>
    </xf>
    <xf numFmtId="3" fontId="17" fillId="2" borderId="1" xfId="28" applyNumberFormat="1" applyFont="1" applyFill="1" applyBorder="1" applyAlignment="1">
      <alignment horizontal="center" vertical="center" wrapText="1"/>
    </xf>
    <xf numFmtId="3" fontId="17" fillId="2" borderId="1" xfId="10" applyNumberFormat="1" applyFont="1" applyFill="1" applyBorder="1" applyAlignment="1">
      <alignment horizontal="center" vertical="center" wrapText="1"/>
    </xf>
    <xf numFmtId="0" fontId="62" fillId="2" borderId="0" xfId="31" applyFont="1" applyFill="1" applyAlignment="1">
      <alignment horizontal="center" vertical="center"/>
    </xf>
    <xf numFmtId="0" fontId="63" fillId="2" borderId="62" xfId="31" applyFont="1" applyFill="1" applyBorder="1" applyAlignment="1">
      <alignment horizontal="right" vertical="center"/>
    </xf>
    <xf numFmtId="0" fontId="65" fillId="2" borderId="7" xfId="31" applyFont="1" applyFill="1" applyBorder="1" applyAlignment="1">
      <alignment horizontal="center" vertical="center" wrapText="1"/>
    </xf>
    <xf numFmtId="0" fontId="65" fillId="2" borderId="13" xfId="31" applyFont="1" applyFill="1" applyBorder="1" applyAlignment="1">
      <alignment horizontal="center" vertical="center" wrapText="1"/>
    </xf>
    <xf numFmtId="0" fontId="65" fillId="2" borderId="8" xfId="31" applyFont="1" applyFill="1" applyBorder="1" applyAlignment="1">
      <alignment horizontal="center" vertical="center" wrapText="1"/>
    </xf>
    <xf numFmtId="0" fontId="65" fillId="2" borderId="1" xfId="31" applyFont="1" applyFill="1" applyBorder="1" applyAlignment="1">
      <alignment horizontal="center" vertical="center" wrapText="1"/>
    </xf>
    <xf numFmtId="0" fontId="23" fillId="2" borderId="12" xfId="31" applyFont="1" applyFill="1" applyBorder="1" applyAlignment="1">
      <alignment horizontal="center" vertical="center"/>
    </xf>
    <xf numFmtId="0" fontId="23" fillId="2" borderId="11" xfId="31" applyFont="1" applyFill="1" applyBorder="1" applyAlignment="1">
      <alignment horizontal="center" vertical="center"/>
    </xf>
    <xf numFmtId="0" fontId="23" fillId="2" borderId="40" xfId="31" applyFont="1" applyFill="1" applyBorder="1" applyAlignment="1">
      <alignment horizontal="center" vertical="center"/>
    </xf>
    <xf numFmtId="0" fontId="66" fillId="2" borderId="10" xfId="31" applyFont="1" applyFill="1" applyBorder="1" applyAlignment="1">
      <alignment horizontal="center" vertical="center" wrapText="1"/>
    </xf>
    <xf numFmtId="0" fontId="66" fillId="2" borderId="11" xfId="31" applyFont="1" applyFill="1" applyBorder="1" applyAlignment="1">
      <alignment horizontal="center" vertical="center" wrapText="1"/>
    </xf>
    <xf numFmtId="0" fontId="66" fillId="2" borderId="40" xfId="31" applyFont="1" applyFill="1" applyBorder="1" applyAlignment="1">
      <alignment horizontal="center" vertical="center" wrapText="1"/>
    </xf>
    <xf numFmtId="0" fontId="66" fillId="2" borderId="7" xfId="31" applyFont="1" applyFill="1" applyBorder="1" applyAlignment="1">
      <alignment horizontal="center" vertical="center" wrapText="1"/>
    </xf>
    <xf numFmtId="0" fontId="66" fillId="2" borderId="8" xfId="31" applyFont="1" applyFill="1" applyBorder="1" applyAlignment="1">
      <alignment horizontal="center" vertical="center" wrapText="1"/>
    </xf>
    <xf numFmtId="0" fontId="66" fillId="2" borderId="12" xfId="31" applyFont="1" applyFill="1" applyBorder="1" applyAlignment="1">
      <alignment horizontal="center" vertical="center" wrapText="1"/>
    </xf>
    <xf numFmtId="0" fontId="66" fillId="2" borderId="9" xfId="31" applyFont="1" applyFill="1" applyBorder="1" applyAlignment="1">
      <alignment horizontal="center" vertical="center" wrapText="1"/>
    </xf>
    <xf numFmtId="0" fontId="22" fillId="2" borderId="39" xfId="31" applyFont="1" applyFill="1" applyBorder="1" applyAlignment="1">
      <alignment horizontal="center" vertical="center" wrapText="1"/>
    </xf>
    <xf numFmtId="0" fontId="22" fillId="2" borderId="29" xfId="31" applyFont="1" applyFill="1" applyBorder="1" applyAlignment="1">
      <alignment horizontal="center" vertical="center" wrapText="1"/>
    </xf>
    <xf numFmtId="0" fontId="65" fillId="2" borderId="2" xfId="31" applyFont="1" applyFill="1" applyBorder="1" applyAlignment="1">
      <alignment horizontal="center" vertical="center" wrapText="1"/>
    </xf>
    <xf numFmtId="0" fontId="65" fillId="2" borderId="6" xfId="31" applyFont="1" applyFill="1" applyBorder="1" applyAlignment="1">
      <alignment horizontal="center" vertical="center" wrapText="1"/>
    </xf>
    <xf numFmtId="0" fontId="69" fillId="2" borderId="3" xfId="31" applyFont="1" applyFill="1" applyBorder="1" applyAlignment="1">
      <alignment horizontal="center" vertical="center" wrapText="1"/>
    </xf>
    <xf numFmtId="0" fontId="69" fillId="2" borderId="6" xfId="31" applyFont="1" applyFill="1" applyBorder="1" applyAlignment="1">
      <alignment horizontal="center" vertical="center" wrapText="1"/>
    </xf>
    <xf numFmtId="0" fontId="67" fillId="2" borderId="2" xfId="31" applyFont="1" applyFill="1" applyBorder="1" applyAlignment="1">
      <alignment horizontal="center" vertical="center" wrapText="1"/>
    </xf>
    <xf numFmtId="0" fontId="67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/>
    </xf>
    <xf numFmtId="0" fontId="66" fillId="2" borderId="28" xfId="31" applyFont="1" applyFill="1" applyBorder="1" applyAlignment="1">
      <alignment horizontal="center" vertical="center"/>
    </xf>
    <xf numFmtId="0" fontId="25" fillId="2" borderId="18" xfId="31" applyFont="1" applyFill="1" applyBorder="1" applyAlignment="1">
      <alignment horizontal="center" vertical="center" wrapText="1"/>
    </xf>
    <xf numFmtId="0" fontId="25" fillId="2" borderId="16" xfId="31" applyFont="1" applyFill="1" applyBorder="1" applyAlignment="1">
      <alignment horizontal="center" vertical="center" wrapText="1"/>
    </xf>
    <xf numFmtId="0" fontId="25" fillId="2" borderId="3" xfId="31" applyFont="1" applyFill="1" applyBorder="1" applyAlignment="1">
      <alignment horizontal="center" vertical="center" wrapText="1"/>
    </xf>
    <xf numFmtId="0" fontId="25" fillId="2" borderId="6" xfId="31" applyFont="1" applyFill="1" applyBorder="1" applyAlignment="1">
      <alignment horizontal="center" vertical="center" wrapText="1"/>
    </xf>
    <xf numFmtId="0" fontId="66" fillId="2" borderId="19" xfId="31" applyFont="1" applyFill="1" applyBorder="1" applyAlignment="1">
      <alignment horizontal="center" vertical="center" wrapText="1"/>
    </xf>
    <xf numFmtId="0" fontId="66" fillId="2" borderId="28" xfId="31" applyFont="1" applyFill="1" applyBorder="1" applyAlignment="1">
      <alignment horizontal="center" vertical="center" wrapText="1"/>
    </xf>
    <xf numFmtId="0" fontId="69" fillId="2" borderId="18" xfId="31" applyFont="1" applyFill="1" applyBorder="1" applyAlignment="1">
      <alignment horizontal="center" vertical="center" wrapText="1"/>
    </xf>
    <xf numFmtId="0" fontId="69" fillId="2" borderId="16" xfId="31" applyFont="1" applyFill="1" applyBorder="1" applyAlignment="1">
      <alignment horizontal="center" vertical="center" wrapText="1"/>
    </xf>
    <xf numFmtId="0" fontId="66" fillId="2" borderId="34" xfId="31" applyFont="1" applyFill="1" applyBorder="1" applyAlignment="1">
      <alignment horizontal="center" vertical="center" wrapText="1"/>
    </xf>
    <xf numFmtId="0" fontId="70" fillId="2" borderId="3" xfId="31" applyFont="1" applyFill="1" applyBorder="1" applyAlignment="1">
      <alignment horizontal="center" vertical="center" wrapText="1"/>
    </xf>
    <xf numFmtId="0" fontId="70" fillId="2" borderId="6" xfId="31" applyFont="1" applyFill="1" applyBorder="1" applyAlignment="1">
      <alignment horizontal="center" vertical="center" wrapText="1"/>
    </xf>
    <xf numFmtId="4" fontId="69" fillId="2" borderId="3" xfId="31" applyNumberFormat="1" applyFont="1" applyFill="1" applyBorder="1" applyAlignment="1">
      <alignment horizontal="center" vertical="center" wrapText="1"/>
    </xf>
    <xf numFmtId="4" fontId="69" fillId="2" borderId="6" xfId="31" applyNumberFormat="1" applyFont="1" applyFill="1" applyBorder="1" applyAlignment="1">
      <alignment horizontal="center" vertical="center" wrapText="1"/>
    </xf>
    <xf numFmtId="0" fontId="8" fillId="2" borderId="0" xfId="32" applyFont="1" applyFill="1" applyAlignment="1">
      <alignment horizontal="center" vertical="center" wrapText="1"/>
    </xf>
    <xf numFmtId="0" fontId="22" fillId="2" borderId="30" xfId="32" applyFont="1" applyFill="1" applyBorder="1" applyAlignment="1">
      <alignment horizontal="center" vertical="center" wrapText="1"/>
    </xf>
    <xf numFmtId="0" fontId="22" fillId="2" borderId="16" xfId="32" applyFont="1" applyFill="1" applyBorder="1" applyAlignment="1">
      <alignment horizontal="center" vertical="center" wrapText="1"/>
    </xf>
    <xf numFmtId="0" fontId="22" fillId="2" borderId="31" xfId="32" applyFont="1" applyFill="1" applyBorder="1" applyAlignment="1">
      <alignment horizontal="center" vertical="center" wrapText="1"/>
    </xf>
    <xf numFmtId="0" fontId="22" fillId="2" borderId="6" xfId="32" applyFont="1" applyFill="1" applyBorder="1" applyAlignment="1">
      <alignment horizontal="center" vertical="center" wrapText="1"/>
    </xf>
    <xf numFmtId="0" fontId="29" fillId="2" borderId="31" xfId="32" applyFont="1" applyFill="1" applyBorder="1" applyAlignment="1">
      <alignment horizontal="center" vertical="center" wrapText="1"/>
    </xf>
    <xf numFmtId="0" fontId="29" fillId="2" borderId="32" xfId="32" applyFont="1" applyFill="1" applyBorder="1" applyAlignment="1">
      <alignment horizontal="center" vertical="center" wrapText="1"/>
    </xf>
    <xf numFmtId="0" fontId="22" fillId="2" borderId="28" xfId="32" applyFont="1" applyFill="1" applyBorder="1" applyAlignment="1">
      <alignment horizontal="center" vertical="center" wrapText="1"/>
    </xf>
    <xf numFmtId="0" fontId="22" fillId="0" borderId="13" xfId="32" applyFont="1" applyFill="1" applyBorder="1" applyAlignment="1">
      <alignment horizontal="center" vertical="center" wrapText="1"/>
    </xf>
    <xf numFmtId="0" fontId="22" fillId="0" borderId="1" xfId="32" applyFont="1" applyFill="1" applyBorder="1" applyAlignment="1">
      <alignment horizontal="center" vertical="center" wrapText="1"/>
    </xf>
    <xf numFmtId="0" fontId="22" fillId="2" borderId="7" xfId="32" applyFont="1" applyFill="1" applyBorder="1" applyAlignment="1">
      <alignment horizontal="center" vertical="center" wrapText="1"/>
    </xf>
    <xf numFmtId="0" fontId="22" fillId="2" borderId="13" xfId="32" applyFont="1" applyFill="1" applyBorder="1" applyAlignment="1">
      <alignment horizontal="center" vertical="center" wrapText="1"/>
    </xf>
    <xf numFmtId="0" fontId="22" fillId="2" borderId="8" xfId="32" applyFont="1" applyFill="1" applyBorder="1" applyAlignment="1">
      <alignment horizontal="center" vertical="center" wrapText="1"/>
    </xf>
    <xf numFmtId="0" fontId="22" fillId="2" borderId="1" xfId="32" applyFont="1" applyFill="1" applyBorder="1" applyAlignment="1">
      <alignment horizontal="center" vertical="center" wrapText="1"/>
    </xf>
    <xf numFmtId="0" fontId="29" fillId="2" borderId="8" xfId="32" applyFont="1" applyFill="1" applyBorder="1" applyAlignment="1">
      <alignment horizontal="center" vertical="center" wrapText="1"/>
    </xf>
    <xf numFmtId="0" fontId="65" fillId="2" borderId="9" xfId="31" applyFont="1" applyFill="1" applyBorder="1" applyAlignment="1">
      <alignment horizontal="center" vertical="center" wrapText="1"/>
    </xf>
    <xf numFmtId="0" fontId="65" fillId="2" borderId="14" xfId="31" applyFont="1" applyFill="1" applyBorder="1" applyAlignment="1">
      <alignment horizontal="center" vertical="center" wrapText="1"/>
    </xf>
    <xf numFmtId="0" fontId="44" fillId="2" borderId="31" xfId="0" applyFont="1" applyFill="1" applyBorder="1" applyAlignment="1">
      <alignment horizontal="center" vertical="center" wrapText="1"/>
    </xf>
    <xf numFmtId="0" fontId="44" fillId="2" borderId="3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4" fillId="2" borderId="18" xfId="0" applyFont="1" applyFill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2" xfId="0" applyFont="1" applyFill="1" applyBorder="1" applyAlignment="1">
      <alignment horizontal="center" vertical="center" wrapText="1"/>
    </xf>
    <xf numFmtId="0" fontId="44" fillId="2" borderId="59" xfId="0" applyFont="1" applyFill="1" applyBorder="1" applyAlignment="1">
      <alignment horizontal="center" vertical="center" wrapText="1"/>
    </xf>
    <xf numFmtId="0" fontId="44" fillId="2" borderId="41" xfId="0" applyFont="1" applyFill="1" applyBorder="1" applyAlignment="1">
      <alignment horizontal="center" vertical="center" wrapText="1"/>
    </xf>
    <xf numFmtId="3" fontId="44" fillId="2" borderId="7" xfId="0" applyNumberFormat="1" applyFont="1" applyFill="1" applyBorder="1" applyAlignment="1">
      <alignment horizontal="center" vertical="center" wrapText="1"/>
    </xf>
    <xf numFmtId="3" fontId="44" fillId="2" borderId="26" xfId="0" applyNumberFormat="1" applyFont="1" applyFill="1" applyBorder="1" applyAlignment="1">
      <alignment horizontal="center" vertical="center" wrapText="1"/>
    </xf>
    <xf numFmtId="3" fontId="44" fillId="2" borderId="8" xfId="0" applyNumberFormat="1" applyFont="1" applyFill="1" applyBorder="1" applyAlignment="1">
      <alignment horizontal="center" vertical="center" wrapText="1"/>
    </xf>
    <xf numFmtId="3" fontId="44" fillId="2" borderId="9" xfId="0" applyNumberFormat="1" applyFont="1" applyFill="1" applyBorder="1" applyAlignment="1">
      <alignment horizontal="center" vertical="center" wrapText="1"/>
    </xf>
    <xf numFmtId="3" fontId="44" fillId="2" borderId="10" xfId="0" applyNumberFormat="1" applyFont="1" applyFill="1" applyBorder="1" applyAlignment="1">
      <alignment horizontal="center" vertical="center" wrapText="1"/>
    </xf>
    <xf numFmtId="3" fontId="44" fillId="2" borderId="58" xfId="0" applyNumberFormat="1" applyFont="1" applyFill="1" applyBorder="1" applyAlignment="1">
      <alignment horizontal="center" vertical="center" wrapText="1"/>
    </xf>
    <xf numFmtId="3" fontId="44" fillId="2" borderId="53" xfId="0" applyNumberFormat="1" applyFont="1" applyFill="1" applyBorder="1" applyAlignment="1">
      <alignment horizontal="center" vertical="center"/>
    </xf>
    <xf numFmtId="0" fontId="75" fillId="2" borderId="8" xfId="0" applyFont="1" applyFill="1" applyBorder="1" applyAlignment="1">
      <alignment horizontal="center" vertical="center" wrapText="1"/>
    </xf>
    <xf numFmtId="0" fontId="75" fillId="2" borderId="9" xfId="0" applyFont="1" applyFill="1" applyBorder="1" applyAlignment="1">
      <alignment horizontal="center" vertical="center" wrapText="1"/>
    </xf>
    <xf numFmtId="3" fontId="44" fillId="2" borderId="40" xfId="0" applyNumberFormat="1" applyFont="1" applyFill="1" applyBorder="1" applyAlignment="1">
      <alignment horizontal="center" vertical="center" wrapText="1"/>
    </xf>
    <xf numFmtId="3" fontId="44" fillId="2" borderId="57" xfId="0" applyNumberFormat="1" applyFont="1" applyFill="1" applyBorder="1" applyAlignment="1">
      <alignment horizontal="center" vertical="center" wrapText="1"/>
    </xf>
    <xf numFmtId="3" fontId="44" fillId="2" borderId="56" xfId="0" applyNumberFormat="1" applyFont="1" applyFill="1" applyBorder="1" applyAlignment="1">
      <alignment horizontal="center" vertical="center" wrapText="1"/>
    </xf>
    <xf numFmtId="3" fontId="44" fillId="2" borderId="15" xfId="0" applyNumberFormat="1" applyFont="1" applyFill="1" applyBorder="1" applyAlignment="1">
      <alignment horizontal="center" vertical="center" wrapText="1"/>
    </xf>
    <xf numFmtId="0" fontId="75" fillId="2" borderId="5" xfId="0" applyFont="1" applyFill="1" applyBorder="1" applyAlignment="1">
      <alignment horizontal="center" vertical="center" wrapText="1"/>
    </xf>
    <xf numFmtId="0" fontId="75" fillId="2" borderId="20" xfId="0" applyFont="1" applyFill="1" applyBorder="1" applyAlignment="1">
      <alignment horizontal="center" vertical="center" wrapText="1"/>
    </xf>
    <xf numFmtId="3" fontId="44" fillId="2" borderId="2" xfId="0" applyNumberFormat="1" applyFont="1" applyFill="1" applyBorder="1" applyAlignment="1">
      <alignment horizontal="center" vertical="center" wrapText="1"/>
    </xf>
    <xf numFmtId="0" fontId="75" fillId="2" borderId="3" xfId="0" applyFont="1" applyFill="1" applyBorder="1" applyAlignment="1">
      <alignment horizontal="center" vertical="center" wrapText="1"/>
    </xf>
    <xf numFmtId="3" fontId="44" fillId="2" borderId="19" xfId="0" applyNumberFormat="1" applyFont="1" applyFill="1" applyBorder="1" applyAlignment="1">
      <alignment horizontal="center" vertical="center" wrapText="1"/>
    </xf>
    <xf numFmtId="0" fontId="75" fillId="2" borderId="34" xfId="0" applyFont="1" applyFill="1" applyBorder="1" applyAlignment="1">
      <alignment horizontal="center" vertical="center" wrapText="1"/>
    </xf>
    <xf numFmtId="3" fontId="44" fillId="2" borderId="13" xfId="0" applyNumberFormat="1" applyFont="1" applyFill="1" applyBorder="1" applyAlignment="1">
      <alignment horizontal="center" vertical="center" wrapText="1"/>
    </xf>
    <xf numFmtId="0" fontId="75" fillId="2" borderId="17" xfId="0" applyFont="1" applyFill="1" applyBorder="1" applyAlignment="1">
      <alignment horizontal="center" vertical="center" wrapText="1"/>
    </xf>
    <xf numFmtId="3" fontId="44" fillId="2" borderId="1" xfId="0" applyNumberFormat="1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 wrapText="1"/>
    </xf>
    <xf numFmtId="0" fontId="44" fillId="2" borderId="14" xfId="0" applyFont="1" applyFill="1" applyBorder="1" applyAlignment="1">
      <alignment horizontal="center" vertical="center" wrapText="1"/>
    </xf>
    <xf numFmtId="0" fontId="75" fillId="2" borderId="19" xfId="0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/>
    </xf>
    <xf numFmtId="3" fontId="14" fillId="2" borderId="1" xfId="10" applyNumberFormat="1" applyFont="1" applyFill="1" applyBorder="1" applyAlignment="1">
      <alignment horizontal="center" vertical="center" wrapText="1"/>
    </xf>
    <xf numFmtId="3" fontId="14" fillId="2" borderId="4" xfId="10" applyNumberFormat="1" applyFont="1" applyFill="1" applyBorder="1" applyAlignment="1">
      <alignment horizontal="center" vertical="center" wrapText="1"/>
    </xf>
    <xf numFmtId="3" fontId="14" fillId="2" borderId="20" xfId="10" applyNumberFormat="1" applyFont="1" applyFill="1" applyBorder="1" applyAlignment="1">
      <alignment horizontal="center" vertical="center" wrapText="1"/>
    </xf>
    <xf numFmtId="0" fontId="15" fillId="3" borderId="0" xfId="10" applyNumberFormat="1" applyFont="1" applyFill="1" applyBorder="1" applyAlignment="1">
      <alignment horizontal="center" vertical="center" wrapText="1"/>
    </xf>
    <xf numFmtId="0" fontId="14" fillId="3" borderId="1" xfId="10" applyFont="1" applyFill="1" applyBorder="1" applyAlignment="1">
      <alignment horizontal="center" vertical="center" wrapText="1"/>
    </xf>
    <xf numFmtId="0" fontId="14" fillId="2" borderId="1" xfId="10" applyFont="1" applyFill="1" applyBorder="1" applyAlignment="1">
      <alignment horizontal="center" vertical="center" wrapText="1"/>
    </xf>
    <xf numFmtId="1" fontId="16" fillId="3" borderId="1" xfId="10" applyNumberFormat="1" applyFont="1" applyFill="1" applyBorder="1" applyAlignment="1">
      <alignment horizontal="center" vertical="center" wrapText="1"/>
    </xf>
    <xf numFmtId="1" fontId="16" fillId="3" borderId="4" xfId="10" applyNumberFormat="1" applyFont="1" applyFill="1" applyBorder="1" applyAlignment="1">
      <alignment horizontal="center" vertical="center" wrapText="1"/>
    </xf>
    <xf numFmtId="1" fontId="16" fillId="3" borderId="5" xfId="10" applyNumberFormat="1" applyFont="1" applyFill="1" applyBorder="1" applyAlignment="1">
      <alignment horizontal="center" vertical="center" wrapText="1"/>
    </xf>
    <xf numFmtId="1" fontId="16" fillId="3" borderId="20" xfId="10" applyNumberFormat="1" applyFont="1" applyFill="1" applyBorder="1" applyAlignment="1">
      <alignment horizontal="center" vertical="center" wrapText="1"/>
    </xf>
    <xf numFmtId="3" fontId="14" fillId="2" borderId="2" xfId="10" applyNumberFormat="1" applyFont="1" applyFill="1" applyBorder="1" applyAlignment="1">
      <alignment horizontal="center" vertical="center" wrapText="1"/>
    </xf>
    <xf numFmtId="3" fontId="14" fillId="2" borderId="3" xfId="10" applyNumberFormat="1" applyFont="1" applyFill="1" applyBorder="1" applyAlignment="1">
      <alignment horizontal="center" vertical="center" wrapText="1"/>
    </xf>
    <xf numFmtId="3" fontId="14" fillId="2" borderId="6" xfId="10" applyNumberFormat="1" applyFont="1" applyFill="1" applyBorder="1" applyAlignment="1">
      <alignment horizontal="center" vertical="center" wrapText="1"/>
    </xf>
    <xf numFmtId="3" fontId="44" fillId="2" borderId="0" xfId="5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/>
    </xf>
    <xf numFmtId="0" fontId="45" fillId="2" borderId="0" xfId="0" applyFont="1" applyFill="1" applyAlignment="1">
      <alignment horizontal="center"/>
    </xf>
    <xf numFmtId="0" fontId="47" fillId="2" borderId="1" xfId="0" applyFont="1" applyFill="1" applyBorder="1" applyAlignment="1" applyProtection="1">
      <alignment vertical="center" wrapText="1"/>
      <protection locked="0"/>
    </xf>
  </cellXfs>
  <cellStyles count="40">
    <cellStyle name="Обычный" xfId="0" builtinId="0"/>
    <cellStyle name="Обычный 10 10 10 2" xfId="11"/>
    <cellStyle name="Обычный 10 10 10 2 2" xfId="16"/>
    <cellStyle name="Обычный 10 10 10 2 2 2 2 2" xfId="18"/>
    <cellStyle name="Обычный 10 10 14" xfId="25"/>
    <cellStyle name="Обычный 10 10 14 7 2" xfId="26"/>
    <cellStyle name="Обычный 10 10 3 3 6 3" xfId="33"/>
    <cellStyle name="Обычный 100" xfId="13"/>
    <cellStyle name="Обычный 144" xfId="12"/>
    <cellStyle name="Обычный 144 2" xfId="17"/>
    <cellStyle name="Обычный 149 12" xfId="2"/>
    <cellStyle name="Обычный 15 2 4 4" xfId="10"/>
    <cellStyle name="Обычный 150" xfId="28"/>
    <cellStyle name="Обычный 150 3" xfId="32"/>
    <cellStyle name="Обычный 17" xfId="22"/>
    <cellStyle name="Обычный 2" xfId="1"/>
    <cellStyle name="Обычный 2 10" xfId="5"/>
    <cellStyle name="Обычный 2 136 11 7 4 3" xfId="19"/>
    <cellStyle name="Обычный 2 136 11 7 4 3 6" xfId="20"/>
    <cellStyle name="Обычный 2 136 11 7 4 8" xfId="21"/>
    <cellStyle name="Обычный 2 136 11 7 6 2" xfId="7"/>
    <cellStyle name="Обычный 2 136 11 7 6 2 2" xfId="39"/>
    <cellStyle name="Обычный 2 136 15" xfId="24"/>
    <cellStyle name="Обычный 2 136 23 7" xfId="23"/>
    <cellStyle name="Обычный 2 137" xfId="9"/>
    <cellStyle name="Обычный 2 139" xfId="31"/>
    <cellStyle name="Обычный 2 148" xfId="15"/>
    <cellStyle name="Обычный 2 2" xfId="29"/>
    <cellStyle name="Обычный 2 2 2 4" xfId="3"/>
    <cellStyle name="Обычный 2 3 2" xfId="6"/>
    <cellStyle name="Обычный 2 6" xfId="8"/>
    <cellStyle name="Обычный 2 6 2" xfId="38"/>
    <cellStyle name="Обычный 3" xfId="35"/>
    <cellStyle name="Обычный 4" xfId="37"/>
    <cellStyle name="Обычный 4 33" xfId="34"/>
    <cellStyle name="Обычный 5" xfId="4"/>
    <cellStyle name="Обычный 6 19 8" xfId="30"/>
    <cellStyle name="Обычный 84 2 3" xfId="14"/>
    <cellStyle name="Обычный 85" xfId="27"/>
    <cellStyle name="Обычный_17.04.2007 Свод(общий)" xfId="36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7;_&#1043;\&#1063;&#1047;&#1051;_&#1086;&#1090;&#1095;&#1077;&#1090;%20&#1060;&#1060;&#1054;&#1052;&#1057;\&#1048;&#1079;%20&#1057;&#1041;&#1044;\&#1063;&#1047;&#1051;_010123_&#1087;&#1088;&#1080;&#1082;&#1088;&#1077;&#1087;&#1083;&#1077;&#1085;&#1080;&#1077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56;&#1072;&#1079;&#1086;&#1074;&#1099;&#1077;%20&#1087;&#1086;&#1089;&#1077;&#1097;&#1077;&#1085;&#1080;&#1103;%20202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4%20&#1075;/&#1055;&#1088;&#1086;&#1092;&#1080;&#1083;&#1072;&#1082;&#1090;&#1080;&#1082;&#1072;%20&#1080;%20&#1087;&#1086;&#1076;&#1091;&#1096;&#1077;&#1074;&#1082;&#1072;%202024/&#1054;&#1073;&#1098;&#1077;&#1084;&#1099;/&#1064;&#1082;&#1086;&#1083;&#1072;%20&#1089;&#1072;&#1093;&#1072;&#1088;.&#1076;&#1080;&#1072;&#1073;&#1077;&#1090;&#1072;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4;&#1073;&#1097;&#1072;&#1103;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24%20&#1075;\&#1040;&#1055;&#1059;\&#1055;&#1088;&#1086;&#1092;&#1080;&#1083;&#1072;&#1082;&#1090;&#1080;&#1082;&#1072;\&#1056;&#1072;&#1089;&#1095;&#1077;&#1090;&#1085;&#1072;&#1103;%20&#1055;&#1088;&#1086;&#1092;&#1080;&#1083;&#1072;&#1082;&#1090;&#1080;&#1082;&#1072;_202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OSIT\&#1058;%20&#1040;%20&#1056;%20&#1048;%20&#1060;%20&#1053;%20&#1067;%20&#1045;\&#1054;&#1073;&#1098;&#1077;&#1084;&#1099;\2024%20&#1075;\&#1054;&#1073;&#1088;&#1072;&#1097;&#1077;&#1085;&#1080;&#1103;\&#1050;&#1086;&#1084;&#1087;&#1083;&#1077;&#1082;&#1089;&#1085;&#1099;&#1077;%20&#1087;&#1086;&#1089;&#1077;&#1097;&#1077;&#1085;&#1080;&#1103;%20&#1087;&#1086;%20&#1084;&#1077;&#1076;.%20&#1088;&#1077;&#1072;&#1073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1\Desktop\&#1063;&#1091;&#1084;&#1072;&#1082;&#1086;&#1074;&#1072;%20&#1058;.&#1053;\2024%20&#1075;&#1086;&#1076;\&#1056;&#1072;&#1089;&#1095;&#1077;&#1090;&#1099;%20&#1076;&#1083;&#1103;%20&#1087;&#1088;&#1086;&#1090;&#1086;&#1082;&#1086;&#1083;&#1072;\&#1054;&#1073;&#1098;&#1077;&#1084;&#1099;-2024&#1075;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Data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7;_&#1043;\&#1063;&#1047;&#1051;_&#1086;&#1090;&#1095;&#1077;&#1090;%20&#1060;&#1060;&#1054;&#1052;&#1057;\&#1048;&#1079;%20&#1057;&#1041;&#1044;\&#1063;&#1047;&#1051;_010122_&#1087;&#1088;&#1080;&#1082;&#1088;&#1077;&#1087;&#1083;&#1077;&#1085;&#1080;&#10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месяцам"/>
      <sheetName val="по годам"/>
      <sheetName val="0-2"/>
      <sheetName val="2+"/>
      <sheetName val="с формулами"/>
      <sheetName val="без формул"/>
    </sheetNames>
    <sheetDataSet>
      <sheetData sheetId="0" refreshError="1"/>
      <sheetData sheetId="1"/>
      <sheetData sheetId="2">
        <row r="1">
          <cell r="C1" t="str">
            <v>0 мес</v>
          </cell>
          <cell r="F1">
            <v>1</v>
          </cell>
          <cell r="J1">
            <v>2</v>
          </cell>
          <cell r="N1">
            <v>3</v>
          </cell>
          <cell r="R1">
            <v>4</v>
          </cell>
          <cell r="V1">
            <v>5</v>
          </cell>
          <cell r="Z1">
            <v>6</v>
          </cell>
          <cell r="AD1">
            <v>7</v>
          </cell>
          <cell r="AH1">
            <v>8</v>
          </cell>
          <cell r="AL1">
            <v>9</v>
          </cell>
          <cell r="AP1">
            <v>10</v>
          </cell>
          <cell r="AT1">
            <v>11</v>
          </cell>
          <cell r="AX1">
            <v>12</v>
          </cell>
          <cell r="BB1">
            <v>13</v>
          </cell>
          <cell r="BF1">
            <v>14</v>
          </cell>
          <cell r="BJ1">
            <v>15</v>
          </cell>
          <cell r="BN1">
            <v>16</v>
          </cell>
          <cell r="BR1">
            <v>17</v>
          </cell>
          <cell r="BV1">
            <v>18</v>
          </cell>
          <cell r="BZ1">
            <v>19</v>
          </cell>
          <cell r="CD1">
            <v>20</v>
          </cell>
          <cell r="CH1">
            <v>21</v>
          </cell>
          <cell r="CL1">
            <v>22</v>
          </cell>
          <cell r="CP1">
            <v>23</v>
          </cell>
        </row>
        <row r="2">
          <cell r="C2" t="str">
            <v>м</v>
          </cell>
          <cell r="E2" t="str">
            <v>ж</v>
          </cell>
          <cell r="G2" t="str">
            <v>м</v>
          </cell>
          <cell r="I2" t="str">
            <v>ж</v>
          </cell>
          <cell r="K2" t="str">
            <v>м</v>
          </cell>
          <cell r="M2" t="str">
            <v>ж</v>
          </cell>
          <cell r="O2" t="str">
            <v>м</v>
          </cell>
          <cell r="Q2" t="str">
            <v>ж</v>
          </cell>
          <cell r="S2" t="str">
            <v>м</v>
          </cell>
          <cell r="U2" t="str">
            <v>ж</v>
          </cell>
          <cell r="W2" t="str">
            <v>м</v>
          </cell>
          <cell r="Y2" t="str">
            <v>ж</v>
          </cell>
          <cell r="AA2" t="str">
            <v>м</v>
          </cell>
          <cell r="AC2" t="str">
            <v>ж</v>
          </cell>
          <cell r="AE2" t="str">
            <v>м</v>
          </cell>
          <cell r="AG2" t="str">
            <v>ж</v>
          </cell>
          <cell r="AI2" t="str">
            <v>м</v>
          </cell>
          <cell r="AK2" t="str">
            <v>ж</v>
          </cell>
          <cell r="AM2" t="str">
            <v>м</v>
          </cell>
          <cell r="AO2" t="str">
            <v>ж</v>
          </cell>
          <cell r="AQ2" t="str">
            <v>м</v>
          </cell>
          <cell r="AS2" t="str">
            <v>ж</v>
          </cell>
          <cell r="AU2" t="str">
            <v>м</v>
          </cell>
          <cell r="AW2" t="str">
            <v>ж</v>
          </cell>
          <cell r="AY2" t="str">
            <v>м</v>
          </cell>
          <cell r="BA2" t="str">
            <v>ж</v>
          </cell>
          <cell r="BC2" t="str">
            <v>м</v>
          </cell>
          <cell r="BE2" t="str">
            <v>ж</v>
          </cell>
          <cell r="BG2" t="str">
            <v>м</v>
          </cell>
          <cell r="BI2" t="str">
            <v>ж</v>
          </cell>
          <cell r="BK2" t="str">
            <v>м</v>
          </cell>
          <cell r="BM2" t="str">
            <v>ж</v>
          </cell>
          <cell r="BO2" t="str">
            <v>м</v>
          </cell>
          <cell r="BQ2" t="str">
            <v>ж</v>
          </cell>
          <cell r="BS2" t="str">
            <v>м</v>
          </cell>
          <cell r="BU2" t="str">
            <v>ж</v>
          </cell>
          <cell r="BW2" t="str">
            <v>м</v>
          </cell>
          <cell r="BY2" t="str">
            <v>ж</v>
          </cell>
          <cell r="CA2" t="str">
            <v>м</v>
          </cell>
          <cell r="CC2" t="str">
            <v>ж</v>
          </cell>
          <cell r="CE2" t="str">
            <v>м</v>
          </cell>
          <cell r="CG2" t="str">
            <v>ж</v>
          </cell>
          <cell r="CI2" t="str">
            <v>м</v>
          </cell>
          <cell r="CK2" t="str">
            <v>ж</v>
          </cell>
          <cell r="CM2" t="str">
            <v>м</v>
          </cell>
          <cell r="CO2" t="str">
            <v>ж</v>
          </cell>
          <cell r="CQ2" t="str">
            <v>м</v>
          </cell>
          <cell r="CS2" t="str">
            <v>ж</v>
          </cell>
        </row>
        <row r="3">
          <cell r="B3" t="str">
            <v>021001</v>
          </cell>
          <cell r="C3">
            <v>1</v>
          </cell>
          <cell r="D3" t="str">
            <v>021001</v>
          </cell>
          <cell r="E3">
            <v>1</v>
          </cell>
          <cell r="F3" t="str">
            <v>021001</v>
          </cell>
          <cell r="G3">
            <v>7</v>
          </cell>
          <cell r="H3" t="str">
            <v>021001</v>
          </cell>
          <cell r="I3">
            <v>9</v>
          </cell>
          <cell r="J3" t="str">
            <v>021001</v>
          </cell>
          <cell r="K3">
            <v>4</v>
          </cell>
          <cell r="L3" t="str">
            <v>021001</v>
          </cell>
          <cell r="M3">
            <v>3</v>
          </cell>
          <cell r="N3" t="str">
            <v>021001</v>
          </cell>
          <cell r="O3">
            <v>7</v>
          </cell>
          <cell r="P3" t="str">
            <v>021001</v>
          </cell>
          <cell r="Q3">
            <v>8</v>
          </cell>
          <cell r="R3" t="str">
            <v>021001</v>
          </cell>
          <cell r="S3">
            <v>8</v>
          </cell>
          <cell r="T3" t="str">
            <v>021001</v>
          </cell>
          <cell r="U3">
            <v>9</v>
          </cell>
          <cell r="V3" t="str">
            <v>021001</v>
          </cell>
          <cell r="W3">
            <v>15</v>
          </cell>
          <cell r="X3" t="str">
            <v>021001</v>
          </cell>
          <cell r="Y3">
            <v>14</v>
          </cell>
          <cell r="Z3" t="str">
            <v>021001</v>
          </cell>
          <cell r="AA3">
            <v>3</v>
          </cell>
          <cell r="AB3" t="str">
            <v>021001</v>
          </cell>
          <cell r="AC3">
            <v>3</v>
          </cell>
          <cell r="AD3" t="str">
            <v>021001</v>
          </cell>
          <cell r="AE3">
            <v>6</v>
          </cell>
          <cell r="AF3" t="str">
            <v>021001</v>
          </cell>
          <cell r="AG3">
            <v>3</v>
          </cell>
          <cell r="AH3" t="str">
            <v>021001</v>
          </cell>
          <cell r="AI3">
            <v>6</v>
          </cell>
          <cell r="AJ3" t="str">
            <v>021001</v>
          </cell>
          <cell r="AK3">
            <v>5</v>
          </cell>
          <cell r="AL3" t="str">
            <v>021001</v>
          </cell>
          <cell r="AM3">
            <v>11</v>
          </cell>
          <cell r="AN3" t="str">
            <v>021001</v>
          </cell>
          <cell r="AO3">
            <v>5</v>
          </cell>
          <cell r="AP3" t="str">
            <v>021001</v>
          </cell>
          <cell r="AQ3">
            <v>7</v>
          </cell>
          <cell r="AR3" t="str">
            <v>021001</v>
          </cell>
          <cell r="AS3">
            <v>6</v>
          </cell>
          <cell r="AT3" t="str">
            <v>021001</v>
          </cell>
          <cell r="AU3">
            <v>10</v>
          </cell>
          <cell r="AV3" t="str">
            <v>021001</v>
          </cell>
          <cell r="AW3">
            <v>4</v>
          </cell>
          <cell r="AX3" t="str">
            <v>021001</v>
          </cell>
          <cell r="AY3">
            <v>6</v>
          </cell>
          <cell r="AZ3" t="str">
            <v>021001</v>
          </cell>
          <cell r="BA3">
            <v>7</v>
          </cell>
          <cell r="BB3" t="str">
            <v>021001</v>
          </cell>
          <cell r="BC3">
            <v>4</v>
          </cell>
          <cell r="BD3" t="str">
            <v>021001</v>
          </cell>
          <cell r="BE3">
            <v>8</v>
          </cell>
          <cell r="BF3" t="str">
            <v>021001</v>
          </cell>
          <cell r="BG3">
            <v>6</v>
          </cell>
          <cell r="BH3" t="str">
            <v>021001</v>
          </cell>
          <cell r="BI3">
            <v>12</v>
          </cell>
          <cell r="BJ3" t="str">
            <v>021001</v>
          </cell>
          <cell r="BK3">
            <v>13</v>
          </cell>
          <cell r="BL3" t="str">
            <v>021001</v>
          </cell>
          <cell r="BM3">
            <v>6</v>
          </cell>
          <cell r="BN3" t="str">
            <v>021001</v>
          </cell>
          <cell r="BO3">
            <v>7</v>
          </cell>
          <cell r="BP3" t="str">
            <v>021001</v>
          </cell>
          <cell r="BQ3">
            <v>13</v>
          </cell>
          <cell r="BR3" t="str">
            <v>021001</v>
          </cell>
          <cell r="BS3">
            <v>12</v>
          </cell>
          <cell r="BT3" t="str">
            <v>021001</v>
          </cell>
          <cell r="BU3">
            <v>8</v>
          </cell>
          <cell r="BV3" t="str">
            <v>021001</v>
          </cell>
          <cell r="BW3">
            <v>6</v>
          </cell>
          <cell r="BX3" t="str">
            <v>021001</v>
          </cell>
          <cell r="BY3">
            <v>3</v>
          </cell>
          <cell r="BZ3" t="str">
            <v>021001</v>
          </cell>
          <cell r="CA3">
            <v>6</v>
          </cell>
          <cell r="CB3" t="str">
            <v>021001</v>
          </cell>
          <cell r="CC3">
            <v>7</v>
          </cell>
          <cell r="CD3" t="str">
            <v>021001</v>
          </cell>
          <cell r="CE3">
            <v>12</v>
          </cell>
          <cell r="CF3" t="str">
            <v>021001</v>
          </cell>
          <cell r="CG3">
            <v>7</v>
          </cell>
          <cell r="CH3" t="str">
            <v>021001</v>
          </cell>
          <cell r="CI3">
            <v>7</v>
          </cell>
          <cell r="CJ3" t="str">
            <v>021001</v>
          </cell>
          <cell r="CK3">
            <v>6</v>
          </cell>
          <cell r="CL3" t="str">
            <v>021001</v>
          </cell>
          <cell r="CM3">
            <v>9</v>
          </cell>
          <cell r="CN3" t="str">
            <v>021001</v>
          </cell>
          <cell r="CO3">
            <v>11</v>
          </cell>
          <cell r="CP3" t="str">
            <v>021001</v>
          </cell>
          <cell r="CQ3">
            <v>10</v>
          </cell>
          <cell r="CR3" t="str">
            <v>021001</v>
          </cell>
          <cell r="CS3">
            <v>12</v>
          </cell>
        </row>
        <row r="4">
          <cell r="B4" t="str">
            <v>021002</v>
          </cell>
          <cell r="C4">
            <v>1</v>
          </cell>
          <cell r="D4" t="str">
            <v>021002</v>
          </cell>
          <cell r="E4">
            <v>5</v>
          </cell>
          <cell r="F4" t="str">
            <v>021002</v>
          </cell>
          <cell r="G4">
            <v>8</v>
          </cell>
          <cell r="H4" t="str">
            <v>021002</v>
          </cell>
          <cell r="I4">
            <v>6</v>
          </cell>
          <cell r="J4" t="str">
            <v>021002</v>
          </cell>
          <cell r="K4">
            <v>8</v>
          </cell>
          <cell r="L4" t="str">
            <v>021002</v>
          </cell>
          <cell r="M4">
            <v>11</v>
          </cell>
          <cell r="N4" t="str">
            <v>021002</v>
          </cell>
          <cell r="O4">
            <v>11</v>
          </cell>
          <cell r="P4" t="str">
            <v>021002</v>
          </cell>
          <cell r="Q4">
            <v>5</v>
          </cell>
          <cell r="R4" t="str">
            <v>021002</v>
          </cell>
          <cell r="S4">
            <v>10</v>
          </cell>
          <cell r="T4" t="str">
            <v>021002</v>
          </cell>
          <cell r="U4">
            <v>16</v>
          </cell>
          <cell r="V4" t="str">
            <v>021002</v>
          </cell>
          <cell r="W4">
            <v>9</v>
          </cell>
          <cell r="X4" t="str">
            <v>021002</v>
          </cell>
          <cell r="Y4">
            <v>8</v>
          </cell>
          <cell r="Z4" t="str">
            <v>021002</v>
          </cell>
          <cell r="AA4">
            <v>8</v>
          </cell>
          <cell r="AB4" t="str">
            <v>021002</v>
          </cell>
          <cell r="AC4">
            <v>6</v>
          </cell>
          <cell r="AD4" t="str">
            <v>021002</v>
          </cell>
          <cell r="AE4">
            <v>17</v>
          </cell>
          <cell r="AF4" t="str">
            <v>021002</v>
          </cell>
          <cell r="AG4">
            <v>10</v>
          </cell>
          <cell r="AH4" t="str">
            <v>021002</v>
          </cell>
          <cell r="AI4">
            <v>17</v>
          </cell>
          <cell r="AJ4" t="str">
            <v>021002</v>
          </cell>
          <cell r="AK4">
            <v>13</v>
          </cell>
          <cell r="AL4" t="str">
            <v>021002</v>
          </cell>
          <cell r="AM4">
            <v>23</v>
          </cell>
          <cell r="AN4" t="str">
            <v>021002</v>
          </cell>
          <cell r="AO4">
            <v>6</v>
          </cell>
          <cell r="AP4" t="str">
            <v>021002</v>
          </cell>
          <cell r="AQ4">
            <v>8</v>
          </cell>
          <cell r="AR4" t="str">
            <v>021002</v>
          </cell>
          <cell r="AS4">
            <v>12</v>
          </cell>
          <cell r="AT4" t="str">
            <v>021002</v>
          </cell>
          <cell r="AU4">
            <v>15</v>
          </cell>
          <cell r="AV4" t="str">
            <v>021002</v>
          </cell>
          <cell r="AW4">
            <v>11</v>
          </cell>
          <cell r="AX4" t="str">
            <v>021002</v>
          </cell>
          <cell r="AY4">
            <v>10</v>
          </cell>
          <cell r="AZ4" t="str">
            <v>021002</v>
          </cell>
          <cell r="BA4">
            <v>12</v>
          </cell>
          <cell r="BB4" t="str">
            <v>021002</v>
          </cell>
          <cell r="BC4">
            <v>18</v>
          </cell>
          <cell r="BD4" t="str">
            <v>021002</v>
          </cell>
          <cell r="BE4">
            <v>12</v>
          </cell>
          <cell r="BF4" t="str">
            <v>021002</v>
          </cell>
          <cell r="BG4">
            <v>10</v>
          </cell>
          <cell r="BH4" t="str">
            <v>021002</v>
          </cell>
          <cell r="BI4">
            <v>9</v>
          </cell>
          <cell r="BJ4" t="str">
            <v>021002</v>
          </cell>
          <cell r="BK4">
            <v>16</v>
          </cell>
          <cell r="BL4" t="str">
            <v>021002</v>
          </cell>
          <cell r="BM4">
            <v>18</v>
          </cell>
          <cell r="BN4" t="str">
            <v>021002</v>
          </cell>
          <cell r="BO4">
            <v>13</v>
          </cell>
          <cell r="BP4" t="str">
            <v>021002</v>
          </cell>
          <cell r="BQ4">
            <v>17</v>
          </cell>
          <cell r="BR4" t="str">
            <v>021002</v>
          </cell>
          <cell r="BS4">
            <v>16</v>
          </cell>
          <cell r="BT4" t="str">
            <v>021002</v>
          </cell>
          <cell r="BU4">
            <v>15</v>
          </cell>
          <cell r="BV4" t="str">
            <v>021002</v>
          </cell>
          <cell r="BW4">
            <v>13</v>
          </cell>
          <cell r="BX4" t="str">
            <v>021002</v>
          </cell>
          <cell r="BY4">
            <v>13</v>
          </cell>
          <cell r="BZ4" t="str">
            <v>021002</v>
          </cell>
          <cell r="CA4">
            <v>10</v>
          </cell>
          <cell r="CB4" t="str">
            <v>021002</v>
          </cell>
          <cell r="CC4">
            <v>15</v>
          </cell>
          <cell r="CD4" t="str">
            <v>021002</v>
          </cell>
          <cell r="CE4">
            <v>10</v>
          </cell>
          <cell r="CF4" t="str">
            <v>021002</v>
          </cell>
          <cell r="CG4">
            <v>6</v>
          </cell>
          <cell r="CH4" t="str">
            <v>021002</v>
          </cell>
          <cell r="CI4">
            <v>10</v>
          </cell>
          <cell r="CJ4" t="str">
            <v>021002</v>
          </cell>
          <cell r="CK4">
            <v>15</v>
          </cell>
          <cell r="CL4" t="str">
            <v>021002</v>
          </cell>
          <cell r="CM4">
            <v>9</v>
          </cell>
          <cell r="CN4" t="str">
            <v>021002</v>
          </cell>
          <cell r="CO4">
            <v>12</v>
          </cell>
          <cell r="CP4" t="str">
            <v>021002</v>
          </cell>
          <cell r="CQ4">
            <v>14</v>
          </cell>
          <cell r="CR4" t="str">
            <v>021002</v>
          </cell>
          <cell r="CS4">
            <v>8</v>
          </cell>
        </row>
        <row r="5">
          <cell r="B5" t="str">
            <v>021003</v>
          </cell>
          <cell r="C5">
            <v>1</v>
          </cell>
          <cell r="D5" t="str">
            <v>021100</v>
          </cell>
          <cell r="E5">
            <v>5</v>
          </cell>
          <cell r="F5" t="str">
            <v>021003</v>
          </cell>
          <cell r="G5">
            <v>7</v>
          </cell>
          <cell r="H5" t="str">
            <v>021003</v>
          </cell>
          <cell r="I5">
            <v>4</v>
          </cell>
          <cell r="J5" t="str">
            <v>021003</v>
          </cell>
          <cell r="K5">
            <v>10</v>
          </cell>
          <cell r="L5" t="str">
            <v>021003</v>
          </cell>
          <cell r="M5">
            <v>10</v>
          </cell>
          <cell r="N5" t="str">
            <v>021003</v>
          </cell>
          <cell r="O5">
            <v>11</v>
          </cell>
          <cell r="P5" t="str">
            <v>021003</v>
          </cell>
          <cell r="Q5">
            <v>6</v>
          </cell>
          <cell r="R5" t="str">
            <v>021003</v>
          </cell>
          <cell r="S5">
            <v>14</v>
          </cell>
          <cell r="T5" t="str">
            <v>021003</v>
          </cell>
          <cell r="U5">
            <v>11</v>
          </cell>
          <cell r="V5" t="str">
            <v>021003</v>
          </cell>
          <cell r="W5">
            <v>13</v>
          </cell>
          <cell r="X5" t="str">
            <v>021003</v>
          </cell>
          <cell r="Y5">
            <v>9</v>
          </cell>
          <cell r="Z5" t="str">
            <v>021003</v>
          </cell>
          <cell r="AA5">
            <v>15</v>
          </cell>
          <cell r="AB5" t="str">
            <v>021003</v>
          </cell>
          <cell r="AC5">
            <v>8</v>
          </cell>
          <cell r="AD5" t="str">
            <v>021003</v>
          </cell>
          <cell r="AE5">
            <v>18</v>
          </cell>
          <cell r="AF5" t="str">
            <v>021003</v>
          </cell>
          <cell r="AG5">
            <v>11</v>
          </cell>
          <cell r="AH5" t="str">
            <v>021003</v>
          </cell>
          <cell r="AI5">
            <v>6</v>
          </cell>
          <cell r="AJ5" t="str">
            <v>021003</v>
          </cell>
          <cell r="AK5">
            <v>8</v>
          </cell>
          <cell r="AL5" t="str">
            <v>021003</v>
          </cell>
          <cell r="AM5">
            <v>8</v>
          </cell>
          <cell r="AN5" t="str">
            <v>021003</v>
          </cell>
          <cell r="AO5">
            <v>7</v>
          </cell>
          <cell r="AP5" t="str">
            <v>021003</v>
          </cell>
          <cell r="AQ5">
            <v>10</v>
          </cell>
          <cell r="AR5" t="str">
            <v>021003</v>
          </cell>
          <cell r="AS5">
            <v>8</v>
          </cell>
          <cell r="AT5" t="str">
            <v>021003</v>
          </cell>
          <cell r="AU5">
            <v>12</v>
          </cell>
          <cell r="AV5" t="str">
            <v>021003</v>
          </cell>
          <cell r="AW5">
            <v>15</v>
          </cell>
          <cell r="AX5" t="str">
            <v>021003</v>
          </cell>
          <cell r="AY5">
            <v>10</v>
          </cell>
          <cell r="AZ5" t="str">
            <v>021003</v>
          </cell>
          <cell r="BA5">
            <v>12</v>
          </cell>
          <cell r="BB5" t="str">
            <v>021003</v>
          </cell>
          <cell r="BC5">
            <v>8</v>
          </cell>
          <cell r="BD5" t="str">
            <v>021003</v>
          </cell>
          <cell r="BE5">
            <v>11</v>
          </cell>
          <cell r="BF5" t="str">
            <v>021003</v>
          </cell>
          <cell r="BG5">
            <v>9</v>
          </cell>
          <cell r="BH5" t="str">
            <v>021003</v>
          </cell>
          <cell r="BI5">
            <v>6</v>
          </cell>
          <cell r="BJ5" t="str">
            <v>021003</v>
          </cell>
          <cell r="BK5">
            <v>12</v>
          </cell>
          <cell r="BL5" t="str">
            <v>021003</v>
          </cell>
          <cell r="BM5">
            <v>6</v>
          </cell>
          <cell r="BN5" t="str">
            <v>021003</v>
          </cell>
          <cell r="BO5">
            <v>11</v>
          </cell>
          <cell r="BP5" t="str">
            <v>021003</v>
          </cell>
          <cell r="BQ5">
            <v>15</v>
          </cell>
          <cell r="BR5" t="str">
            <v>021003</v>
          </cell>
          <cell r="BS5">
            <v>12</v>
          </cell>
          <cell r="BT5" t="str">
            <v>021003</v>
          </cell>
          <cell r="BU5">
            <v>8</v>
          </cell>
          <cell r="BV5" t="str">
            <v>021003</v>
          </cell>
          <cell r="BW5">
            <v>12</v>
          </cell>
          <cell r="BX5" t="str">
            <v>021003</v>
          </cell>
          <cell r="BY5">
            <v>10</v>
          </cell>
          <cell r="BZ5" t="str">
            <v>021003</v>
          </cell>
          <cell r="CA5">
            <v>11</v>
          </cell>
          <cell r="CB5" t="str">
            <v>021003</v>
          </cell>
          <cell r="CC5">
            <v>10</v>
          </cell>
          <cell r="CD5" t="str">
            <v>021003</v>
          </cell>
          <cell r="CE5">
            <v>13</v>
          </cell>
          <cell r="CF5" t="str">
            <v>021003</v>
          </cell>
          <cell r="CG5">
            <v>8</v>
          </cell>
          <cell r="CH5" t="str">
            <v>021003</v>
          </cell>
          <cell r="CI5">
            <v>10</v>
          </cell>
          <cell r="CJ5" t="str">
            <v>021003</v>
          </cell>
          <cell r="CK5">
            <v>11</v>
          </cell>
          <cell r="CL5" t="str">
            <v>021003</v>
          </cell>
          <cell r="CM5">
            <v>12</v>
          </cell>
          <cell r="CN5" t="str">
            <v>021003</v>
          </cell>
          <cell r="CO5">
            <v>12</v>
          </cell>
          <cell r="CP5" t="str">
            <v>021003</v>
          </cell>
          <cell r="CQ5">
            <v>16</v>
          </cell>
          <cell r="CR5" t="str">
            <v>021003</v>
          </cell>
          <cell r="CS5">
            <v>11</v>
          </cell>
        </row>
        <row r="6">
          <cell r="B6" t="str">
            <v>021100</v>
          </cell>
          <cell r="C6">
            <v>2</v>
          </cell>
          <cell r="F6" t="str">
            <v>021100</v>
          </cell>
          <cell r="G6">
            <v>29</v>
          </cell>
          <cell r="H6" t="str">
            <v>021100</v>
          </cell>
          <cell r="I6">
            <v>36</v>
          </cell>
          <cell r="J6" t="str">
            <v>021100</v>
          </cell>
          <cell r="K6">
            <v>49</v>
          </cell>
          <cell r="L6" t="str">
            <v>021100</v>
          </cell>
          <cell r="M6">
            <v>47</v>
          </cell>
          <cell r="N6" t="str">
            <v>021100</v>
          </cell>
          <cell r="O6">
            <v>52</v>
          </cell>
          <cell r="P6" t="str">
            <v>021100</v>
          </cell>
          <cell r="Q6">
            <v>50</v>
          </cell>
          <cell r="R6" t="str">
            <v>021100</v>
          </cell>
          <cell r="S6">
            <v>55</v>
          </cell>
          <cell r="T6" t="str">
            <v>021100</v>
          </cell>
          <cell r="U6">
            <v>64</v>
          </cell>
          <cell r="V6" t="str">
            <v>021100</v>
          </cell>
          <cell r="W6">
            <v>46</v>
          </cell>
          <cell r="X6" t="str">
            <v>021100</v>
          </cell>
          <cell r="Y6">
            <v>49</v>
          </cell>
          <cell r="Z6" t="str">
            <v>021100</v>
          </cell>
          <cell r="AA6">
            <v>50</v>
          </cell>
          <cell r="AB6" t="str">
            <v>021100</v>
          </cell>
          <cell r="AC6">
            <v>48</v>
          </cell>
          <cell r="AD6" t="str">
            <v>021100</v>
          </cell>
          <cell r="AE6">
            <v>59</v>
          </cell>
          <cell r="AF6" t="str">
            <v>021100</v>
          </cell>
          <cell r="AG6">
            <v>48</v>
          </cell>
          <cell r="AH6" t="str">
            <v>021100</v>
          </cell>
          <cell r="AI6">
            <v>48</v>
          </cell>
          <cell r="AJ6" t="str">
            <v>021100</v>
          </cell>
          <cell r="AK6">
            <v>31</v>
          </cell>
          <cell r="AL6" t="str">
            <v>021100</v>
          </cell>
          <cell r="AM6">
            <v>55</v>
          </cell>
          <cell r="AN6" t="str">
            <v>021100</v>
          </cell>
          <cell r="AO6">
            <v>60</v>
          </cell>
          <cell r="AP6" t="str">
            <v>021100</v>
          </cell>
          <cell r="AQ6">
            <v>53</v>
          </cell>
          <cell r="AR6" t="str">
            <v>021100</v>
          </cell>
          <cell r="AS6">
            <v>47</v>
          </cell>
          <cell r="AT6" t="str">
            <v>021100</v>
          </cell>
          <cell r="AU6">
            <v>58</v>
          </cell>
          <cell r="AV6" t="str">
            <v>021100</v>
          </cell>
          <cell r="AW6">
            <v>47</v>
          </cell>
          <cell r="AX6" t="str">
            <v>021100</v>
          </cell>
          <cell r="AY6">
            <v>51</v>
          </cell>
          <cell r="AZ6" t="str">
            <v>021100</v>
          </cell>
          <cell r="BA6">
            <v>48</v>
          </cell>
          <cell r="BB6" t="str">
            <v>021100</v>
          </cell>
          <cell r="BC6">
            <v>65</v>
          </cell>
          <cell r="BD6" t="str">
            <v>021100</v>
          </cell>
          <cell r="BE6">
            <v>64</v>
          </cell>
          <cell r="BF6" t="str">
            <v>021100</v>
          </cell>
          <cell r="BG6">
            <v>49</v>
          </cell>
          <cell r="BH6" t="str">
            <v>021100</v>
          </cell>
          <cell r="BI6">
            <v>54</v>
          </cell>
          <cell r="BJ6" t="str">
            <v>021100</v>
          </cell>
          <cell r="BK6">
            <v>55</v>
          </cell>
          <cell r="BL6" t="str">
            <v>021100</v>
          </cell>
          <cell r="BM6">
            <v>69</v>
          </cell>
          <cell r="BN6" t="str">
            <v>021100</v>
          </cell>
          <cell r="BO6">
            <v>66</v>
          </cell>
          <cell r="BP6" t="str">
            <v>021100</v>
          </cell>
          <cell r="BQ6">
            <v>68</v>
          </cell>
          <cell r="BR6" t="str">
            <v>021100</v>
          </cell>
          <cell r="BS6">
            <v>74</v>
          </cell>
          <cell r="BT6" t="str">
            <v>021100</v>
          </cell>
          <cell r="BU6">
            <v>61</v>
          </cell>
          <cell r="BV6" t="str">
            <v>021100</v>
          </cell>
          <cell r="BW6">
            <v>49</v>
          </cell>
          <cell r="BX6" t="str">
            <v>021100</v>
          </cell>
          <cell r="BY6">
            <v>55</v>
          </cell>
          <cell r="BZ6" t="str">
            <v>021100</v>
          </cell>
          <cell r="CA6">
            <v>51</v>
          </cell>
          <cell r="CB6" t="str">
            <v>021100</v>
          </cell>
          <cell r="CC6">
            <v>47</v>
          </cell>
          <cell r="CD6" t="str">
            <v>021100</v>
          </cell>
          <cell r="CE6">
            <v>56</v>
          </cell>
          <cell r="CF6" t="str">
            <v>021100</v>
          </cell>
          <cell r="CG6">
            <v>65</v>
          </cell>
          <cell r="CH6" t="str">
            <v>021100</v>
          </cell>
          <cell r="CI6">
            <v>67</v>
          </cell>
          <cell r="CJ6" t="str">
            <v>021100</v>
          </cell>
          <cell r="CK6">
            <v>70</v>
          </cell>
          <cell r="CL6" t="str">
            <v>021100</v>
          </cell>
          <cell r="CM6">
            <v>62</v>
          </cell>
          <cell r="CN6" t="str">
            <v>021100</v>
          </cell>
          <cell r="CO6">
            <v>58</v>
          </cell>
          <cell r="CP6" t="str">
            <v>021100</v>
          </cell>
          <cell r="CQ6">
            <v>45</v>
          </cell>
          <cell r="CR6" t="str">
            <v>021100</v>
          </cell>
          <cell r="CS6">
            <v>50</v>
          </cell>
        </row>
        <row r="7">
          <cell r="B7" t="str">
            <v>021102</v>
          </cell>
          <cell r="F7" t="str">
            <v>021102</v>
          </cell>
          <cell r="G7">
            <v>2</v>
          </cell>
          <cell r="H7" t="str">
            <v>021102</v>
          </cell>
          <cell r="I7">
            <v>2</v>
          </cell>
          <cell r="J7" t="str">
            <v>021102</v>
          </cell>
          <cell r="K7">
            <v>2</v>
          </cell>
          <cell r="L7" t="str">
            <v>021102</v>
          </cell>
          <cell r="M7">
            <v>8</v>
          </cell>
          <cell r="N7" t="str">
            <v>021102</v>
          </cell>
          <cell r="O7">
            <v>11</v>
          </cell>
          <cell r="P7" t="str">
            <v>021102</v>
          </cell>
          <cell r="Q7">
            <v>10</v>
          </cell>
          <cell r="R7" t="str">
            <v>021102</v>
          </cell>
          <cell r="S7">
            <v>10</v>
          </cell>
          <cell r="T7" t="str">
            <v>021102</v>
          </cell>
          <cell r="U7">
            <v>10</v>
          </cell>
          <cell r="V7" t="str">
            <v>021102</v>
          </cell>
          <cell r="W7">
            <v>13</v>
          </cell>
          <cell r="X7" t="str">
            <v>021102</v>
          </cell>
          <cell r="Y7">
            <v>9</v>
          </cell>
          <cell r="Z7" t="str">
            <v>021102</v>
          </cell>
          <cell r="AA7">
            <v>7</v>
          </cell>
          <cell r="AB7" t="str">
            <v>021102</v>
          </cell>
          <cell r="AC7">
            <v>6</v>
          </cell>
          <cell r="AD7" t="str">
            <v>021102</v>
          </cell>
          <cell r="AE7">
            <v>6</v>
          </cell>
          <cell r="AF7" t="str">
            <v>021102</v>
          </cell>
          <cell r="AG7">
            <v>8</v>
          </cell>
          <cell r="AH7" t="str">
            <v>021102</v>
          </cell>
          <cell r="AI7">
            <v>7</v>
          </cell>
          <cell r="AJ7" t="str">
            <v>021102</v>
          </cell>
          <cell r="AK7">
            <v>12</v>
          </cell>
          <cell r="AL7" t="str">
            <v>021102</v>
          </cell>
          <cell r="AM7">
            <v>4</v>
          </cell>
          <cell r="AN7" t="str">
            <v>021102</v>
          </cell>
          <cell r="AO7">
            <v>6</v>
          </cell>
          <cell r="AP7" t="str">
            <v>021102</v>
          </cell>
          <cell r="AQ7">
            <v>14</v>
          </cell>
          <cell r="AR7" t="str">
            <v>021102</v>
          </cell>
          <cell r="AS7">
            <v>13</v>
          </cell>
          <cell r="AT7" t="str">
            <v>021102</v>
          </cell>
          <cell r="AU7">
            <v>3</v>
          </cell>
          <cell r="AV7" t="str">
            <v>021102</v>
          </cell>
          <cell r="AW7">
            <v>6</v>
          </cell>
          <cell r="AX7" t="str">
            <v>021102</v>
          </cell>
          <cell r="AY7">
            <v>2</v>
          </cell>
          <cell r="AZ7" t="str">
            <v>021102</v>
          </cell>
          <cell r="BA7">
            <v>13</v>
          </cell>
          <cell r="BB7" t="str">
            <v>021102</v>
          </cell>
          <cell r="BC7">
            <v>5</v>
          </cell>
          <cell r="BD7" t="str">
            <v>021102</v>
          </cell>
          <cell r="BE7">
            <v>5</v>
          </cell>
          <cell r="BF7" t="str">
            <v>021102</v>
          </cell>
          <cell r="BG7">
            <v>6</v>
          </cell>
          <cell r="BH7" t="str">
            <v>021102</v>
          </cell>
          <cell r="BI7">
            <v>4</v>
          </cell>
          <cell r="BJ7" t="str">
            <v>021102</v>
          </cell>
          <cell r="BK7">
            <v>8</v>
          </cell>
          <cell r="BL7" t="str">
            <v>021102</v>
          </cell>
          <cell r="BM7">
            <v>11</v>
          </cell>
          <cell r="BN7" t="str">
            <v>021102</v>
          </cell>
          <cell r="BO7">
            <v>9</v>
          </cell>
          <cell r="BP7" t="str">
            <v>021102</v>
          </cell>
          <cell r="BQ7">
            <v>7</v>
          </cell>
          <cell r="BR7" t="str">
            <v>021102</v>
          </cell>
          <cell r="BS7">
            <v>11</v>
          </cell>
          <cell r="BT7" t="str">
            <v>021102</v>
          </cell>
          <cell r="BU7">
            <v>5</v>
          </cell>
          <cell r="BV7" t="str">
            <v>021102</v>
          </cell>
          <cell r="BW7">
            <v>12</v>
          </cell>
          <cell r="BX7" t="str">
            <v>021102</v>
          </cell>
          <cell r="BY7">
            <v>9</v>
          </cell>
          <cell r="BZ7" t="str">
            <v>021102</v>
          </cell>
          <cell r="CA7">
            <v>9</v>
          </cell>
          <cell r="CB7" t="str">
            <v>021102</v>
          </cell>
          <cell r="CC7">
            <v>15</v>
          </cell>
          <cell r="CD7" t="str">
            <v>021102</v>
          </cell>
          <cell r="CE7">
            <v>10</v>
          </cell>
          <cell r="CF7" t="str">
            <v>021102</v>
          </cell>
          <cell r="CG7">
            <v>7</v>
          </cell>
          <cell r="CH7" t="str">
            <v>021102</v>
          </cell>
          <cell r="CI7">
            <v>14</v>
          </cell>
          <cell r="CJ7" t="str">
            <v>021102</v>
          </cell>
          <cell r="CK7">
            <v>12</v>
          </cell>
          <cell r="CL7" t="str">
            <v>021102</v>
          </cell>
          <cell r="CM7">
            <v>7</v>
          </cell>
          <cell r="CN7" t="str">
            <v>021102</v>
          </cell>
          <cell r="CO7">
            <v>6</v>
          </cell>
          <cell r="CP7" t="str">
            <v>021102</v>
          </cell>
          <cell r="CQ7">
            <v>11</v>
          </cell>
          <cell r="CR7" t="str">
            <v>021102</v>
          </cell>
          <cell r="CS7">
            <v>9</v>
          </cell>
        </row>
        <row r="8">
          <cell r="B8" t="str">
            <v>021104</v>
          </cell>
          <cell r="C8">
            <v>1</v>
          </cell>
          <cell r="F8" t="str">
            <v>021104</v>
          </cell>
          <cell r="G8">
            <v>14</v>
          </cell>
          <cell r="H8" t="str">
            <v>021104</v>
          </cell>
          <cell r="I8">
            <v>8</v>
          </cell>
          <cell r="J8" t="str">
            <v>021104</v>
          </cell>
          <cell r="K8">
            <v>32</v>
          </cell>
          <cell r="L8" t="str">
            <v>021104</v>
          </cell>
          <cell r="M8">
            <v>20</v>
          </cell>
          <cell r="N8" t="str">
            <v>021104</v>
          </cell>
          <cell r="O8">
            <v>35</v>
          </cell>
          <cell r="P8" t="str">
            <v>021104</v>
          </cell>
          <cell r="Q8">
            <v>29</v>
          </cell>
          <cell r="R8" t="str">
            <v>021104</v>
          </cell>
          <cell r="S8">
            <v>29</v>
          </cell>
          <cell r="T8" t="str">
            <v>021104</v>
          </cell>
          <cell r="U8">
            <v>40</v>
          </cell>
          <cell r="V8" t="str">
            <v>021104</v>
          </cell>
          <cell r="W8">
            <v>27</v>
          </cell>
          <cell r="X8" t="str">
            <v>021104</v>
          </cell>
          <cell r="Y8">
            <v>29</v>
          </cell>
          <cell r="Z8" t="str">
            <v>021104</v>
          </cell>
          <cell r="AA8">
            <v>21</v>
          </cell>
          <cell r="AB8" t="str">
            <v>021104</v>
          </cell>
          <cell r="AC8">
            <v>25</v>
          </cell>
          <cell r="AD8" t="str">
            <v>021104</v>
          </cell>
          <cell r="AE8">
            <v>33</v>
          </cell>
          <cell r="AF8" t="str">
            <v>021104</v>
          </cell>
          <cell r="AG8">
            <v>26</v>
          </cell>
          <cell r="AH8" t="str">
            <v>021104</v>
          </cell>
          <cell r="AI8">
            <v>35</v>
          </cell>
          <cell r="AJ8" t="str">
            <v>021104</v>
          </cell>
          <cell r="AK8">
            <v>23</v>
          </cell>
          <cell r="AL8" t="str">
            <v>021104</v>
          </cell>
          <cell r="AM8">
            <v>19</v>
          </cell>
          <cell r="AN8" t="str">
            <v>021104</v>
          </cell>
          <cell r="AO8">
            <v>26</v>
          </cell>
          <cell r="AP8" t="str">
            <v>021104</v>
          </cell>
          <cell r="AQ8">
            <v>28</v>
          </cell>
          <cell r="AR8" t="str">
            <v>021104</v>
          </cell>
          <cell r="AS8">
            <v>27</v>
          </cell>
          <cell r="AT8" t="str">
            <v>021104</v>
          </cell>
          <cell r="AU8">
            <v>30</v>
          </cell>
          <cell r="AV8" t="str">
            <v>021104</v>
          </cell>
          <cell r="AW8">
            <v>26</v>
          </cell>
          <cell r="AX8" t="str">
            <v>021104</v>
          </cell>
          <cell r="AY8">
            <v>35</v>
          </cell>
          <cell r="AZ8" t="str">
            <v>021104</v>
          </cell>
          <cell r="BA8">
            <v>17</v>
          </cell>
          <cell r="BB8" t="str">
            <v>021104</v>
          </cell>
          <cell r="BC8">
            <v>25</v>
          </cell>
          <cell r="BD8" t="str">
            <v>021104</v>
          </cell>
          <cell r="BE8">
            <v>30</v>
          </cell>
          <cell r="BF8" t="str">
            <v>021104</v>
          </cell>
          <cell r="BG8">
            <v>26</v>
          </cell>
          <cell r="BH8" t="str">
            <v>021104</v>
          </cell>
          <cell r="BI8">
            <v>31</v>
          </cell>
          <cell r="BJ8" t="str">
            <v>021104</v>
          </cell>
          <cell r="BK8">
            <v>29</v>
          </cell>
          <cell r="BL8" t="str">
            <v>021104</v>
          </cell>
          <cell r="BM8">
            <v>29</v>
          </cell>
          <cell r="BN8" t="str">
            <v>021104</v>
          </cell>
          <cell r="BO8">
            <v>32</v>
          </cell>
          <cell r="BP8" t="str">
            <v>021104</v>
          </cell>
          <cell r="BQ8">
            <v>22</v>
          </cell>
          <cell r="BR8" t="str">
            <v>021104</v>
          </cell>
          <cell r="BS8">
            <v>38</v>
          </cell>
          <cell r="BT8" t="str">
            <v>021104</v>
          </cell>
          <cell r="BU8">
            <v>29</v>
          </cell>
          <cell r="BV8" t="str">
            <v>021104</v>
          </cell>
          <cell r="BW8">
            <v>26</v>
          </cell>
          <cell r="BX8" t="str">
            <v>021104</v>
          </cell>
          <cell r="BY8">
            <v>24</v>
          </cell>
          <cell r="BZ8" t="str">
            <v>021104</v>
          </cell>
          <cell r="CA8">
            <v>39</v>
          </cell>
          <cell r="CB8" t="str">
            <v>021104</v>
          </cell>
          <cell r="CC8">
            <v>29</v>
          </cell>
          <cell r="CD8" t="str">
            <v>021104</v>
          </cell>
          <cell r="CE8">
            <v>30</v>
          </cell>
          <cell r="CF8" t="str">
            <v>021104</v>
          </cell>
          <cell r="CG8">
            <v>28</v>
          </cell>
          <cell r="CH8" t="str">
            <v>021104</v>
          </cell>
          <cell r="CI8">
            <v>31</v>
          </cell>
          <cell r="CJ8" t="str">
            <v>021104</v>
          </cell>
          <cell r="CK8">
            <v>36</v>
          </cell>
          <cell r="CL8" t="str">
            <v>021104</v>
          </cell>
          <cell r="CM8">
            <v>25</v>
          </cell>
          <cell r="CN8" t="str">
            <v>021104</v>
          </cell>
          <cell r="CO8">
            <v>28</v>
          </cell>
          <cell r="CP8" t="str">
            <v>021104</v>
          </cell>
          <cell r="CQ8">
            <v>31</v>
          </cell>
          <cell r="CR8" t="str">
            <v>021104</v>
          </cell>
          <cell r="CS8">
            <v>30</v>
          </cell>
        </row>
        <row r="9">
          <cell r="B9" t="str">
            <v>021105</v>
          </cell>
          <cell r="C9">
            <v>2</v>
          </cell>
          <cell r="D9" t="str">
            <v>021105</v>
          </cell>
          <cell r="E9">
            <v>3</v>
          </cell>
          <cell r="F9" t="str">
            <v>021105</v>
          </cell>
          <cell r="G9">
            <v>4</v>
          </cell>
          <cell r="H9" t="str">
            <v>021105</v>
          </cell>
          <cell r="I9">
            <v>3</v>
          </cell>
          <cell r="J9" t="str">
            <v>021105</v>
          </cell>
          <cell r="K9">
            <v>7</v>
          </cell>
          <cell r="L9" t="str">
            <v>021105</v>
          </cell>
          <cell r="M9">
            <v>2</v>
          </cell>
          <cell r="N9" t="str">
            <v>021105</v>
          </cell>
          <cell r="O9">
            <v>7</v>
          </cell>
          <cell r="P9" t="str">
            <v>021105</v>
          </cell>
          <cell r="Q9">
            <v>3</v>
          </cell>
          <cell r="R9" t="str">
            <v>021105</v>
          </cell>
          <cell r="S9">
            <v>5</v>
          </cell>
          <cell r="T9" t="str">
            <v>021105</v>
          </cell>
          <cell r="U9">
            <v>9</v>
          </cell>
          <cell r="V9" t="str">
            <v>021105</v>
          </cell>
          <cell r="W9">
            <v>8</v>
          </cell>
          <cell r="X9" t="str">
            <v>021105</v>
          </cell>
          <cell r="Y9">
            <v>9</v>
          </cell>
          <cell r="Z9" t="str">
            <v>021105</v>
          </cell>
          <cell r="AA9">
            <v>5</v>
          </cell>
          <cell r="AB9" t="str">
            <v>021105</v>
          </cell>
          <cell r="AC9">
            <v>9</v>
          </cell>
          <cell r="AD9" t="str">
            <v>021105</v>
          </cell>
          <cell r="AE9">
            <v>6</v>
          </cell>
          <cell r="AF9" t="str">
            <v>021105</v>
          </cell>
          <cell r="AG9">
            <v>7</v>
          </cell>
          <cell r="AH9" t="str">
            <v>021105</v>
          </cell>
          <cell r="AI9">
            <v>11</v>
          </cell>
          <cell r="AJ9" t="str">
            <v>021105</v>
          </cell>
          <cell r="AK9">
            <v>3</v>
          </cell>
          <cell r="AL9" t="str">
            <v>021105</v>
          </cell>
          <cell r="AM9">
            <v>7</v>
          </cell>
          <cell r="AN9" t="str">
            <v>021105</v>
          </cell>
          <cell r="AO9">
            <v>10</v>
          </cell>
          <cell r="AP9" t="str">
            <v>021105</v>
          </cell>
          <cell r="AQ9">
            <v>17</v>
          </cell>
          <cell r="AR9" t="str">
            <v>021105</v>
          </cell>
          <cell r="AS9">
            <v>2</v>
          </cell>
          <cell r="AT9" t="str">
            <v>021105</v>
          </cell>
          <cell r="AU9">
            <v>6</v>
          </cell>
          <cell r="AV9" t="str">
            <v>021105</v>
          </cell>
          <cell r="AW9">
            <v>9</v>
          </cell>
          <cell r="AX9" t="str">
            <v>021105</v>
          </cell>
          <cell r="AY9">
            <v>9</v>
          </cell>
          <cell r="AZ9" t="str">
            <v>021105</v>
          </cell>
          <cell r="BA9">
            <v>3</v>
          </cell>
          <cell r="BB9" t="str">
            <v>021105</v>
          </cell>
          <cell r="BC9">
            <v>11</v>
          </cell>
          <cell r="BD9" t="str">
            <v>021105</v>
          </cell>
          <cell r="BE9">
            <v>10</v>
          </cell>
          <cell r="BF9" t="str">
            <v>021105</v>
          </cell>
          <cell r="BG9">
            <v>9</v>
          </cell>
          <cell r="BH9" t="str">
            <v>021105</v>
          </cell>
          <cell r="BI9">
            <v>11</v>
          </cell>
          <cell r="BJ9" t="str">
            <v>021105</v>
          </cell>
          <cell r="BK9">
            <v>7</v>
          </cell>
          <cell r="BL9" t="str">
            <v>021105</v>
          </cell>
          <cell r="BM9">
            <v>8</v>
          </cell>
          <cell r="BN9" t="str">
            <v>021105</v>
          </cell>
          <cell r="BO9">
            <v>8</v>
          </cell>
          <cell r="BP9" t="str">
            <v>021105</v>
          </cell>
          <cell r="BQ9">
            <v>6</v>
          </cell>
          <cell r="BR9" t="str">
            <v>021105</v>
          </cell>
          <cell r="BS9">
            <v>8</v>
          </cell>
          <cell r="BT9" t="str">
            <v>021105</v>
          </cell>
          <cell r="BU9">
            <v>10</v>
          </cell>
          <cell r="BV9" t="str">
            <v>021105</v>
          </cell>
          <cell r="BW9">
            <v>9</v>
          </cell>
          <cell r="BX9" t="str">
            <v>021105</v>
          </cell>
          <cell r="BY9">
            <v>7</v>
          </cell>
          <cell r="BZ9" t="str">
            <v>021105</v>
          </cell>
          <cell r="CA9">
            <v>15</v>
          </cell>
          <cell r="CB9" t="str">
            <v>021105</v>
          </cell>
          <cell r="CC9">
            <v>9</v>
          </cell>
          <cell r="CD9" t="str">
            <v>021105</v>
          </cell>
          <cell r="CE9">
            <v>4</v>
          </cell>
          <cell r="CF9" t="str">
            <v>021105</v>
          </cell>
          <cell r="CG9">
            <v>15</v>
          </cell>
          <cell r="CH9" t="str">
            <v>021105</v>
          </cell>
          <cell r="CI9">
            <v>9</v>
          </cell>
          <cell r="CJ9" t="str">
            <v>021105</v>
          </cell>
          <cell r="CK9">
            <v>12</v>
          </cell>
          <cell r="CL9" t="str">
            <v>021105</v>
          </cell>
          <cell r="CM9">
            <v>7</v>
          </cell>
          <cell r="CN9" t="str">
            <v>021105</v>
          </cell>
          <cell r="CO9">
            <v>11</v>
          </cell>
          <cell r="CP9" t="str">
            <v>021105</v>
          </cell>
          <cell r="CQ9">
            <v>8</v>
          </cell>
          <cell r="CR9" t="str">
            <v>021105</v>
          </cell>
          <cell r="CS9">
            <v>11</v>
          </cell>
        </row>
        <row r="10">
          <cell r="B10" t="str">
            <v>021110</v>
          </cell>
          <cell r="C10">
            <v>8</v>
          </cell>
          <cell r="D10" t="str">
            <v>021110</v>
          </cell>
          <cell r="E10">
            <v>6</v>
          </cell>
          <cell r="F10" t="str">
            <v>021110</v>
          </cell>
          <cell r="G10">
            <v>54</v>
          </cell>
          <cell r="H10" t="str">
            <v>021110</v>
          </cell>
          <cell r="I10">
            <v>53</v>
          </cell>
          <cell r="J10" t="str">
            <v>021110</v>
          </cell>
          <cell r="K10">
            <v>80</v>
          </cell>
          <cell r="L10" t="str">
            <v>021110</v>
          </cell>
          <cell r="M10">
            <v>62</v>
          </cell>
          <cell r="N10" t="str">
            <v>021110</v>
          </cell>
          <cell r="O10">
            <v>66</v>
          </cell>
          <cell r="P10" t="str">
            <v>021110</v>
          </cell>
          <cell r="Q10">
            <v>62</v>
          </cell>
          <cell r="R10" t="str">
            <v>021110</v>
          </cell>
          <cell r="S10">
            <v>90</v>
          </cell>
          <cell r="T10" t="str">
            <v>021110</v>
          </cell>
          <cell r="U10">
            <v>82</v>
          </cell>
          <cell r="V10" t="str">
            <v>021110</v>
          </cell>
          <cell r="W10">
            <v>99</v>
          </cell>
          <cell r="X10" t="str">
            <v>021110</v>
          </cell>
          <cell r="Y10">
            <v>98</v>
          </cell>
          <cell r="Z10" t="str">
            <v>021110</v>
          </cell>
          <cell r="AA10">
            <v>66</v>
          </cell>
          <cell r="AB10" t="str">
            <v>021110</v>
          </cell>
          <cell r="AC10">
            <v>82</v>
          </cell>
          <cell r="AD10" t="str">
            <v>021110</v>
          </cell>
          <cell r="AE10">
            <v>68</v>
          </cell>
          <cell r="AF10" t="str">
            <v>021110</v>
          </cell>
          <cell r="AG10">
            <v>65</v>
          </cell>
          <cell r="AH10" t="str">
            <v>021110</v>
          </cell>
          <cell r="AI10">
            <v>66</v>
          </cell>
          <cell r="AJ10" t="str">
            <v>021110</v>
          </cell>
          <cell r="AK10">
            <v>85</v>
          </cell>
          <cell r="AL10" t="str">
            <v>021110</v>
          </cell>
          <cell r="AM10">
            <v>87</v>
          </cell>
          <cell r="AN10" t="str">
            <v>021110</v>
          </cell>
          <cell r="AO10">
            <v>68</v>
          </cell>
          <cell r="AP10" t="str">
            <v>021110</v>
          </cell>
          <cell r="AQ10">
            <v>69</v>
          </cell>
          <cell r="AR10" t="str">
            <v>021110</v>
          </cell>
          <cell r="AS10">
            <v>66</v>
          </cell>
          <cell r="AT10" t="str">
            <v>021110</v>
          </cell>
          <cell r="AU10">
            <v>84</v>
          </cell>
          <cell r="AV10" t="str">
            <v>021110</v>
          </cell>
          <cell r="AW10">
            <v>70</v>
          </cell>
          <cell r="AX10" t="str">
            <v>021110</v>
          </cell>
          <cell r="AY10">
            <v>92</v>
          </cell>
          <cell r="AZ10" t="str">
            <v>021110</v>
          </cell>
          <cell r="BA10">
            <v>63</v>
          </cell>
          <cell r="BB10" t="str">
            <v>021110</v>
          </cell>
          <cell r="BC10">
            <v>78</v>
          </cell>
          <cell r="BD10" t="str">
            <v>021110</v>
          </cell>
          <cell r="BE10">
            <v>66</v>
          </cell>
          <cell r="BF10" t="str">
            <v>021110</v>
          </cell>
          <cell r="BG10">
            <v>82</v>
          </cell>
          <cell r="BH10" t="str">
            <v>021110</v>
          </cell>
          <cell r="BI10">
            <v>65</v>
          </cell>
          <cell r="BJ10" t="str">
            <v>021110</v>
          </cell>
          <cell r="BK10">
            <v>91</v>
          </cell>
          <cell r="BL10" t="str">
            <v>021110</v>
          </cell>
          <cell r="BM10">
            <v>83</v>
          </cell>
          <cell r="BN10" t="str">
            <v>021110</v>
          </cell>
          <cell r="BO10">
            <v>82</v>
          </cell>
          <cell r="BP10" t="str">
            <v>021110</v>
          </cell>
          <cell r="BQ10">
            <v>79</v>
          </cell>
          <cell r="BR10" t="str">
            <v>021110</v>
          </cell>
          <cell r="BS10">
            <v>95</v>
          </cell>
          <cell r="BT10" t="str">
            <v>021110</v>
          </cell>
          <cell r="BU10">
            <v>98</v>
          </cell>
          <cell r="BV10" t="str">
            <v>021110</v>
          </cell>
          <cell r="BW10">
            <v>82</v>
          </cell>
          <cell r="BX10" t="str">
            <v>021110</v>
          </cell>
          <cell r="BY10">
            <v>94</v>
          </cell>
          <cell r="BZ10" t="str">
            <v>021110</v>
          </cell>
          <cell r="CA10">
            <v>83</v>
          </cell>
          <cell r="CB10" t="str">
            <v>021110</v>
          </cell>
          <cell r="CC10">
            <v>73</v>
          </cell>
          <cell r="CD10" t="str">
            <v>021110</v>
          </cell>
          <cell r="CE10">
            <v>68</v>
          </cell>
          <cell r="CF10" t="str">
            <v>021110</v>
          </cell>
          <cell r="CG10">
            <v>69</v>
          </cell>
          <cell r="CH10" t="str">
            <v>021110</v>
          </cell>
          <cell r="CI10">
            <v>104</v>
          </cell>
          <cell r="CJ10" t="str">
            <v>021110</v>
          </cell>
          <cell r="CK10">
            <v>87</v>
          </cell>
          <cell r="CL10" t="str">
            <v>021110</v>
          </cell>
          <cell r="CM10">
            <v>81</v>
          </cell>
          <cell r="CN10" t="str">
            <v>021110</v>
          </cell>
          <cell r="CO10">
            <v>72</v>
          </cell>
          <cell r="CP10" t="str">
            <v>021110</v>
          </cell>
          <cell r="CQ10">
            <v>77</v>
          </cell>
          <cell r="CR10" t="str">
            <v>021110</v>
          </cell>
          <cell r="CS10">
            <v>84</v>
          </cell>
        </row>
        <row r="11">
          <cell r="B11" t="str">
            <v>021111</v>
          </cell>
          <cell r="F11" t="str">
            <v>021111</v>
          </cell>
          <cell r="G11">
            <v>15</v>
          </cell>
          <cell r="H11" t="str">
            <v>021111</v>
          </cell>
          <cell r="I11">
            <v>13</v>
          </cell>
          <cell r="J11" t="str">
            <v>021111</v>
          </cell>
          <cell r="K11">
            <v>18</v>
          </cell>
          <cell r="L11" t="str">
            <v>021111</v>
          </cell>
          <cell r="M11">
            <v>14</v>
          </cell>
          <cell r="N11" t="str">
            <v>021111</v>
          </cell>
          <cell r="O11">
            <v>23</v>
          </cell>
          <cell r="P11" t="str">
            <v>021111</v>
          </cell>
          <cell r="Q11">
            <v>31</v>
          </cell>
          <cell r="R11" t="str">
            <v>021111</v>
          </cell>
          <cell r="S11">
            <v>22</v>
          </cell>
          <cell r="T11" t="str">
            <v>021111</v>
          </cell>
          <cell r="U11">
            <v>14</v>
          </cell>
          <cell r="V11" t="str">
            <v>021111</v>
          </cell>
          <cell r="W11">
            <v>14</v>
          </cell>
          <cell r="X11" t="str">
            <v>021111</v>
          </cell>
          <cell r="Y11">
            <v>20</v>
          </cell>
          <cell r="Z11" t="str">
            <v>021111</v>
          </cell>
          <cell r="AA11">
            <v>26</v>
          </cell>
          <cell r="AB11" t="str">
            <v>021111</v>
          </cell>
          <cell r="AC11">
            <v>25</v>
          </cell>
          <cell r="AD11" t="str">
            <v>021111</v>
          </cell>
          <cell r="AE11">
            <v>25</v>
          </cell>
          <cell r="AF11" t="str">
            <v>021111</v>
          </cell>
          <cell r="AG11">
            <v>27</v>
          </cell>
          <cell r="AH11" t="str">
            <v>021111</v>
          </cell>
          <cell r="AI11">
            <v>20</v>
          </cell>
          <cell r="AJ11" t="str">
            <v>021111</v>
          </cell>
          <cell r="AK11">
            <v>25</v>
          </cell>
          <cell r="AL11" t="str">
            <v>021111</v>
          </cell>
          <cell r="AM11">
            <v>31</v>
          </cell>
          <cell r="AN11" t="str">
            <v>021111</v>
          </cell>
          <cell r="AO11">
            <v>17</v>
          </cell>
          <cell r="AP11" t="str">
            <v>021111</v>
          </cell>
          <cell r="AQ11">
            <v>32</v>
          </cell>
          <cell r="AR11" t="str">
            <v>021111</v>
          </cell>
          <cell r="AS11">
            <v>31</v>
          </cell>
          <cell r="AT11" t="str">
            <v>021111</v>
          </cell>
          <cell r="AU11">
            <v>28</v>
          </cell>
          <cell r="AV11" t="str">
            <v>021111</v>
          </cell>
          <cell r="AW11">
            <v>21</v>
          </cell>
          <cell r="AX11" t="str">
            <v>021111</v>
          </cell>
          <cell r="AY11">
            <v>23</v>
          </cell>
          <cell r="AZ11" t="str">
            <v>021111</v>
          </cell>
          <cell r="BA11">
            <v>29</v>
          </cell>
          <cell r="BB11" t="str">
            <v>021111</v>
          </cell>
          <cell r="BC11">
            <v>31</v>
          </cell>
          <cell r="BD11" t="str">
            <v>021111</v>
          </cell>
          <cell r="BE11">
            <v>20</v>
          </cell>
          <cell r="BF11" t="str">
            <v>021111</v>
          </cell>
          <cell r="BG11">
            <v>29</v>
          </cell>
          <cell r="BH11" t="str">
            <v>021111</v>
          </cell>
          <cell r="BI11">
            <v>25</v>
          </cell>
          <cell r="BJ11" t="str">
            <v>021111</v>
          </cell>
          <cell r="BK11">
            <v>32</v>
          </cell>
          <cell r="BL11" t="str">
            <v>021111</v>
          </cell>
          <cell r="BM11">
            <v>32</v>
          </cell>
          <cell r="BN11" t="str">
            <v>021111</v>
          </cell>
          <cell r="BO11">
            <v>23</v>
          </cell>
          <cell r="BP11" t="str">
            <v>021111</v>
          </cell>
          <cell r="BQ11">
            <v>17</v>
          </cell>
          <cell r="BR11" t="str">
            <v>021111</v>
          </cell>
          <cell r="BS11">
            <v>36</v>
          </cell>
          <cell r="BT11" t="str">
            <v>021111</v>
          </cell>
          <cell r="BU11">
            <v>29</v>
          </cell>
          <cell r="BV11" t="str">
            <v>021111</v>
          </cell>
          <cell r="BW11">
            <v>26</v>
          </cell>
          <cell r="BX11" t="str">
            <v>021111</v>
          </cell>
          <cell r="BY11">
            <v>18</v>
          </cell>
          <cell r="BZ11" t="str">
            <v>021111</v>
          </cell>
          <cell r="CA11">
            <v>36</v>
          </cell>
          <cell r="CB11" t="str">
            <v>021111</v>
          </cell>
          <cell r="CC11">
            <v>32</v>
          </cell>
          <cell r="CD11" t="str">
            <v>021111</v>
          </cell>
          <cell r="CE11">
            <v>25</v>
          </cell>
          <cell r="CF11" t="str">
            <v>021111</v>
          </cell>
          <cell r="CG11">
            <v>28</v>
          </cell>
          <cell r="CH11" t="str">
            <v>021111</v>
          </cell>
          <cell r="CI11">
            <v>28</v>
          </cell>
          <cell r="CJ11" t="str">
            <v>021111</v>
          </cell>
          <cell r="CK11">
            <v>27</v>
          </cell>
          <cell r="CL11" t="str">
            <v>021111</v>
          </cell>
          <cell r="CM11">
            <v>33</v>
          </cell>
          <cell r="CN11" t="str">
            <v>021111</v>
          </cell>
          <cell r="CO11">
            <v>24</v>
          </cell>
          <cell r="CP11" t="str">
            <v>021111</v>
          </cell>
          <cell r="CQ11">
            <v>29</v>
          </cell>
          <cell r="CR11" t="str">
            <v>021111</v>
          </cell>
          <cell r="CS11">
            <v>25</v>
          </cell>
        </row>
        <row r="12">
          <cell r="B12" t="str">
            <v>021120</v>
          </cell>
          <cell r="C12">
            <v>13</v>
          </cell>
          <cell r="D12" t="str">
            <v>021120</v>
          </cell>
          <cell r="E12">
            <v>6</v>
          </cell>
          <cell r="F12" t="str">
            <v>021120</v>
          </cell>
          <cell r="G12">
            <v>82</v>
          </cell>
          <cell r="H12" t="str">
            <v>021120</v>
          </cell>
          <cell r="I12">
            <v>80</v>
          </cell>
          <cell r="J12" t="str">
            <v>021120</v>
          </cell>
          <cell r="K12">
            <v>95</v>
          </cell>
          <cell r="L12" t="str">
            <v>021120</v>
          </cell>
          <cell r="M12">
            <v>87</v>
          </cell>
          <cell r="N12" t="str">
            <v>021120</v>
          </cell>
          <cell r="O12">
            <v>115</v>
          </cell>
          <cell r="P12" t="str">
            <v>021120</v>
          </cell>
          <cell r="Q12">
            <v>100</v>
          </cell>
          <cell r="R12" t="str">
            <v>021120</v>
          </cell>
          <cell r="S12">
            <v>94</v>
          </cell>
          <cell r="T12" t="str">
            <v>021120</v>
          </cell>
          <cell r="U12">
            <v>122</v>
          </cell>
          <cell r="V12" t="str">
            <v>021120</v>
          </cell>
          <cell r="W12">
            <v>119</v>
          </cell>
          <cell r="X12" t="str">
            <v>021120</v>
          </cell>
          <cell r="Y12">
            <v>104</v>
          </cell>
          <cell r="Z12" t="str">
            <v>021120</v>
          </cell>
          <cell r="AA12">
            <v>103</v>
          </cell>
          <cell r="AB12" t="str">
            <v>021120</v>
          </cell>
          <cell r="AC12">
            <v>97</v>
          </cell>
          <cell r="AD12" t="str">
            <v>021120</v>
          </cell>
          <cell r="AE12">
            <v>114</v>
          </cell>
          <cell r="AF12" t="str">
            <v>021120</v>
          </cell>
          <cell r="AG12">
            <v>90</v>
          </cell>
          <cell r="AH12" t="str">
            <v>021120</v>
          </cell>
          <cell r="AI12">
            <v>102</v>
          </cell>
          <cell r="AJ12" t="str">
            <v>021120</v>
          </cell>
          <cell r="AK12">
            <v>102</v>
          </cell>
          <cell r="AL12" t="str">
            <v>021120</v>
          </cell>
          <cell r="AM12">
            <v>108</v>
          </cell>
          <cell r="AN12" t="str">
            <v>021120</v>
          </cell>
          <cell r="AO12">
            <v>108</v>
          </cell>
          <cell r="AP12" t="str">
            <v>021120</v>
          </cell>
          <cell r="AQ12">
            <v>112</v>
          </cell>
          <cell r="AR12" t="str">
            <v>021120</v>
          </cell>
          <cell r="AS12">
            <v>96</v>
          </cell>
          <cell r="AT12" t="str">
            <v>021120</v>
          </cell>
          <cell r="AU12">
            <v>98</v>
          </cell>
          <cell r="AV12" t="str">
            <v>021120</v>
          </cell>
          <cell r="AW12">
            <v>101</v>
          </cell>
          <cell r="AX12" t="str">
            <v>021120</v>
          </cell>
          <cell r="AY12">
            <v>127</v>
          </cell>
          <cell r="AZ12" t="str">
            <v>021120</v>
          </cell>
          <cell r="BA12">
            <v>109</v>
          </cell>
          <cell r="BB12" t="str">
            <v>021120</v>
          </cell>
          <cell r="BC12">
            <v>101</v>
          </cell>
          <cell r="BD12" t="str">
            <v>021120</v>
          </cell>
          <cell r="BE12">
            <v>96</v>
          </cell>
          <cell r="BF12" t="str">
            <v>021120</v>
          </cell>
          <cell r="BG12">
            <v>113</v>
          </cell>
          <cell r="BH12" t="str">
            <v>021120</v>
          </cell>
          <cell r="BI12">
            <v>119</v>
          </cell>
          <cell r="BJ12" t="str">
            <v>021120</v>
          </cell>
          <cell r="BK12">
            <v>130</v>
          </cell>
          <cell r="BL12" t="str">
            <v>021120</v>
          </cell>
          <cell r="BM12">
            <v>100</v>
          </cell>
          <cell r="BN12" t="str">
            <v>021120</v>
          </cell>
          <cell r="BO12">
            <v>133</v>
          </cell>
          <cell r="BP12" t="str">
            <v>021120</v>
          </cell>
          <cell r="BQ12">
            <v>129</v>
          </cell>
          <cell r="BR12" t="str">
            <v>021120</v>
          </cell>
          <cell r="BS12">
            <v>140</v>
          </cell>
          <cell r="BT12" t="str">
            <v>021120</v>
          </cell>
          <cell r="BU12">
            <v>121</v>
          </cell>
          <cell r="BV12" t="str">
            <v>021120</v>
          </cell>
          <cell r="BW12">
            <v>133</v>
          </cell>
          <cell r="BX12" t="str">
            <v>021120</v>
          </cell>
          <cell r="BY12">
            <v>127</v>
          </cell>
          <cell r="BZ12" t="str">
            <v>021120</v>
          </cell>
          <cell r="CA12">
            <v>133</v>
          </cell>
          <cell r="CB12" t="str">
            <v>021120</v>
          </cell>
          <cell r="CC12">
            <v>97</v>
          </cell>
          <cell r="CD12" t="str">
            <v>021120</v>
          </cell>
          <cell r="CE12">
            <v>106</v>
          </cell>
          <cell r="CF12" t="str">
            <v>021120</v>
          </cell>
          <cell r="CG12">
            <v>94</v>
          </cell>
          <cell r="CH12" t="str">
            <v>021120</v>
          </cell>
          <cell r="CI12">
            <v>110</v>
          </cell>
          <cell r="CJ12" t="str">
            <v>021120</v>
          </cell>
          <cell r="CK12">
            <v>96</v>
          </cell>
          <cell r="CL12" t="str">
            <v>021120</v>
          </cell>
          <cell r="CM12">
            <v>79</v>
          </cell>
          <cell r="CN12" t="str">
            <v>021120</v>
          </cell>
          <cell r="CO12">
            <v>106</v>
          </cell>
          <cell r="CP12" t="str">
            <v>021120</v>
          </cell>
          <cell r="CQ12">
            <v>108</v>
          </cell>
          <cell r="CR12" t="str">
            <v>021120</v>
          </cell>
          <cell r="CS12">
            <v>94</v>
          </cell>
        </row>
        <row r="13">
          <cell r="B13" t="str">
            <v>021130</v>
          </cell>
          <cell r="C13">
            <v>4</v>
          </cell>
          <cell r="D13" t="str">
            <v>021130</v>
          </cell>
          <cell r="E13">
            <v>3</v>
          </cell>
          <cell r="F13" t="str">
            <v>021130</v>
          </cell>
          <cell r="G13">
            <v>26</v>
          </cell>
          <cell r="H13" t="str">
            <v>021130</v>
          </cell>
          <cell r="I13">
            <v>25</v>
          </cell>
          <cell r="J13" t="str">
            <v>021130</v>
          </cell>
          <cell r="K13">
            <v>47</v>
          </cell>
          <cell r="L13" t="str">
            <v>021130</v>
          </cell>
          <cell r="M13">
            <v>30</v>
          </cell>
          <cell r="N13" t="str">
            <v>021130</v>
          </cell>
          <cell r="O13">
            <v>41</v>
          </cell>
          <cell r="P13" t="str">
            <v>021130</v>
          </cell>
          <cell r="Q13">
            <v>36</v>
          </cell>
          <cell r="R13" t="str">
            <v>021130</v>
          </cell>
          <cell r="S13">
            <v>48</v>
          </cell>
          <cell r="T13" t="str">
            <v>021130</v>
          </cell>
          <cell r="U13">
            <v>44</v>
          </cell>
          <cell r="V13" t="str">
            <v>021130</v>
          </cell>
          <cell r="W13">
            <v>43</v>
          </cell>
          <cell r="X13" t="str">
            <v>021130</v>
          </cell>
          <cell r="Y13">
            <v>45</v>
          </cell>
          <cell r="Z13" t="str">
            <v>021130</v>
          </cell>
          <cell r="AA13">
            <v>33</v>
          </cell>
          <cell r="AB13" t="str">
            <v>021130</v>
          </cell>
          <cell r="AC13">
            <v>39</v>
          </cell>
          <cell r="AD13" t="str">
            <v>021130</v>
          </cell>
          <cell r="AE13">
            <v>25</v>
          </cell>
          <cell r="AF13" t="str">
            <v>021130</v>
          </cell>
          <cell r="AG13">
            <v>34</v>
          </cell>
          <cell r="AH13" t="str">
            <v>021130</v>
          </cell>
          <cell r="AI13">
            <v>40</v>
          </cell>
          <cell r="AJ13" t="str">
            <v>021130</v>
          </cell>
          <cell r="AK13">
            <v>31</v>
          </cell>
          <cell r="AL13" t="str">
            <v>021130</v>
          </cell>
          <cell r="AM13">
            <v>39</v>
          </cell>
          <cell r="AN13" t="str">
            <v>021130</v>
          </cell>
          <cell r="AO13">
            <v>47</v>
          </cell>
          <cell r="AP13" t="str">
            <v>021130</v>
          </cell>
          <cell r="AQ13">
            <v>48</v>
          </cell>
          <cell r="AR13" t="str">
            <v>021130</v>
          </cell>
          <cell r="AS13">
            <v>45</v>
          </cell>
          <cell r="AT13" t="str">
            <v>021130</v>
          </cell>
          <cell r="AU13">
            <v>46</v>
          </cell>
          <cell r="AV13" t="str">
            <v>021130</v>
          </cell>
          <cell r="AW13">
            <v>39</v>
          </cell>
          <cell r="AX13" t="str">
            <v>021130</v>
          </cell>
          <cell r="AY13">
            <v>62</v>
          </cell>
          <cell r="AZ13" t="str">
            <v>021130</v>
          </cell>
          <cell r="BA13">
            <v>52</v>
          </cell>
          <cell r="BB13" t="str">
            <v>021130</v>
          </cell>
          <cell r="BC13">
            <v>59</v>
          </cell>
          <cell r="BD13" t="str">
            <v>021130</v>
          </cell>
          <cell r="BE13">
            <v>39</v>
          </cell>
          <cell r="BF13" t="str">
            <v>021130</v>
          </cell>
          <cell r="BG13">
            <v>50</v>
          </cell>
          <cell r="BH13" t="str">
            <v>021130</v>
          </cell>
          <cell r="BI13">
            <v>56</v>
          </cell>
          <cell r="BJ13" t="str">
            <v>021130</v>
          </cell>
          <cell r="BK13">
            <v>48</v>
          </cell>
          <cell r="BL13" t="str">
            <v>021130</v>
          </cell>
          <cell r="BM13">
            <v>55</v>
          </cell>
          <cell r="BN13" t="str">
            <v>021130</v>
          </cell>
          <cell r="BO13">
            <v>50</v>
          </cell>
          <cell r="BP13" t="str">
            <v>021130</v>
          </cell>
          <cell r="BQ13">
            <v>54</v>
          </cell>
          <cell r="BR13" t="str">
            <v>021130</v>
          </cell>
          <cell r="BS13">
            <v>54</v>
          </cell>
          <cell r="BT13" t="str">
            <v>021130</v>
          </cell>
          <cell r="BU13">
            <v>50</v>
          </cell>
          <cell r="BV13" t="str">
            <v>021130</v>
          </cell>
          <cell r="BW13">
            <v>50</v>
          </cell>
          <cell r="BX13" t="str">
            <v>021130</v>
          </cell>
          <cell r="BY13">
            <v>50</v>
          </cell>
          <cell r="BZ13" t="str">
            <v>021130</v>
          </cell>
          <cell r="CA13">
            <v>45</v>
          </cell>
          <cell r="CB13" t="str">
            <v>021130</v>
          </cell>
          <cell r="CC13">
            <v>42</v>
          </cell>
          <cell r="CD13" t="str">
            <v>021130</v>
          </cell>
          <cell r="CE13">
            <v>37</v>
          </cell>
          <cell r="CF13" t="str">
            <v>021130</v>
          </cell>
          <cell r="CG13">
            <v>50</v>
          </cell>
          <cell r="CH13" t="str">
            <v>021130</v>
          </cell>
          <cell r="CI13">
            <v>52</v>
          </cell>
          <cell r="CJ13" t="str">
            <v>021130</v>
          </cell>
          <cell r="CK13">
            <v>47</v>
          </cell>
          <cell r="CL13" t="str">
            <v>021130</v>
          </cell>
          <cell r="CM13">
            <v>34</v>
          </cell>
          <cell r="CN13" t="str">
            <v>021130</v>
          </cell>
          <cell r="CO13">
            <v>46</v>
          </cell>
          <cell r="CP13" t="str">
            <v>021130</v>
          </cell>
          <cell r="CQ13">
            <v>52</v>
          </cell>
          <cell r="CR13" t="str">
            <v>021130</v>
          </cell>
          <cell r="CS13">
            <v>50</v>
          </cell>
        </row>
        <row r="14">
          <cell r="B14" t="str">
            <v>021200</v>
          </cell>
          <cell r="C14">
            <v>8</v>
          </cell>
          <cell r="D14" t="str">
            <v>021200</v>
          </cell>
          <cell r="E14">
            <v>1</v>
          </cell>
          <cell r="F14" t="str">
            <v>021200</v>
          </cell>
          <cell r="G14">
            <v>33</v>
          </cell>
          <cell r="H14" t="str">
            <v>021200</v>
          </cell>
          <cell r="I14">
            <v>42</v>
          </cell>
          <cell r="J14" t="str">
            <v>021200</v>
          </cell>
          <cell r="K14">
            <v>49</v>
          </cell>
          <cell r="L14" t="str">
            <v>021200</v>
          </cell>
          <cell r="M14">
            <v>47</v>
          </cell>
          <cell r="N14" t="str">
            <v>021200</v>
          </cell>
          <cell r="O14">
            <v>61</v>
          </cell>
          <cell r="P14" t="str">
            <v>021200</v>
          </cell>
          <cell r="Q14">
            <v>55</v>
          </cell>
          <cell r="R14" t="str">
            <v>021200</v>
          </cell>
          <cell r="S14">
            <v>62</v>
          </cell>
          <cell r="T14" t="str">
            <v>021200</v>
          </cell>
          <cell r="U14">
            <v>56</v>
          </cell>
          <cell r="V14" t="str">
            <v>021200</v>
          </cell>
          <cell r="W14">
            <v>60</v>
          </cell>
          <cell r="X14" t="str">
            <v>021200</v>
          </cell>
          <cell r="Y14">
            <v>61</v>
          </cell>
          <cell r="Z14" t="str">
            <v>021200</v>
          </cell>
          <cell r="AA14">
            <v>52</v>
          </cell>
          <cell r="AB14" t="str">
            <v>021200</v>
          </cell>
          <cell r="AC14">
            <v>58</v>
          </cell>
          <cell r="AD14" t="str">
            <v>021200</v>
          </cell>
          <cell r="AE14">
            <v>57</v>
          </cell>
          <cell r="AF14" t="str">
            <v>021200</v>
          </cell>
          <cell r="AG14">
            <v>47</v>
          </cell>
          <cell r="AH14" t="str">
            <v>021200</v>
          </cell>
          <cell r="AI14">
            <v>45</v>
          </cell>
          <cell r="AJ14" t="str">
            <v>021200</v>
          </cell>
          <cell r="AK14">
            <v>51</v>
          </cell>
          <cell r="AL14" t="str">
            <v>021200</v>
          </cell>
          <cell r="AM14">
            <v>77</v>
          </cell>
          <cell r="AN14" t="str">
            <v>021200</v>
          </cell>
          <cell r="AO14">
            <v>54</v>
          </cell>
          <cell r="AP14" t="str">
            <v>021200</v>
          </cell>
          <cell r="AQ14">
            <v>59</v>
          </cell>
          <cell r="AR14" t="str">
            <v>021200</v>
          </cell>
          <cell r="AS14">
            <v>45</v>
          </cell>
          <cell r="AT14" t="str">
            <v>021200</v>
          </cell>
          <cell r="AU14">
            <v>56</v>
          </cell>
          <cell r="AV14" t="str">
            <v>021200</v>
          </cell>
          <cell r="AW14">
            <v>53</v>
          </cell>
          <cell r="AX14" t="str">
            <v>021200</v>
          </cell>
          <cell r="AY14">
            <v>58</v>
          </cell>
          <cell r="AZ14" t="str">
            <v>021200</v>
          </cell>
          <cell r="BA14">
            <v>61</v>
          </cell>
          <cell r="BB14" t="str">
            <v>021200</v>
          </cell>
          <cell r="BC14">
            <v>54</v>
          </cell>
          <cell r="BD14" t="str">
            <v>021200</v>
          </cell>
          <cell r="BE14">
            <v>73</v>
          </cell>
          <cell r="BF14" t="str">
            <v>021200</v>
          </cell>
          <cell r="BG14">
            <v>76</v>
          </cell>
          <cell r="BH14" t="str">
            <v>021200</v>
          </cell>
          <cell r="BI14">
            <v>53</v>
          </cell>
          <cell r="BJ14" t="str">
            <v>021200</v>
          </cell>
          <cell r="BK14">
            <v>72</v>
          </cell>
          <cell r="BL14" t="str">
            <v>021200</v>
          </cell>
          <cell r="BM14">
            <v>68</v>
          </cell>
          <cell r="BN14" t="str">
            <v>021200</v>
          </cell>
          <cell r="BO14">
            <v>66</v>
          </cell>
          <cell r="BP14" t="str">
            <v>021200</v>
          </cell>
          <cell r="BQ14">
            <v>67</v>
          </cell>
          <cell r="BR14" t="str">
            <v>021200</v>
          </cell>
          <cell r="BS14">
            <v>75</v>
          </cell>
          <cell r="BT14" t="str">
            <v>021200</v>
          </cell>
          <cell r="BU14">
            <v>75</v>
          </cell>
          <cell r="BV14" t="str">
            <v>021200</v>
          </cell>
          <cell r="BW14">
            <v>74</v>
          </cell>
          <cell r="BX14" t="str">
            <v>021200</v>
          </cell>
          <cell r="BY14">
            <v>63</v>
          </cell>
          <cell r="BZ14" t="str">
            <v>021200</v>
          </cell>
          <cell r="CA14">
            <v>65</v>
          </cell>
          <cell r="CB14" t="str">
            <v>021200</v>
          </cell>
          <cell r="CC14">
            <v>54</v>
          </cell>
          <cell r="CD14" t="str">
            <v>021200</v>
          </cell>
          <cell r="CE14">
            <v>67</v>
          </cell>
          <cell r="CF14" t="str">
            <v>021200</v>
          </cell>
          <cell r="CG14">
            <v>44</v>
          </cell>
          <cell r="CH14" t="str">
            <v>021200</v>
          </cell>
          <cell r="CI14">
            <v>70</v>
          </cell>
          <cell r="CJ14" t="str">
            <v>021200</v>
          </cell>
          <cell r="CK14">
            <v>92</v>
          </cell>
          <cell r="CL14" t="str">
            <v>021200</v>
          </cell>
          <cell r="CM14">
            <v>74</v>
          </cell>
          <cell r="CN14" t="str">
            <v>021200</v>
          </cell>
          <cell r="CO14">
            <v>68</v>
          </cell>
          <cell r="CP14" t="str">
            <v>021200</v>
          </cell>
          <cell r="CQ14">
            <v>62</v>
          </cell>
          <cell r="CR14" t="str">
            <v>021200</v>
          </cell>
          <cell r="CS14">
            <v>45</v>
          </cell>
        </row>
        <row r="15">
          <cell r="B15" t="str">
            <v>021201</v>
          </cell>
          <cell r="C15">
            <v>11</v>
          </cell>
          <cell r="D15" t="str">
            <v>021201</v>
          </cell>
          <cell r="E15">
            <v>6</v>
          </cell>
          <cell r="F15" t="str">
            <v>021201</v>
          </cell>
          <cell r="G15">
            <v>43</v>
          </cell>
          <cell r="H15" t="str">
            <v>021201</v>
          </cell>
          <cell r="I15">
            <v>50</v>
          </cell>
          <cell r="J15" t="str">
            <v>021201</v>
          </cell>
          <cell r="K15">
            <v>53</v>
          </cell>
          <cell r="L15" t="str">
            <v>021201</v>
          </cell>
          <cell r="M15">
            <v>50</v>
          </cell>
          <cell r="N15" t="str">
            <v>021201</v>
          </cell>
          <cell r="O15">
            <v>68</v>
          </cell>
          <cell r="P15" t="str">
            <v>021201</v>
          </cell>
          <cell r="Q15">
            <v>72</v>
          </cell>
          <cell r="R15" t="str">
            <v>021201</v>
          </cell>
          <cell r="S15">
            <v>78</v>
          </cell>
          <cell r="T15" t="str">
            <v>021201</v>
          </cell>
          <cell r="U15">
            <v>72</v>
          </cell>
          <cell r="V15" t="str">
            <v>021201</v>
          </cell>
          <cell r="W15">
            <v>77</v>
          </cell>
          <cell r="X15" t="str">
            <v>021201</v>
          </cell>
          <cell r="Y15">
            <v>62</v>
          </cell>
          <cell r="Z15" t="str">
            <v>021201</v>
          </cell>
          <cell r="AA15">
            <v>73</v>
          </cell>
          <cell r="AB15" t="str">
            <v>021201</v>
          </cell>
          <cell r="AC15">
            <v>61</v>
          </cell>
          <cell r="AD15" t="str">
            <v>021201</v>
          </cell>
          <cell r="AE15">
            <v>72</v>
          </cell>
          <cell r="AF15" t="str">
            <v>021201</v>
          </cell>
          <cell r="AG15">
            <v>64</v>
          </cell>
          <cell r="AH15" t="str">
            <v>021201</v>
          </cell>
          <cell r="AI15">
            <v>67</v>
          </cell>
          <cell r="AJ15" t="str">
            <v>021201</v>
          </cell>
          <cell r="AK15">
            <v>88</v>
          </cell>
          <cell r="AL15" t="str">
            <v>021201</v>
          </cell>
          <cell r="AM15">
            <v>81</v>
          </cell>
          <cell r="AN15" t="str">
            <v>021201</v>
          </cell>
          <cell r="AO15">
            <v>53</v>
          </cell>
          <cell r="AP15" t="str">
            <v>021201</v>
          </cell>
          <cell r="AQ15">
            <v>70</v>
          </cell>
          <cell r="AR15" t="str">
            <v>021201</v>
          </cell>
          <cell r="AS15">
            <v>75</v>
          </cell>
          <cell r="AT15" t="str">
            <v>021201</v>
          </cell>
          <cell r="AU15">
            <v>72</v>
          </cell>
          <cell r="AV15" t="str">
            <v>021201</v>
          </cell>
          <cell r="AW15">
            <v>67</v>
          </cell>
          <cell r="AX15" t="str">
            <v>021201</v>
          </cell>
          <cell r="AY15">
            <v>70</v>
          </cell>
          <cell r="AZ15" t="str">
            <v>021201</v>
          </cell>
          <cell r="BA15">
            <v>63</v>
          </cell>
          <cell r="BB15" t="str">
            <v>021201</v>
          </cell>
          <cell r="BC15">
            <v>78</v>
          </cell>
          <cell r="BD15" t="str">
            <v>021201</v>
          </cell>
          <cell r="BE15">
            <v>51</v>
          </cell>
          <cell r="BF15" t="str">
            <v>021201</v>
          </cell>
          <cell r="BG15">
            <v>74</v>
          </cell>
          <cell r="BH15" t="str">
            <v>021201</v>
          </cell>
          <cell r="BI15">
            <v>70</v>
          </cell>
          <cell r="BJ15" t="str">
            <v>021201</v>
          </cell>
          <cell r="BK15">
            <v>83</v>
          </cell>
          <cell r="BL15" t="str">
            <v>021201</v>
          </cell>
          <cell r="BM15">
            <v>84</v>
          </cell>
          <cell r="BN15" t="str">
            <v>021201</v>
          </cell>
          <cell r="BO15">
            <v>70</v>
          </cell>
          <cell r="BP15" t="str">
            <v>021201</v>
          </cell>
          <cell r="BQ15">
            <v>82</v>
          </cell>
          <cell r="BR15" t="str">
            <v>021201</v>
          </cell>
          <cell r="BS15">
            <v>77</v>
          </cell>
          <cell r="BT15" t="str">
            <v>021201</v>
          </cell>
          <cell r="BU15">
            <v>74</v>
          </cell>
          <cell r="BV15" t="str">
            <v>021201</v>
          </cell>
          <cell r="BW15">
            <v>92</v>
          </cell>
          <cell r="BX15" t="str">
            <v>021201</v>
          </cell>
          <cell r="BY15">
            <v>70</v>
          </cell>
          <cell r="BZ15" t="str">
            <v>021201</v>
          </cell>
          <cell r="CA15">
            <v>61</v>
          </cell>
          <cell r="CB15" t="str">
            <v>021201</v>
          </cell>
          <cell r="CC15">
            <v>64</v>
          </cell>
          <cell r="CD15" t="str">
            <v>021201</v>
          </cell>
          <cell r="CE15">
            <v>60</v>
          </cell>
          <cell r="CF15" t="str">
            <v>021201</v>
          </cell>
          <cell r="CG15">
            <v>63</v>
          </cell>
          <cell r="CH15" t="str">
            <v>021201</v>
          </cell>
          <cell r="CI15">
            <v>88</v>
          </cell>
          <cell r="CJ15" t="str">
            <v>021201</v>
          </cell>
          <cell r="CK15">
            <v>76</v>
          </cell>
          <cell r="CL15" t="str">
            <v>021201</v>
          </cell>
          <cell r="CM15">
            <v>69</v>
          </cell>
          <cell r="CN15" t="str">
            <v>021201</v>
          </cell>
          <cell r="CO15">
            <v>61</v>
          </cell>
          <cell r="CP15" t="str">
            <v>021201</v>
          </cell>
          <cell r="CQ15">
            <v>65</v>
          </cell>
          <cell r="CR15" t="str">
            <v>021201</v>
          </cell>
          <cell r="CS15">
            <v>76</v>
          </cell>
        </row>
        <row r="16">
          <cell r="B16" t="str">
            <v>021205</v>
          </cell>
          <cell r="F16" t="str">
            <v>021205</v>
          </cell>
          <cell r="G16">
            <v>2</v>
          </cell>
          <cell r="H16" t="str">
            <v>021205</v>
          </cell>
          <cell r="I16">
            <v>1</v>
          </cell>
          <cell r="J16" t="str">
            <v>021205</v>
          </cell>
          <cell r="K16">
            <v>3</v>
          </cell>
          <cell r="L16" t="str">
            <v>021205</v>
          </cell>
          <cell r="M16">
            <v>3</v>
          </cell>
          <cell r="N16" t="str">
            <v>021205</v>
          </cell>
          <cell r="O16">
            <v>6</v>
          </cell>
          <cell r="P16" t="str">
            <v>021205</v>
          </cell>
          <cell r="Q16">
            <v>8</v>
          </cell>
          <cell r="R16" t="str">
            <v>021205</v>
          </cell>
          <cell r="S16">
            <v>12</v>
          </cell>
          <cell r="T16" t="str">
            <v>021205</v>
          </cell>
          <cell r="U16">
            <v>6</v>
          </cell>
          <cell r="V16" t="str">
            <v>021205</v>
          </cell>
          <cell r="W16">
            <v>5</v>
          </cell>
          <cell r="X16" t="str">
            <v>021205</v>
          </cell>
          <cell r="Y16">
            <v>2</v>
          </cell>
          <cell r="Z16" t="str">
            <v>021205</v>
          </cell>
          <cell r="AA16">
            <v>6</v>
          </cell>
          <cell r="AB16" t="str">
            <v>021205</v>
          </cell>
          <cell r="AC16">
            <v>6</v>
          </cell>
          <cell r="AD16" t="str">
            <v>021205</v>
          </cell>
          <cell r="AE16">
            <v>7</v>
          </cell>
          <cell r="AF16" t="str">
            <v>021205</v>
          </cell>
          <cell r="AG16">
            <v>7</v>
          </cell>
          <cell r="AH16" t="str">
            <v>021205</v>
          </cell>
          <cell r="AI16">
            <v>5</v>
          </cell>
          <cell r="AJ16" t="str">
            <v>021205</v>
          </cell>
          <cell r="AK16">
            <v>8</v>
          </cell>
          <cell r="AL16" t="str">
            <v>021205</v>
          </cell>
          <cell r="AM16">
            <v>6</v>
          </cell>
          <cell r="AN16" t="str">
            <v>021205</v>
          </cell>
          <cell r="AO16">
            <v>6</v>
          </cell>
          <cell r="AP16" t="str">
            <v>021205</v>
          </cell>
          <cell r="AQ16">
            <v>8</v>
          </cell>
          <cell r="AR16" t="str">
            <v>021205</v>
          </cell>
          <cell r="AS16">
            <v>4</v>
          </cell>
          <cell r="AT16" t="str">
            <v>021205</v>
          </cell>
          <cell r="AU16">
            <v>7</v>
          </cell>
          <cell r="AV16" t="str">
            <v>021205</v>
          </cell>
          <cell r="AW16">
            <v>5</v>
          </cell>
          <cell r="AX16" t="str">
            <v>021205</v>
          </cell>
          <cell r="AY16">
            <v>6</v>
          </cell>
          <cell r="AZ16" t="str">
            <v>021205</v>
          </cell>
          <cell r="BA16">
            <v>5</v>
          </cell>
          <cell r="BB16" t="str">
            <v>021205</v>
          </cell>
          <cell r="BC16">
            <v>8</v>
          </cell>
          <cell r="BD16" t="str">
            <v>021205</v>
          </cell>
          <cell r="BE16">
            <v>10</v>
          </cell>
          <cell r="BF16" t="str">
            <v>021205</v>
          </cell>
          <cell r="BG16">
            <v>7</v>
          </cell>
          <cell r="BH16" t="str">
            <v>021205</v>
          </cell>
          <cell r="BI16">
            <v>7</v>
          </cell>
          <cell r="BJ16" t="str">
            <v>021205</v>
          </cell>
          <cell r="BK16">
            <v>3</v>
          </cell>
          <cell r="BL16" t="str">
            <v>021205</v>
          </cell>
          <cell r="BM16">
            <v>6</v>
          </cell>
          <cell r="BN16" t="str">
            <v>021205</v>
          </cell>
          <cell r="BO16">
            <v>6</v>
          </cell>
          <cell r="BP16" t="str">
            <v>021205</v>
          </cell>
          <cell r="BQ16">
            <v>4</v>
          </cell>
          <cell r="BR16" t="str">
            <v>021205</v>
          </cell>
          <cell r="BS16">
            <v>4</v>
          </cell>
          <cell r="BT16" t="str">
            <v>021205</v>
          </cell>
          <cell r="BU16">
            <v>6</v>
          </cell>
          <cell r="BV16" t="str">
            <v>021205</v>
          </cell>
          <cell r="BW16">
            <v>9</v>
          </cell>
          <cell r="BX16" t="str">
            <v>021205</v>
          </cell>
          <cell r="BY16">
            <v>5</v>
          </cell>
          <cell r="BZ16" t="str">
            <v>021205</v>
          </cell>
          <cell r="CA16">
            <v>16</v>
          </cell>
          <cell r="CB16" t="str">
            <v>021205</v>
          </cell>
          <cell r="CC16">
            <v>12</v>
          </cell>
          <cell r="CD16" t="str">
            <v>021205</v>
          </cell>
          <cell r="CE16">
            <v>6</v>
          </cell>
          <cell r="CF16" t="str">
            <v>021205</v>
          </cell>
          <cell r="CG16">
            <v>7</v>
          </cell>
          <cell r="CH16" t="str">
            <v>021205</v>
          </cell>
          <cell r="CI16">
            <v>5</v>
          </cell>
          <cell r="CJ16" t="str">
            <v>021205</v>
          </cell>
          <cell r="CK16">
            <v>8</v>
          </cell>
          <cell r="CL16" t="str">
            <v>021205</v>
          </cell>
          <cell r="CM16">
            <v>7</v>
          </cell>
          <cell r="CN16" t="str">
            <v>021205</v>
          </cell>
          <cell r="CO16">
            <v>7</v>
          </cell>
          <cell r="CP16" t="str">
            <v>021205</v>
          </cell>
          <cell r="CQ16">
            <v>4</v>
          </cell>
          <cell r="CR16" t="str">
            <v>021205</v>
          </cell>
          <cell r="CS16">
            <v>7</v>
          </cell>
        </row>
        <row r="17">
          <cell r="B17" t="str">
            <v>021206</v>
          </cell>
          <cell r="D17" t="str">
            <v>021206</v>
          </cell>
          <cell r="E17">
            <v>1</v>
          </cell>
          <cell r="F17" t="str">
            <v>021206</v>
          </cell>
          <cell r="G17">
            <v>1</v>
          </cell>
          <cell r="H17" t="str">
            <v>021206</v>
          </cell>
          <cell r="I17">
            <v>4</v>
          </cell>
          <cell r="J17" t="str">
            <v>021206</v>
          </cell>
          <cell r="K17">
            <v>6</v>
          </cell>
          <cell r="L17" t="str">
            <v>021206</v>
          </cell>
          <cell r="M17">
            <v>6</v>
          </cell>
          <cell r="N17" t="str">
            <v>021206</v>
          </cell>
          <cell r="O17">
            <v>7</v>
          </cell>
          <cell r="P17" t="str">
            <v>021206</v>
          </cell>
          <cell r="Q17">
            <v>2</v>
          </cell>
          <cell r="R17" t="str">
            <v>021206</v>
          </cell>
          <cell r="S17">
            <v>8</v>
          </cell>
          <cell r="T17" t="str">
            <v>021206</v>
          </cell>
          <cell r="U17">
            <v>2</v>
          </cell>
          <cell r="V17" t="str">
            <v>021206</v>
          </cell>
          <cell r="W17">
            <v>4</v>
          </cell>
          <cell r="X17" t="str">
            <v>021206</v>
          </cell>
          <cell r="Y17">
            <v>7</v>
          </cell>
          <cell r="Z17" t="str">
            <v>021206</v>
          </cell>
          <cell r="AA17">
            <v>12</v>
          </cell>
          <cell r="AB17" t="str">
            <v>021206</v>
          </cell>
          <cell r="AC17">
            <v>8</v>
          </cell>
          <cell r="AD17" t="str">
            <v>021206</v>
          </cell>
          <cell r="AE17">
            <v>8</v>
          </cell>
          <cell r="AF17" t="str">
            <v>021206</v>
          </cell>
          <cell r="AG17">
            <v>4</v>
          </cell>
          <cell r="AH17" t="str">
            <v>021206</v>
          </cell>
          <cell r="AI17">
            <v>5</v>
          </cell>
          <cell r="AJ17" t="str">
            <v>021206</v>
          </cell>
          <cell r="AK17">
            <v>4</v>
          </cell>
          <cell r="AL17" t="str">
            <v>021206</v>
          </cell>
          <cell r="AM17">
            <v>6</v>
          </cell>
          <cell r="AN17" t="str">
            <v>021206</v>
          </cell>
          <cell r="AO17">
            <v>7</v>
          </cell>
          <cell r="AP17" t="str">
            <v>021206</v>
          </cell>
          <cell r="AQ17">
            <v>12</v>
          </cell>
          <cell r="AR17" t="str">
            <v>021206</v>
          </cell>
          <cell r="AS17">
            <v>3</v>
          </cell>
          <cell r="AT17" t="str">
            <v>021206</v>
          </cell>
          <cell r="AU17">
            <v>6</v>
          </cell>
          <cell r="AV17" t="str">
            <v>021206</v>
          </cell>
          <cell r="AW17">
            <v>8</v>
          </cell>
          <cell r="AX17" t="str">
            <v>021206</v>
          </cell>
          <cell r="AY17">
            <v>10</v>
          </cell>
          <cell r="AZ17" t="str">
            <v>021206</v>
          </cell>
          <cell r="BA17">
            <v>6</v>
          </cell>
          <cell r="BB17" t="str">
            <v>021206</v>
          </cell>
          <cell r="BC17">
            <v>11</v>
          </cell>
          <cell r="BD17" t="str">
            <v>021206</v>
          </cell>
          <cell r="BE17">
            <v>3</v>
          </cell>
          <cell r="BF17" t="str">
            <v>021206</v>
          </cell>
          <cell r="BG17">
            <v>6</v>
          </cell>
          <cell r="BH17" t="str">
            <v>021206</v>
          </cell>
          <cell r="BI17">
            <v>8</v>
          </cell>
          <cell r="BJ17" t="str">
            <v>021206</v>
          </cell>
          <cell r="BK17">
            <v>10</v>
          </cell>
          <cell r="BL17" t="str">
            <v>021206</v>
          </cell>
          <cell r="BM17">
            <v>13</v>
          </cell>
          <cell r="BN17" t="str">
            <v>021206</v>
          </cell>
          <cell r="BO17">
            <v>4</v>
          </cell>
          <cell r="BP17" t="str">
            <v>021206</v>
          </cell>
          <cell r="BQ17">
            <v>9</v>
          </cell>
          <cell r="BR17" t="str">
            <v>021206</v>
          </cell>
          <cell r="BS17">
            <v>8</v>
          </cell>
          <cell r="BT17" t="str">
            <v>021206</v>
          </cell>
          <cell r="BU17">
            <v>6</v>
          </cell>
          <cell r="BV17" t="str">
            <v>021206</v>
          </cell>
          <cell r="BW17">
            <v>5</v>
          </cell>
          <cell r="BX17" t="str">
            <v>021206</v>
          </cell>
          <cell r="BY17">
            <v>4</v>
          </cell>
          <cell r="BZ17" t="str">
            <v>021206</v>
          </cell>
          <cell r="CA17">
            <v>3</v>
          </cell>
          <cell r="CB17" t="str">
            <v>021206</v>
          </cell>
          <cell r="CC17">
            <v>4</v>
          </cell>
          <cell r="CD17" t="str">
            <v>021206</v>
          </cell>
          <cell r="CE17">
            <v>5</v>
          </cell>
          <cell r="CF17" t="str">
            <v>021206</v>
          </cell>
          <cell r="CG17">
            <v>9</v>
          </cell>
          <cell r="CH17" t="str">
            <v>021206</v>
          </cell>
          <cell r="CI17">
            <v>4</v>
          </cell>
          <cell r="CJ17" t="str">
            <v>021206</v>
          </cell>
          <cell r="CK17">
            <v>7</v>
          </cell>
          <cell r="CL17" t="str">
            <v>021206</v>
          </cell>
          <cell r="CM17">
            <v>2</v>
          </cell>
          <cell r="CN17" t="str">
            <v>021206</v>
          </cell>
          <cell r="CO17">
            <v>4</v>
          </cell>
          <cell r="CP17" t="str">
            <v>021206</v>
          </cell>
          <cell r="CQ17">
            <v>10</v>
          </cell>
          <cell r="CR17" t="str">
            <v>021206</v>
          </cell>
          <cell r="CS17">
            <v>2</v>
          </cell>
        </row>
        <row r="18">
          <cell r="B18" t="str">
            <v>021303</v>
          </cell>
          <cell r="C18">
            <v>11</v>
          </cell>
          <cell r="D18" t="str">
            <v>021303</v>
          </cell>
          <cell r="E18">
            <v>11</v>
          </cell>
          <cell r="F18" t="str">
            <v>021303</v>
          </cell>
          <cell r="G18">
            <v>32</v>
          </cell>
          <cell r="H18" t="str">
            <v>021303</v>
          </cell>
          <cell r="I18">
            <v>36</v>
          </cell>
          <cell r="J18" t="str">
            <v>021303</v>
          </cell>
          <cell r="K18">
            <v>45</v>
          </cell>
          <cell r="L18" t="str">
            <v>021303</v>
          </cell>
          <cell r="M18">
            <v>36</v>
          </cell>
          <cell r="N18" t="str">
            <v>021303</v>
          </cell>
          <cell r="O18">
            <v>44</v>
          </cell>
          <cell r="P18" t="str">
            <v>021303</v>
          </cell>
          <cell r="Q18">
            <v>47</v>
          </cell>
          <cell r="R18" t="str">
            <v>021303</v>
          </cell>
          <cell r="S18">
            <v>49</v>
          </cell>
          <cell r="T18" t="str">
            <v>021303</v>
          </cell>
          <cell r="U18">
            <v>39</v>
          </cell>
          <cell r="V18" t="str">
            <v>021303</v>
          </cell>
          <cell r="W18">
            <v>42</v>
          </cell>
          <cell r="X18" t="str">
            <v>021303</v>
          </cell>
          <cell r="Y18">
            <v>36</v>
          </cell>
          <cell r="Z18" t="str">
            <v>021303</v>
          </cell>
          <cell r="AA18">
            <v>43</v>
          </cell>
          <cell r="AB18" t="str">
            <v>021303</v>
          </cell>
          <cell r="AC18">
            <v>39</v>
          </cell>
          <cell r="AD18" t="str">
            <v>021303</v>
          </cell>
          <cell r="AE18">
            <v>49</v>
          </cell>
          <cell r="AF18" t="str">
            <v>021303</v>
          </cell>
          <cell r="AG18">
            <v>49</v>
          </cell>
          <cell r="AH18" t="str">
            <v>021303</v>
          </cell>
          <cell r="AI18">
            <v>44</v>
          </cell>
          <cell r="AJ18" t="str">
            <v>021303</v>
          </cell>
          <cell r="AK18">
            <v>47</v>
          </cell>
          <cell r="AL18" t="str">
            <v>021303</v>
          </cell>
          <cell r="AM18">
            <v>41</v>
          </cell>
          <cell r="AN18" t="str">
            <v>021303</v>
          </cell>
          <cell r="AO18">
            <v>30</v>
          </cell>
          <cell r="AP18" t="str">
            <v>021303</v>
          </cell>
          <cell r="AQ18">
            <v>54</v>
          </cell>
          <cell r="AR18" t="str">
            <v>021303</v>
          </cell>
          <cell r="AS18">
            <v>41</v>
          </cell>
          <cell r="AT18" t="str">
            <v>021303</v>
          </cell>
          <cell r="AU18">
            <v>49</v>
          </cell>
          <cell r="AV18" t="str">
            <v>021303</v>
          </cell>
          <cell r="AW18">
            <v>37</v>
          </cell>
          <cell r="AX18" t="str">
            <v>021303</v>
          </cell>
          <cell r="AY18">
            <v>50</v>
          </cell>
          <cell r="AZ18" t="str">
            <v>021303</v>
          </cell>
          <cell r="BA18">
            <v>47</v>
          </cell>
          <cell r="BB18" t="str">
            <v>021303</v>
          </cell>
          <cell r="BC18">
            <v>54</v>
          </cell>
          <cell r="BD18" t="str">
            <v>021303</v>
          </cell>
          <cell r="BE18">
            <v>33</v>
          </cell>
          <cell r="BF18" t="str">
            <v>021303</v>
          </cell>
          <cell r="BG18">
            <v>46</v>
          </cell>
          <cell r="BH18" t="str">
            <v>021303</v>
          </cell>
          <cell r="BI18">
            <v>54</v>
          </cell>
          <cell r="BJ18" t="str">
            <v>021303</v>
          </cell>
          <cell r="BK18">
            <v>54</v>
          </cell>
          <cell r="BL18" t="str">
            <v>021303</v>
          </cell>
          <cell r="BM18">
            <v>45</v>
          </cell>
          <cell r="BN18" t="str">
            <v>021303</v>
          </cell>
          <cell r="BO18">
            <v>53</v>
          </cell>
          <cell r="BP18" t="str">
            <v>021303</v>
          </cell>
          <cell r="BQ18">
            <v>48</v>
          </cell>
          <cell r="BR18" t="str">
            <v>021303</v>
          </cell>
          <cell r="BS18">
            <v>52</v>
          </cell>
          <cell r="BT18" t="str">
            <v>021303</v>
          </cell>
          <cell r="BU18">
            <v>44</v>
          </cell>
          <cell r="BV18" t="str">
            <v>021303</v>
          </cell>
          <cell r="BW18">
            <v>50</v>
          </cell>
          <cell r="BX18" t="str">
            <v>021303</v>
          </cell>
          <cell r="BY18">
            <v>49</v>
          </cell>
          <cell r="BZ18" t="str">
            <v>021303</v>
          </cell>
          <cell r="CA18">
            <v>53</v>
          </cell>
          <cell r="CB18" t="str">
            <v>021303</v>
          </cell>
          <cell r="CC18">
            <v>49</v>
          </cell>
          <cell r="CD18" t="str">
            <v>021303</v>
          </cell>
          <cell r="CE18">
            <v>47</v>
          </cell>
          <cell r="CF18" t="str">
            <v>021303</v>
          </cell>
          <cell r="CG18">
            <v>59</v>
          </cell>
          <cell r="CH18" t="str">
            <v>021303</v>
          </cell>
          <cell r="CI18">
            <v>58</v>
          </cell>
          <cell r="CJ18" t="str">
            <v>021303</v>
          </cell>
          <cell r="CK18">
            <v>39</v>
          </cell>
          <cell r="CL18" t="str">
            <v>021303</v>
          </cell>
          <cell r="CM18">
            <v>40</v>
          </cell>
          <cell r="CN18" t="str">
            <v>021303</v>
          </cell>
          <cell r="CO18">
            <v>45</v>
          </cell>
          <cell r="CP18" t="str">
            <v>021303</v>
          </cell>
          <cell r="CQ18">
            <v>42</v>
          </cell>
          <cell r="CR18" t="str">
            <v>021303</v>
          </cell>
          <cell r="CS18">
            <v>35</v>
          </cell>
        </row>
        <row r="19">
          <cell r="B19" t="str">
            <v>021405</v>
          </cell>
          <cell r="D19" t="str">
            <v>021405</v>
          </cell>
          <cell r="E19">
            <v>1</v>
          </cell>
          <cell r="F19" t="str">
            <v>021405</v>
          </cell>
          <cell r="G19">
            <v>1</v>
          </cell>
          <cell r="H19" t="str">
            <v>021405</v>
          </cell>
          <cell r="I19">
            <v>1</v>
          </cell>
          <cell r="J19" t="str">
            <v>021405</v>
          </cell>
          <cell r="K19">
            <v>2</v>
          </cell>
          <cell r="L19" t="str">
            <v>021405</v>
          </cell>
          <cell r="M19">
            <v>6</v>
          </cell>
          <cell r="N19" t="str">
            <v>021405</v>
          </cell>
          <cell r="O19">
            <v>3</v>
          </cell>
          <cell r="P19" t="str">
            <v>021405</v>
          </cell>
          <cell r="Q19">
            <v>3</v>
          </cell>
          <cell r="R19" t="str">
            <v>021405</v>
          </cell>
          <cell r="S19">
            <v>1</v>
          </cell>
          <cell r="T19" t="str">
            <v>021405</v>
          </cell>
          <cell r="U19">
            <v>6</v>
          </cell>
          <cell r="V19" t="str">
            <v>021405</v>
          </cell>
          <cell r="W19">
            <v>1</v>
          </cell>
          <cell r="X19" t="str">
            <v>021405</v>
          </cell>
          <cell r="Y19">
            <v>4</v>
          </cell>
          <cell r="Z19" t="str">
            <v>021405</v>
          </cell>
          <cell r="AA19">
            <v>1</v>
          </cell>
          <cell r="AB19" t="str">
            <v>021405</v>
          </cell>
          <cell r="AC19">
            <v>2</v>
          </cell>
          <cell r="AD19" t="str">
            <v>021405</v>
          </cell>
          <cell r="AE19">
            <v>4</v>
          </cell>
          <cell r="AF19" t="str">
            <v>021405</v>
          </cell>
          <cell r="AG19">
            <v>4</v>
          </cell>
          <cell r="AH19" t="str">
            <v>021424</v>
          </cell>
          <cell r="AI19">
            <v>34</v>
          </cell>
          <cell r="AJ19" t="str">
            <v>021405</v>
          </cell>
          <cell r="AK19">
            <v>2</v>
          </cell>
          <cell r="AL19" t="str">
            <v>021405</v>
          </cell>
          <cell r="AM19">
            <v>3</v>
          </cell>
          <cell r="AN19" t="str">
            <v>021405</v>
          </cell>
          <cell r="AO19">
            <v>4</v>
          </cell>
          <cell r="AP19" t="str">
            <v>021405</v>
          </cell>
          <cell r="AQ19">
            <v>3</v>
          </cell>
          <cell r="AR19" t="str">
            <v>021405</v>
          </cell>
          <cell r="AS19">
            <v>1</v>
          </cell>
          <cell r="AT19" t="str">
            <v>021405</v>
          </cell>
          <cell r="AU19">
            <v>3</v>
          </cell>
          <cell r="AV19" t="str">
            <v>021424</v>
          </cell>
          <cell r="AW19">
            <v>46</v>
          </cell>
          <cell r="AX19" t="str">
            <v>021405</v>
          </cell>
          <cell r="AY19">
            <v>5</v>
          </cell>
          <cell r="AZ19" t="str">
            <v>021405</v>
          </cell>
          <cell r="BA19">
            <v>2</v>
          </cell>
          <cell r="BB19" t="str">
            <v>021405</v>
          </cell>
          <cell r="BC19">
            <v>2</v>
          </cell>
          <cell r="BD19" t="str">
            <v>021405</v>
          </cell>
          <cell r="BE19">
            <v>1</v>
          </cell>
          <cell r="BF19" t="str">
            <v>021405</v>
          </cell>
          <cell r="BG19">
            <v>5</v>
          </cell>
          <cell r="BH19" t="str">
            <v>021405</v>
          </cell>
          <cell r="BI19">
            <v>3</v>
          </cell>
          <cell r="BJ19" t="str">
            <v>021405</v>
          </cell>
          <cell r="BK19">
            <v>3</v>
          </cell>
          <cell r="BL19" t="str">
            <v>021405</v>
          </cell>
          <cell r="BM19">
            <v>4</v>
          </cell>
          <cell r="BN19" t="str">
            <v>021405</v>
          </cell>
          <cell r="BO19">
            <v>4</v>
          </cell>
          <cell r="BP19" t="str">
            <v>021405</v>
          </cell>
          <cell r="BQ19">
            <v>3</v>
          </cell>
          <cell r="BR19" t="str">
            <v>021405</v>
          </cell>
          <cell r="BS19">
            <v>2</v>
          </cell>
          <cell r="BT19" t="str">
            <v>021405</v>
          </cell>
          <cell r="BU19">
            <v>1</v>
          </cell>
          <cell r="BV19" t="str">
            <v>021405</v>
          </cell>
          <cell r="BW19">
            <v>2</v>
          </cell>
          <cell r="BX19" t="str">
            <v>021405</v>
          </cell>
          <cell r="BY19">
            <v>1</v>
          </cell>
          <cell r="BZ19" t="str">
            <v>021405</v>
          </cell>
          <cell r="CA19">
            <v>1</v>
          </cell>
          <cell r="CB19" t="str">
            <v>021405</v>
          </cell>
          <cell r="CC19">
            <v>1</v>
          </cell>
          <cell r="CD19" t="str">
            <v>021405</v>
          </cell>
          <cell r="CE19">
            <v>1</v>
          </cell>
          <cell r="CF19" t="str">
            <v>021405</v>
          </cell>
          <cell r="CG19">
            <v>2</v>
          </cell>
          <cell r="CH19" t="str">
            <v>021405</v>
          </cell>
          <cell r="CI19">
            <v>4</v>
          </cell>
          <cell r="CJ19" t="str">
            <v>021405</v>
          </cell>
          <cell r="CK19">
            <v>2</v>
          </cell>
          <cell r="CL19" t="str">
            <v>021405</v>
          </cell>
          <cell r="CM19">
            <v>4</v>
          </cell>
          <cell r="CN19" t="str">
            <v>021405</v>
          </cell>
          <cell r="CO19">
            <v>2</v>
          </cell>
          <cell r="CP19" t="str">
            <v>021405</v>
          </cell>
          <cell r="CQ19">
            <v>2</v>
          </cell>
          <cell r="CR19" t="str">
            <v>021405</v>
          </cell>
          <cell r="CS19">
            <v>1</v>
          </cell>
        </row>
        <row r="20">
          <cell r="B20" t="str">
            <v>021424</v>
          </cell>
          <cell r="C20">
            <v>10</v>
          </cell>
          <cell r="D20" t="str">
            <v>021424</v>
          </cell>
          <cell r="E20">
            <v>9</v>
          </cell>
          <cell r="F20" t="str">
            <v>021424</v>
          </cell>
          <cell r="G20">
            <v>33</v>
          </cell>
          <cell r="H20" t="str">
            <v>021424</v>
          </cell>
          <cell r="I20">
            <v>30</v>
          </cell>
          <cell r="J20" t="str">
            <v>021424</v>
          </cell>
          <cell r="K20">
            <v>32</v>
          </cell>
          <cell r="L20" t="str">
            <v>021424</v>
          </cell>
          <cell r="M20">
            <v>35</v>
          </cell>
          <cell r="N20" t="str">
            <v>021424</v>
          </cell>
          <cell r="O20">
            <v>49</v>
          </cell>
          <cell r="P20" t="str">
            <v>021424</v>
          </cell>
          <cell r="Q20">
            <v>39</v>
          </cell>
          <cell r="R20" t="str">
            <v>021424</v>
          </cell>
          <cell r="S20">
            <v>49</v>
          </cell>
          <cell r="T20" t="str">
            <v>021424</v>
          </cell>
          <cell r="U20">
            <v>39</v>
          </cell>
          <cell r="V20" t="str">
            <v>021424</v>
          </cell>
          <cell r="W20">
            <v>48</v>
          </cell>
          <cell r="X20" t="str">
            <v>021424</v>
          </cell>
          <cell r="Y20">
            <v>38</v>
          </cell>
          <cell r="Z20" t="str">
            <v>021424</v>
          </cell>
          <cell r="AA20">
            <v>31</v>
          </cell>
          <cell r="AB20" t="str">
            <v>021424</v>
          </cell>
          <cell r="AC20">
            <v>48</v>
          </cell>
          <cell r="AD20" t="str">
            <v>021424</v>
          </cell>
          <cell r="AE20">
            <v>44</v>
          </cell>
          <cell r="AF20" t="str">
            <v>021424</v>
          </cell>
          <cell r="AG20">
            <v>40</v>
          </cell>
          <cell r="AH20" t="str">
            <v>021501</v>
          </cell>
          <cell r="AI20">
            <v>11</v>
          </cell>
          <cell r="AJ20" t="str">
            <v>021424</v>
          </cell>
          <cell r="AK20">
            <v>34</v>
          </cell>
          <cell r="AL20" t="str">
            <v>021424</v>
          </cell>
          <cell r="AM20">
            <v>44</v>
          </cell>
          <cell r="AN20" t="str">
            <v>021424</v>
          </cell>
          <cell r="AO20">
            <v>49</v>
          </cell>
          <cell r="AP20" t="str">
            <v>021424</v>
          </cell>
          <cell r="AQ20">
            <v>43</v>
          </cell>
          <cell r="AR20" t="str">
            <v>021424</v>
          </cell>
          <cell r="AS20">
            <v>31</v>
          </cell>
          <cell r="AT20" t="str">
            <v>021424</v>
          </cell>
          <cell r="AU20">
            <v>61</v>
          </cell>
          <cell r="AV20" t="str">
            <v>021501</v>
          </cell>
          <cell r="AW20">
            <v>8</v>
          </cell>
          <cell r="AX20" t="str">
            <v>021424</v>
          </cell>
          <cell r="AY20">
            <v>46</v>
          </cell>
          <cell r="AZ20" t="str">
            <v>021424</v>
          </cell>
          <cell r="BA20">
            <v>52</v>
          </cell>
          <cell r="BB20" t="str">
            <v>021424</v>
          </cell>
          <cell r="BC20">
            <v>43</v>
          </cell>
          <cell r="BD20" t="str">
            <v>021424</v>
          </cell>
          <cell r="BE20">
            <v>42</v>
          </cell>
          <cell r="BF20" t="str">
            <v>021424</v>
          </cell>
          <cell r="BG20">
            <v>43</v>
          </cell>
          <cell r="BH20" t="str">
            <v>021424</v>
          </cell>
          <cell r="BI20">
            <v>46</v>
          </cell>
          <cell r="BJ20" t="str">
            <v>021424</v>
          </cell>
          <cell r="BK20">
            <v>46</v>
          </cell>
          <cell r="BL20" t="str">
            <v>021424</v>
          </cell>
          <cell r="BM20">
            <v>43</v>
          </cell>
          <cell r="BN20" t="str">
            <v>021424</v>
          </cell>
          <cell r="BO20">
            <v>51</v>
          </cell>
          <cell r="BP20" t="str">
            <v>021424</v>
          </cell>
          <cell r="BQ20">
            <v>51</v>
          </cell>
          <cell r="BR20" t="str">
            <v>021424</v>
          </cell>
          <cell r="BS20">
            <v>50</v>
          </cell>
          <cell r="BT20" t="str">
            <v>021424</v>
          </cell>
          <cell r="BU20">
            <v>58</v>
          </cell>
          <cell r="BV20" t="str">
            <v>021424</v>
          </cell>
          <cell r="BW20">
            <v>59</v>
          </cell>
          <cell r="BX20" t="str">
            <v>021424</v>
          </cell>
          <cell r="BY20">
            <v>49</v>
          </cell>
          <cell r="BZ20" t="str">
            <v>021424</v>
          </cell>
          <cell r="CA20">
            <v>43</v>
          </cell>
          <cell r="CB20" t="str">
            <v>021424</v>
          </cell>
          <cell r="CC20">
            <v>40</v>
          </cell>
          <cell r="CD20" t="str">
            <v>021424</v>
          </cell>
          <cell r="CE20">
            <v>56</v>
          </cell>
          <cell r="CF20" t="str">
            <v>021424</v>
          </cell>
          <cell r="CG20">
            <v>54</v>
          </cell>
          <cell r="CH20" t="str">
            <v>021424</v>
          </cell>
          <cell r="CI20">
            <v>55</v>
          </cell>
          <cell r="CJ20" t="str">
            <v>021424</v>
          </cell>
          <cell r="CK20">
            <v>51</v>
          </cell>
          <cell r="CL20" t="str">
            <v>021424</v>
          </cell>
          <cell r="CM20">
            <v>48</v>
          </cell>
          <cell r="CN20" t="str">
            <v>021424</v>
          </cell>
          <cell r="CO20">
            <v>38</v>
          </cell>
          <cell r="CP20" t="str">
            <v>021424</v>
          </cell>
          <cell r="CQ20">
            <v>56</v>
          </cell>
          <cell r="CR20" t="str">
            <v>021424</v>
          </cell>
          <cell r="CS20">
            <v>43</v>
          </cell>
        </row>
        <row r="21">
          <cell r="B21" t="str">
            <v>021501</v>
          </cell>
          <cell r="C21">
            <v>6</v>
          </cell>
          <cell r="D21" t="str">
            <v>021501</v>
          </cell>
          <cell r="E21">
            <v>1</v>
          </cell>
          <cell r="F21" t="str">
            <v>021501</v>
          </cell>
          <cell r="G21">
            <v>6</v>
          </cell>
          <cell r="H21" t="str">
            <v>021501</v>
          </cell>
          <cell r="I21">
            <v>7</v>
          </cell>
          <cell r="J21" t="str">
            <v>021501</v>
          </cell>
          <cell r="K21">
            <v>7</v>
          </cell>
          <cell r="L21" t="str">
            <v>021501</v>
          </cell>
          <cell r="M21">
            <v>2</v>
          </cell>
          <cell r="N21" t="str">
            <v>021501</v>
          </cell>
          <cell r="O21">
            <v>7</v>
          </cell>
          <cell r="P21" t="str">
            <v>021501</v>
          </cell>
          <cell r="Q21">
            <v>7</v>
          </cell>
          <cell r="R21" t="str">
            <v>021501</v>
          </cell>
          <cell r="S21">
            <v>14</v>
          </cell>
          <cell r="T21" t="str">
            <v>021501</v>
          </cell>
          <cell r="U21">
            <v>11</v>
          </cell>
          <cell r="V21" t="str">
            <v>021501</v>
          </cell>
          <cell r="W21">
            <v>6</v>
          </cell>
          <cell r="X21" t="str">
            <v>021501</v>
          </cell>
          <cell r="Y21">
            <v>13</v>
          </cell>
          <cell r="Z21" t="str">
            <v>021501</v>
          </cell>
          <cell r="AA21">
            <v>4</v>
          </cell>
          <cell r="AB21" t="str">
            <v>021501</v>
          </cell>
          <cell r="AC21">
            <v>11</v>
          </cell>
          <cell r="AD21" t="str">
            <v>021501</v>
          </cell>
          <cell r="AE21">
            <v>7</v>
          </cell>
          <cell r="AF21" t="str">
            <v>021501</v>
          </cell>
          <cell r="AG21">
            <v>7</v>
          </cell>
          <cell r="AH21" t="str">
            <v>021502</v>
          </cell>
          <cell r="AI21">
            <v>24</v>
          </cell>
          <cell r="AJ21" t="str">
            <v>021501</v>
          </cell>
          <cell r="AK21">
            <v>6</v>
          </cell>
          <cell r="AL21" t="str">
            <v>021501</v>
          </cell>
          <cell r="AM21">
            <v>6</v>
          </cell>
          <cell r="AN21" t="str">
            <v>021501</v>
          </cell>
          <cell r="AO21">
            <v>7</v>
          </cell>
          <cell r="AP21" t="str">
            <v>021501</v>
          </cell>
          <cell r="AQ21">
            <v>14</v>
          </cell>
          <cell r="AR21" t="str">
            <v>021501</v>
          </cell>
          <cell r="AS21">
            <v>7</v>
          </cell>
          <cell r="AT21" t="str">
            <v>021501</v>
          </cell>
          <cell r="AU21">
            <v>12</v>
          </cell>
          <cell r="AV21" t="str">
            <v>021502</v>
          </cell>
          <cell r="AW21">
            <v>29</v>
          </cell>
          <cell r="AX21" t="str">
            <v>021501</v>
          </cell>
          <cell r="AY21">
            <v>8</v>
          </cell>
          <cell r="AZ21" t="str">
            <v>021501</v>
          </cell>
          <cell r="BA21">
            <v>14</v>
          </cell>
          <cell r="BB21" t="str">
            <v>021501</v>
          </cell>
          <cell r="BC21">
            <v>11</v>
          </cell>
          <cell r="BD21" t="str">
            <v>021501</v>
          </cell>
          <cell r="BE21">
            <v>13</v>
          </cell>
          <cell r="BF21" t="str">
            <v>021501</v>
          </cell>
          <cell r="BG21">
            <v>7</v>
          </cell>
          <cell r="BH21" t="str">
            <v>021501</v>
          </cell>
          <cell r="BI21">
            <v>13</v>
          </cell>
          <cell r="BJ21" t="str">
            <v>021501</v>
          </cell>
          <cell r="BK21">
            <v>16</v>
          </cell>
          <cell r="BL21" t="str">
            <v>021501</v>
          </cell>
          <cell r="BM21">
            <v>7</v>
          </cell>
          <cell r="BN21" t="str">
            <v>021501</v>
          </cell>
          <cell r="BO21">
            <v>12</v>
          </cell>
          <cell r="BP21" t="str">
            <v>021501</v>
          </cell>
          <cell r="BQ21">
            <v>12</v>
          </cell>
          <cell r="BR21" t="str">
            <v>021501</v>
          </cell>
          <cell r="BS21">
            <v>12</v>
          </cell>
          <cell r="BT21" t="str">
            <v>021501</v>
          </cell>
          <cell r="BU21">
            <v>14</v>
          </cell>
          <cell r="BV21" t="str">
            <v>021501</v>
          </cell>
          <cell r="BW21">
            <v>13</v>
          </cell>
          <cell r="BX21" t="str">
            <v>021501</v>
          </cell>
          <cell r="BY21">
            <v>11</v>
          </cell>
          <cell r="BZ21" t="str">
            <v>021501</v>
          </cell>
          <cell r="CA21">
            <v>15</v>
          </cell>
          <cell r="CB21" t="str">
            <v>021501</v>
          </cell>
          <cell r="CC21">
            <v>12</v>
          </cell>
          <cell r="CD21" t="str">
            <v>021501</v>
          </cell>
          <cell r="CE21">
            <v>12</v>
          </cell>
          <cell r="CF21" t="str">
            <v>021501</v>
          </cell>
          <cell r="CG21">
            <v>12</v>
          </cell>
          <cell r="CH21" t="str">
            <v>021501</v>
          </cell>
          <cell r="CI21">
            <v>13</v>
          </cell>
          <cell r="CJ21" t="str">
            <v>021501</v>
          </cell>
          <cell r="CK21">
            <v>13</v>
          </cell>
          <cell r="CL21" t="str">
            <v>021501</v>
          </cell>
          <cell r="CM21">
            <v>13</v>
          </cell>
          <cell r="CN21" t="str">
            <v>021501</v>
          </cell>
          <cell r="CO21">
            <v>9</v>
          </cell>
          <cell r="CP21" t="str">
            <v>021501</v>
          </cell>
          <cell r="CQ21">
            <v>15</v>
          </cell>
          <cell r="CR21" t="str">
            <v>021501</v>
          </cell>
          <cell r="CS21">
            <v>12</v>
          </cell>
        </row>
        <row r="22">
          <cell r="B22" t="str">
            <v>021502</v>
          </cell>
          <cell r="C22">
            <v>3</v>
          </cell>
          <cell r="D22" t="str">
            <v>021502</v>
          </cell>
          <cell r="E22">
            <v>6</v>
          </cell>
          <cell r="F22" t="str">
            <v>021502</v>
          </cell>
          <cell r="G22">
            <v>11</v>
          </cell>
          <cell r="H22" t="str">
            <v>021502</v>
          </cell>
          <cell r="I22">
            <v>18</v>
          </cell>
          <cell r="J22" t="str">
            <v>021502</v>
          </cell>
          <cell r="K22">
            <v>24</v>
          </cell>
          <cell r="L22" t="str">
            <v>021502</v>
          </cell>
          <cell r="M22">
            <v>20</v>
          </cell>
          <cell r="N22" t="str">
            <v>021502</v>
          </cell>
          <cell r="O22">
            <v>36</v>
          </cell>
          <cell r="P22" t="str">
            <v>021502</v>
          </cell>
          <cell r="Q22">
            <v>18</v>
          </cell>
          <cell r="R22" t="str">
            <v>021502</v>
          </cell>
          <cell r="S22">
            <v>28</v>
          </cell>
          <cell r="T22" t="str">
            <v>021502</v>
          </cell>
          <cell r="U22">
            <v>21</v>
          </cell>
          <cell r="V22" t="str">
            <v>021502</v>
          </cell>
          <cell r="W22">
            <v>23</v>
          </cell>
          <cell r="X22" t="str">
            <v>021502</v>
          </cell>
          <cell r="Y22">
            <v>31</v>
          </cell>
          <cell r="Z22" t="str">
            <v>021502</v>
          </cell>
          <cell r="AA22">
            <v>36</v>
          </cell>
          <cell r="AB22" t="str">
            <v>021502</v>
          </cell>
          <cell r="AC22">
            <v>23</v>
          </cell>
          <cell r="AD22" t="str">
            <v>021502</v>
          </cell>
          <cell r="AE22">
            <v>24</v>
          </cell>
          <cell r="AF22" t="str">
            <v>021502</v>
          </cell>
          <cell r="AG22">
            <v>15</v>
          </cell>
          <cell r="AH22" t="str">
            <v>021602</v>
          </cell>
          <cell r="AI22">
            <v>48</v>
          </cell>
          <cell r="AJ22" t="str">
            <v>021502</v>
          </cell>
          <cell r="AK22">
            <v>20</v>
          </cell>
          <cell r="AL22" t="str">
            <v>021502</v>
          </cell>
          <cell r="AM22">
            <v>29</v>
          </cell>
          <cell r="AN22" t="str">
            <v>021502</v>
          </cell>
          <cell r="AO22">
            <v>29</v>
          </cell>
          <cell r="AP22" t="str">
            <v>021502</v>
          </cell>
          <cell r="AQ22">
            <v>24</v>
          </cell>
          <cell r="AR22" t="str">
            <v>021502</v>
          </cell>
          <cell r="AS22">
            <v>21</v>
          </cell>
          <cell r="AT22" t="str">
            <v>021502</v>
          </cell>
          <cell r="AU22">
            <v>23</v>
          </cell>
          <cell r="AV22" t="str">
            <v>021602</v>
          </cell>
          <cell r="AW22">
            <v>43</v>
          </cell>
          <cell r="AX22" t="str">
            <v>021502</v>
          </cell>
          <cell r="AY22">
            <v>29</v>
          </cell>
          <cell r="AZ22" t="str">
            <v>021502</v>
          </cell>
          <cell r="BA22">
            <v>28</v>
          </cell>
          <cell r="BB22" t="str">
            <v>021502</v>
          </cell>
          <cell r="BC22">
            <v>26</v>
          </cell>
          <cell r="BD22" t="str">
            <v>021502</v>
          </cell>
          <cell r="BE22">
            <v>19</v>
          </cell>
          <cell r="BF22" t="str">
            <v>021502</v>
          </cell>
          <cell r="BG22">
            <v>30</v>
          </cell>
          <cell r="BH22" t="str">
            <v>021502</v>
          </cell>
          <cell r="BI22">
            <v>32</v>
          </cell>
          <cell r="BJ22" t="str">
            <v>021502</v>
          </cell>
          <cell r="BK22">
            <v>32</v>
          </cell>
          <cell r="BL22" t="str">
            <v>021502</v>
          </cell>
          <cell r="BM22">
            <v>27</v>
          </cell>
          <cell r="BN22" t="str">
            <v>021502</v>
          </cell>
          <cell r="BO22">
            <v>29</v>
          </cell>
          <cell r="BP22" t="str">
            <v>021502</v>
          </cell>
          <cell r="BQ22">
            <v>30</v>
          </cell>
          <cell r="BR22" t="str">
            <v>021502</v>
          </cell>
          <cell r="BS22">
            <v>22</v>
          </cell>
          <cell r="BT22" t="str">
            <v>021502</v>
          </cell>
          <cell r="BU22">
            <v>35</v>
          </cell>
          <cell r="BV22" t="str">
            <v>021502</v>
          </cell>
          <cell r="BW22">
            <v>25</v>
          </cell>
          <cell r="BX22" t="str">
            <v>021502</v>
          </cell>
          <cell r="BY22">
            <v>32</v>
          </cell>
          <cell r="BZ22" t="str">
            <v>021502</v>
          </cell>
          <cell r="CA22">
            <v>25</v>
          </cell>
          <cell r="CB22" t="str">
            <v>021502</v>
          </cell>
          <cell r="CC22">
            <v>36</v>
          </cell>
          <cell r="CD22" t="str">
            <v>021502</v>
          </cell>
          <cell r="CE22">
            <v>25</v>
          </cell>
          <cell r="CF22" t="str">
            <v>021502</v>
          </cell>
          <cell r="CG22">
            <v>23</v>
          </cell>
          <cell r="CH22" t="str">
            <v>021502</v>
          </cell>
          <cell r="CI22">
            <v>40</v>
          </cell>
          <cell r="CJ22" t="str">
            <v>021502</v>
          </cell>
          <cell r="CK22">
            <v>33</v>
          </cell>
          <cell r="CL22" t="str">
            <v>021502</v>
          </cell>
          <cell r="CM22">
            <v>26</v>
          </cell>
          <cell r="CN22" t="str">
            <v>021502</v>
          </cell>
          <cell r="CO22">
            <v>31</v>
          </cell>
          <cell r="CP22" t="str">
            <v>021502</v>
          </cell>
          <cell r="CQ22">
            <v>25</v>
          </cell>
          <cell r="CR22" t="str">
            <v>021502</v>
          </cell>
          <cell r="CS22">
            <v>28</v>
          </cell>
        </row>
        <row r="23">
          <cell r="B23" t="str">
            <v>021602</v>
          </cell>
          <cell r="C23">
            <v>4</v>
          </cell>
          <cell r="D23" t="str">
            <v>021602</v>
          </cell>
          <cell r="E23">
            <v>2</v>
          </cell>
          <cell r="F23" t="str">
            <v>021602</v>
          </cell>
          <cell r="G23">
            <v>26</v>
          </cell>
          <cell r="H23" t="str">
            <v>021602</v>
          </cell>
          <cell r="I23">
            <v>31</v>
          </cell>
          <cell r="J23" t="str">
            <v>021602</v>
          </cell>
          <cell r="K23">
            <v>37</v>
          </cell>
          <cell r="L23" t="str">
            <v>021602</v>
          </cell>
          <cell r="M23">
            <v>43</v>
          </cell>
          <cell r="N23" t="str">
            <v>021602</v>
          </cell>
          <cell r="O23">
            <v>48</v>
          </cell>
          <cell r="P23" t="str">
            <v>021602</v>
          </cell>
          <cell r="Q23">
            <v>36</v>
          </cell>
          <cell r="R23" t="str">
            <v>021602</v>
          </cell>
          <cell r="S23">
            <v>27</v>
          </cell>
          <cell r="T23" t="str">
            <v>021602</v>
          </cell>
          <cell r="U23">
            <v>47</v>
          </cell>
          <cell r="V23" t="str">
            <v>021602</v>
          </cell>
          <cell r="W23">
            <v>39</v>
          </cell>
          <cell r="X23" t="str">
            <v>021602</v>
          </cell>
          <cell r="Y23">
            <v>52</v>
          </cell>
          <cell r="Z23" t="str">
            <v>021602</v>
          </cell>
          <cell r="AA23">
            <v>48</v>
          </cell>
          <cell r="AB23" t="str">
            <v>021602</v>
          </cell>
          <cell r="AC23">
            <v>45</v>
          </cell>
          <cell r="AD23" t="str">
            <v>021602</v>
          </cell>
          <cell r="AE23">
            <v>37</v>
          </cell>
          <cell r="AF23" t="str">
            <v>021602</v>
          </cell>
          <cell r="AG23">
            <v>37</v>
          </cell>
          <cell r="AH23" t="str">
            <v>021605</v>
          </cell>
          <cell r="AI23">
            <v>6</v>
          </cell>
          <cell r="AJ23" t="str">
            <v>021602</v>
          </cell>
          <cell r="AK23">
            <v>29</v>
          </cell>
          <cell r="AL23" t="str">
            <v>021602</v>
          </cell>
          <cell r="AM23">
            <v>46</v>
          </cell>
          <cell r="AN23" t="str">
            <v>021602</v>
          </cell>
          <cell r="AO23">
            <v>48</v>
          </cell>
          <cell r="AP23" t="str">
            <v>021602</v>
          </cell>
          <cell r="AQ23">
            <v>44</v>
          </cell>
          <cell r="AR23" t="str">
            <v>021602</v>
          </cell>
          <cell r="AS23">
            <v>44</v>
          </cell>
          <cell r="AT23" t="str">
            <v>021602</v>
          </cell>
          <cell r="AU23">
            <v>42</v>
          </cell>
          <cell r="AV23" t="str">
            <v>021605</v>
          </cell>
          <cell r="AW23">
            <v>13</v>
          </cell>
          <cell r="AX23" t="str">
            <v>021602</v>
          </cell>
          <cell r="AY23">
            <v>42</v>
          </cell>
          <cell r="AZ23" t="str">
            <v>021602</v>
          </cell>
          <cell r="BA23">
            <v>42</v>
          </cell>
          <cell r="BB23" t="str">
            <v>021602</v>
          </cell>
          <cell r="BC23">
            <v>46</v>
          </cell>
          <cell r="BD23" t="str">
            <v>021602</v>
          </cell>
          <cell r="BE23">
            <v>40</v>
          </cell>
          <cell r="BF23" t="str">
            <v>021602</v>
          </cell>
          <cell r="BG23">
            <v>58</v>
          </cell>
          <cell r="BH23" t="str">
            <v>021602</v>
          </cell>
          <cell r="BI23">
            <v>41</v>
          </cell>
          <cell r="BJ23" t="str">
            <v>021602</v>
          </cell>
          <cell r="BK23">
            <v>61</v>
          </cell>
          <cell r="BL23" t="str">
            <v>021602</v>
          </cell>
          <cell r="BM23">
            <v>46</v>
          </cell>
          <cell r="BN23" t="str">
            <v>021602</v>
          </cell>
          <cell r="BO23">
            <v>33</v>
          </cell>
          <cell r="BP23" t="str">
            <v>021602</v>
          </cell>
          <cell r="BQ23">
            <v>31</v>
          </cell>
          <cell r="BR23" t="str">
            <v>021602</v>
          </cell>
          <cell r="BS23">
            <v>50</v>
          </cell>
          <cell r="BT23" t="str">
            <v>021602</v>
          </cell>
          <cell r="BU23">
            <v>56</v>
          </cell>
          <cell r="BV23" t="str">
            <v>021602</v>
          </cell>
          <cell r="BW23">
            <v>63</v>
          </cell>
          <cell r="BX23" t="str">
            <v>021602</v>
          </cell>
          <cell r="BY23">
            <v>50</v>
          </cell>
          <cell r="BZ23" t="str">
            <v>021602</v>
          </cell>
          <cell r="CA23">
            <v>41</v>
          </cell>
          <cell r="CB23" t="str">
            <v>021602</v>
          </cell>
          <cell r="CC23">
            <v>38</v>
          </cell>
          <cell r="CD23" t="str">
            <v>021602</v>
          </cell>
          <cell r="CE23">
            <v>54</v>
          </cell>
          <cell r="CF23" t="str">
            <v>021602</v>
          </cell>
          <cell r="CG23">
            <v>54</v>
          </cell>
          <cell r="CH23" t="str">
            <v>021602</v>
          </cell>
          <cell r="CI23">
            <v>55</v>
          </cell>
          <cell r="CJ23" t="str">
            <v>021602</v>
          </cell>
          <cell r="CK23">
            <v>46</v>
          </cell>
          <cell r="CL23" t="str">
            <v>021602</v>
          </cell>
          <cell r="CM23">
            <v>57</v>
          </cell>
          <cell r="CN23" t="str">
            <v>021602</v>
          </cell>
          <cell r="CO23">
            <v>46</v>
          </cell>
          <cell r="CP23" t="str">
            <v>021602</v>
          </cell>
          <cell r="CQ23">
            <v>44</v>
          </cell>
          <cell r="CR23" t="str">
            <v>021602</v>
          </cell>
          <cell r="CS23">
            <v>47</v>
          </cell>
        </row>
        <row r="24">
          <cell r="B24" t="str">
            <v>021605</v>
          </cell>
          <cell r="C24">
            <v>1</v>
          </cell>
          <cell r="D24" t="str">
            <v>021605</v>
          </cell>
          <cell r="E24">
            <v>2</v>
          </cell>
          <cell r="F24" t="str">
            <v>021605</v>
          </cell>
          <cell r="G24">
            <v>5</v>
          </cell>
          <cell r="H24" t="str">
            <v>021605</v>
          </cell>
          <cell r="I24">
            <v>1</v>
          </cell>
          <cell r="J24" t="str">
            <v>021605</v>
          </cell>
          <cell r="K24">
            <v>12</v>
          </cell>
          <cell r="L24" t="str">
            <v>021605</v>
          </cell>
          <cell r="M24">
            <v>10</v>
          </cell>
          <cell r="N24" t="str">
            <v>021605</v>
          </cell>
          <cell r="O24">
            <v>15</v>
          </cell>
          <cell r="P24" t="str">
            <v>021605</v>
          </cell>
          <cell r="Q24">
            <v>9</v>
          </cell>
          <cell r="R24" t="str">
            <v>021605</v>
          </cell>
          <cell r="S24">
            <v>9</v>
          </cell>
          <cell r="T24" t="str">
            <v>021605</v>
          </cell>
          <cell r="U24">
            <v>9</v>
          </cell>
          <cell r="V24" t="str">
            <v>021605</v>
          </cell>
          <cell r="W24">
            <v>9</v>
          </cell>
          <cell r="X24" t="str">
            <v>021605</v>
          </cell>
          <cell r="Y24">
            <v>6</v>
          </cell>
          <cell r="Z24" t="str">
            <v>021605</v>
          </cell>
          <cell r="AA24">
            <v>14</v>
          </cell>
          <cell r="AB24" t="str">
            <v>021605</v>
          </cell>
          <cell r="AC24">
            <v>1</v>
          </cell>
          <cell r="AD24" t="str">
            <v>021605</v>
          </cell>
          <cell r="AE24">
            <v>12</v>
          </cell>
          <cell r="AF24" t="str">
            <v>021605</v>
          </cell>
          <cell r="AG24">
            <v>6</v>
          </cell>
          <cell r="AH24" t="str">
            <v>021606</v>
          </cell>
          <cell r="AI24">
            <v>5</v>
          </cell>
          <cell r="AJ24" t="str">
            <v>021605</v>
          </cell>
          <cell r="AK24">
            <v>10</v>
          </cell>
          <cell r="AL24" t="str">
            <v>021605</v>
          </cell>
          <cell r="AM24">
            <v>13</v>
          </cell>
          <cell r="AN24" t="str">
            <v>021605</v>
          </cell>
          <cell r="AO24">
            <v>11</v>
          </cell>
          <cell r="AP24" t="str">
            <v>021605</v>
          </cell>
          <cell r="AQ24">
            <v>13</v>
          </cell>
          <cell r="AR24" t="str">
            <v>021605</v>
          </cell>
          <cell r="AS24">
            <v>10</v>
          </cell>
          <cell r="AT24" t="str">
            <v>021605</v>
          </cell>
          <cell r="AU24">
            <v>9</v>
          </cell>
          <cell r="AV24" t="str">
            <v>021606</v>
          </cell>
          <cell r="AW24">
            <v>4</v>
          </cell>
          <cell r="AX24" t="str">
            <v>021605</v>
          </cell>
          <cell r="AY24">
            <v>13</v>
          </cell>
          <cell r="AZ24" t="str">
            <v>021605</v>
          </cell>
          <cell r="BA24">
            <v>17</v>
          </cell>
          <cell r="BB24" t="str">
            <v>021605</v>
          </cell>
          <cell r="BC24">
            <v>12</v>
          </cell>
          <cell r="BD24" t="str">
            <v>021605</v>
          </cell>
          <cell r="BE24">
            <v>15</v>
          </cell>
          <cell r="BF24" t="str">
            <v>021605</v>
          </cell>
          <cell r="BG24">
            <v>13</v>
          </cell>
          <cell r="BH24" t="str">
            <v>021605</v>
          </cell>
          <cell r="BI24">
            <v>10</v>
          </cell>
          <cell r="BJ24" t="str">
            <v>021605</v>
          </cell>
          <cell r="BK24">
            <v>10</v>
          </cell>
          <cell r="BL24" t="str">
            <v>021605</v>
          </cell>
          <cell r="BM24">
            <v>12</v>
          </cell>
          <cell r="BN24" t="str">
            <v>021605</v>
          </cell>
          <cell r="BO24">
            <v>9</v>
          </cell>
          <cell r="BP24" t="str">
            <v>021605</v>
          </cell>
          <cell r="BQ24">
            <v>11</v>
          </cell>
          <cell r="BR24" t="str">
            <v>021605</v>
          </cell>
          <cell r="BS24">
            <v>11</v>
          </cell>
          <cell r="BT24" t="str">
            <v>021605</v>
          </cell>
          <cell r="BU24">
            <v>9</v>
          </cell>
          <cell r="BV24" t="str">
            <v>021605</v>
          </cell>
          <cell r="BW24">
            <v>14</v>
          </cell>
          <cell r="BX24" t="str">
            <v>021605</v>
          </cell>
          <cell r="BY24">
            <v>8</v>
          </cell>
          <cell r="BZ24" t="str">
            <v>021605</v>
          </cell>
          <cell r="CA24">
            <v>7</v>
          </cell>
          <cell r="CB24" t="str">
            <v>021605</v>
          </cell>
          <cell r="CC24">
            <v>6</v>
          </cell>
          <cell r="CD24" t="str">
            <v>021605</v>
          </cell>
          <cell r="CE24">
            <v>3</v>
          </cell>
          <cell r="CF24" t="str">
            <v>021605</v>
          </cell>
          <cell r="CG24">
            <v>12</v>
          </cell>
          <cell r="CH24" t="str">
            <v>021605</v>
          </cell>
          <cell r="CI24">
            <v>9</v>
          </cell>
          <cell r="CJ24" t="str">
            <v>021605</v>
          </cell>
          <cell r="CK24">
            <v>8</v>
          </cell>
          <cell r="CL24" t="str">
            <v>021605</v>
          </cell>
          <cell r="CM24">
            <v>11</v>
          </cell>
          <cell r="CN24" t="str">
            <v>021605</v>
          </cell>
          <cell r="CO24">
            <v>3</v>
          </cell>
          <cell r="CP24" t="str">
            <v>021605</v>
          </cell>
          <cell r="CQ24">
            <v>8</v>
          </cell>
          <cell r="CR24" t="str">
            <v>021605</v>
          </cell>
          <cell r="CS24">
            <v>12</v>
          </cell>
        </row>
        <row r="25">
          <cell r="B25" t="str">
            <v>021606</v>
          </cell>
          <cell r="D25" t="str">
            <v>021606</v>
          </cell>
          <cell r="E25">
            <v>1</v>
          </cell>
          <cell r="F25" t="str">
            <v>021606</v>
          </cell>
          <cell r="G25">
            <v>2</v>
          </cell>
          <cell r="H25" t="str">
            <v>021606</v>
          </cell>
          <cell r="I25">
            <v>2</v>
          </cell>
          <cell r="J25" t="str">
            <v>021606</v>
          </cell>
          <cell r="K25">
            <v>4</v>
          </cell>
          <cell r="L25" t="str">
            <v>021606</v>
          </cell>
          <cell r="M25">
            <v>3</v>
          </cell>
          <cell r="N25" t="str">
            <v>021606</v>
          </cell>
          <cell r="O25">
            <v>4</v>
          </cell>
          <cell r="P25" t="str">
            <v>021606</v>
          </cell>
          <cell r="Q25">
            <v>5</v>
          </cell>
          <cell r="R25" t="str">
            <v>021606</v>
          </cell>
          <cell r="S25">
            <v>4</v>
          </cell>
          <cell r="T25" t="str">
            <v>021606</v>
          </cell>
          <cell r="U25">
            <v>2</v>
          </cell>
          <cell r="V25" t="str">
            <v>021606</v>
          </cell>
          <cell r="W25">
            <v>6</v>
          </cell>
          <cell r="X25" t="str">
            <v>021606</v>
          </cell>
          <cell r="Y25">
            <v>1</v>
          </cell>
          <cell r="Z25" t="str">
            <v>021606</v>
          </cell>
          <cell r="AA25">
            <v>3</v>
          </cell>
          <cell r="AB25" t="str">
            <v>021606</v>
          </cell>
          <cell r="AC25">
            <v>4</v>
          </cell>
          <cell r="AD25" t="str">
            <v>021606</v>
          </cell>
          <cell r="AE25">
            <v>2</v>
          </cell>
          <cell r="AF25" t="str">
            <v>021606</v>
          </cell>
          <cell r="AG25">
            <v>1</v>
          </cell>
          <cell r="AH25" t="str">
            <v>021607</v>
          </cell>
          <cell r="AI25">
            <v>11</v>
          </cell>
          <cell r="AJ25" t="str">
            <v>021606</v>
          </cell>
          <cell r="AK25">
            <v>4</v>
          </cell>
          <cell r="AL25" t="str">
            <v>021606</v>
          </cell>
          <cell r="AM25">
            <v>6</v>
          </cell>
          <cell r="AN25" t="str">
            <v>021606</v>
          </cell>
          <cell r="AO25">
            <v>5</v>
          </cell>
          <cell r="AP25" t="str">
            <v>021606</v>
          </cell>
          <cell r="AQ25">
            <v>8</v>
          </cell>
          <cell r="AR25" t="str">
            <v>021606</v>
          </cell>
          <cell r="AS25">
            <v>5</v>
          </cell>
          <cell r="AT25" t="str">
            <v>021606</v>
          </cell>
          <cell r="AU25">
            <v>3</v>
          </cell>
          <cell r="AV25" t="str">
            <v>021607</v>
          </cell>
          <cell r="AW25">
            <v>11</v>
          </cell>
          <cell r="AX25" t="str">
            <v>021606</v>
          </cell>
          <cell r="AY25">
            <v>2</v>
          </cell>
          <cell r="AZ25" t="str">
            <v>021606</v>
          </cell>
          <cell r="BA25">
            <v>5</v>
          </cell>
          <cell r="BB25" t="str">
            <v>021606</v>
          </cell>
          <cell r="BC25">
            <v>3</v>
          </cell>
          <cell r="BD25" t="str">
            <v>021606</v>
          </cell>
          <cell r="BE25">
            <v>5</v>
          </cell>
          <cell r="BF25" t="str">
            <v>021606</v>
          </cell>
          <cell r="BG25">
            <v>5</v>
          </cell>
          <cell r="BH25" t="str">
            <v>021606</v>
          </cell>
          <cell r="BI25">
            <v>5</v>
          </cell>
          <cell r="BJ25" t="str">
            <v>021606</v>
          </cell>
          <cell r="BK25">
            <v>4</v>
          </cell>
          <cell r="BL25" t="str">
            <v>021606</v>
          </cell>
          <cell r="BM25">
            <v>6</v>
          </cell>
          <cell r="BN25" t="str">
            <v>021606</v>
          </cell>
          <cell r="BO25">
            <v>4</v>
          </cell>
          <cell r="BP25" t="str">
            <v>021606</v>
          </cell>
          <cell r="BQ25">
            <v>3</v>
          </cell>
          <cell r="BR25" t="str">
            <v>021606</v>
          </cell>
          <cell r="BS25">
            <v>2</v>
          </cell>
          <cell r="BT25" t="str">
            <v>021606</v>
          </cell>
          <cell r="BU25">
            <v>6</v>
          </cell>
          <cell r="BV25" t="str">
            <v>021606</v>
          </cell>
          <cell r="BW25">
            <v>3</v>
          </cell>
          <cell r="BX25" t="str">
            <v>021606</v>
          </cell>
          <cell r="BY25">
            <v>2</v>
          </cell>
          <cell r="BZ25" t="str">
            <v>021606</v>
          </cell>
          <cell r="CA25">
            <v>5</v>
          </cell>
          <cell r="CB25" t="str">
            <v>021606</v>
          </cell>
          <cell r="CC25">
            <v>8</v>
          </cell>
          <cell r="CD25" t="str">
            <v>021606</v>
          </cell>
          <cell r="CE25">
            <v>6</v>
          </cell>
          <cell r="CF25" t="str">
            <v>021606</v>
          </cell>
          <cell r="CG25">
            <v>4</v>
          </cell>
          <cell r="CH25" t="str">
            <v>021606</v>
          </cell>
          <cell r="CI25">
            <v>6</v>
          </cell>
          <cell r="CJ25" t="str">
            <v>021606</v>
          </cell>
          <cell r="CK25">
            <v>1</v>
          </cell>
          <cell r="CL25" t="str">
            <v>021606</v>
          </cell>
          <cell r="CM25">
            <v>2</v>
          </cell>
          <cell r="CN25" t="str">
            <v>021606</v>
          </cell>
          <cell r="CO25">
            <v>5</v>
          </cell>
          <cell r="CP25" t="str">
            <v>021606</v>
          </cell>
          <cell r="CQ25">
            <v>4</v>
          </cell>
          <cell r="CR25" t="str">
            <v>021606</v>
          </cell>
          <cell r="CS25">
            <v>5</v>
          </cell>
        </row>
        <row r="26">
          <cell r="B26" t="str">
            <v>021607</v>
          </cell>
          <cell r="C26">
            <v>1</v>
          </cell>
          <cell r="F26" t="str">
            <v>021607</v>
          </cell>
          <cell r="G26">
            <v>4</v>
          </cell>
          <cell r="H26" t="str">
            <v>021607</v>
          </cell>
          <cell r="I26">
            <v>6</v>
          </cell>
          <cell r="J26" t="str">
            <v>021607</v>
          </cell>
          <cell r="K26">
            <v>4</v>
          </cell>
          <cell r="L26" t="str">
            <v>021607</v>
          </cell>
          <cell r="M26">
            <v>7</v>
          </cell>
          <cell r="N26" t="str">
            <v>021607</v>
          </cell>
          <cell r="O26">
            <v>6</v>
          </cell>
          <cell r="P26" t="str">
            <v>021607</v>
          </cell>
          <cell r="Q26">
            <v>8</v>
          </cell>
          <cell r="R26" t="str">
            <v>021607</v>
          </cell>
          <cell r="S26">
            <v>8</v>
          </cell>
          <cell r="T26" t="str">
            <v>021607</v>
          </cell>
          <cell r="U26">
            <v>4</v>
          </cell>
          <cell r="V26" t="str">
            <v>021607</v>
          </cell>
          <cell r="W26">
            <v>6</v>
          </cell>
          <cell r="X26" t="str">
            <v>021607</v>
          </cell>
          <cell r="Y26">
            <v>12</v>
          </cell>
          <cell r="Z26" t="str">
            <v>021607</v>
          </cell>
          <cell r="AA26">
            <v>7</v>
          </cell>
          <cell r="AB26" t="str">
            <v>021607</v>
          </cell>
          <cell r="AC26">
            <v>7</v>
          </cell>
          <cell r="AD26" t="str">
            <v>021607</v>
          </cell>
          <cell r="AE26">
            <v>8</v>
          </cell>
          <cell r="AF26" t="str">
            <v>021607</v>
          </cell>
          <cell r="AG26">
            <v>6</v>
          </cell>
          <cell r="AH26" t="str">
            <v>021616</v>
          </cell>
          <cell r="AI26">
            <v>80</v>
          </cell>
          <cell r="AJ26" t="str">
            <v>021607</v>
          </cell>
          <cell r="AK26">
            <v>5</v>
          </cell>
          <cell r="AL26" t="str">
            <v>021607</v>
          </cell>
          <cell r="AM26">
            <v>11</v>
          </cell>
          <cell r="AN26" t="str">
            <v>021607</v>
          </cell>
          <cell r="AO26">
            <v>6</v>
          </cell>
          <cell r="AP26" t="str">
            <v>021607</v>
          </cell>
          <cell r="AQ26">
            <v>6</v>
          </cell>
          <cell r="AR26" t="str">
            <v>021607</v>
          </cell>
          <cell r="AS26">
            <v>11</v>
          </cell>
          <cell r="AT26" t="str">
            <v>021607</v>
          </cell>
          <cell r="AU26">
            <v>8</v>
          </cell>
          <cell r="AV26" t="str">
            <v>021616</v>
          </cell>
          <cell r="AW26">
            <v>79</v>
          </cell>
          <cell r="AX26" t="str">
            <v>021607</v>
          </cell>
          <cell r="AY26">
            <v>9</v>
          </cell>
          <cell r="AZ26" t="str">
            <v>021607</v>
          </cell>
          <cell r="BA26">
            <v>11</v>
          </cell>
          <cell r="BB26" t="str">
            <v>021607</v>
          </cell>
          <cell r="BC26">
            <v>10</v>
          </cell>
          <cell r="BD26" t="str">
            <v>021607</v>
          </cell>
          <cell r="BE26">
            <v>5</v>
          </cell>
          <cell r="BF26" t="str">
            <v>021607</v>
          </cell>
          <cell r="BG26">
            <v>14</v>
          </cell>
          <cell r="BH26" t="str">
            <v>021607</v>
          </cell>
          <cell r="BI26">
            <v>4</v>
          </cell>
          <cell r="BJ26" t="str">
            <v>021607</v>
          </cell>
          <cell r="BK26">
            <v>6</v>
          </cell>
          <cell r="BL26" t="str">
            <v>021607</v>
          </cell>
          <cell r="BM26">
            <v>10</v>
          </cell>
          <cell r="BN26" t="str">
            <v>021607</v>
          </cell>
          <cell r="BO26">
            <v>13</v>
          </cell>
          <cell r="BP26" t="str">
            <v>021607</v>
          </cell>
          <cell r="BQ26">
            <v>7</v>
          </cell>
          <cell r="BR26" t="str">
            <v>021607</v>
          </cell>
          <cell r="BS26">
            <v>6</v>
          </cell>
          <cell r="BT26" t="str">
            <v>021607</v>
          </cell>
          <cell r="BU26">
            <v>13</v>
          </cell>
          <cell r="BV26" t="str">
            <v>021607</v>
          </cell>
          <cell r="BW26">
            <v>6</v>
          </cell>
          <cell r="BX26" t="str">
            <v>021607</v>
          </cell>
          <cell r="BY26">
            <v>15</v>
          </cell>
          <cell r="BZ26" t="str">
            <v>021607</v>
          </cell>
          <cell r="CA26">
            <v>8</v>
          </cell>
          <cell r="CB26" t="str">
            <v>021607</v>
          </cell>
          <cell r="CC26">
            <v>9</v>
          </cell>
          <cell r="CD26" t="str">
            <v>021607</v>
          </cell>
          <cell r="CE26">
            <v>7</v>
          </cell>
          <cell r="CF26" t="str">
            <v>021607</v>
          </cell>
          <cell r="CG26">
            <v>7</v>
          </cell>
          <cell r="CH26" t="str">
            <v>021607</v>
          </cell>
          <cell r="CI26">
            <v>12</v>
          </cell>
          <cell r="CJ26" t="str">
            <v>021607</v>
          </cell>
          <cell r="CK26">
            <v>7</v>
          </cell>
          <cell r="CL26" t="str">
            <v>021607</v>
          </cell>
          <cell r="CM26">
            <v>7</v>
          </cell>
          <cell r="CN26" t="str">
            <v>021607</v>
          </cell>
          <cell r="CO26">
            <v>7</v>
          </cell>
          <cell r="CP26" t="str">
            <v>021607</v>
          </cell>
          <cell r="CQ26">
            <v>5</v>
          </cell>
          <cell r="CR26" t="str">
            <v>021607</v>
          </cell>
          <cell r="CS26">
            <v>10</v>
          </cell>
        </row>
        <row r="27">
          <cell r="B27" t="str">
            <v>021616</v>
          </cell>
          <cell r="C27">
            <v>6</v>
          </cell>
          <cell r="D27" t="str">
            <v>021616</v>
          </cell>
          <cell r="E27">
            <v>1</v>
          </cell>
          <cell r="F27" t="str">
            <v>021616</v>
          </cell>
          <cell r="G27">
            <v>27</v>
          </cell>
          <cell r="H27" t="str">
            <v>021616</v>
          </cell>
          <cell r="I27">
            <v>32</v>
          </cell>
          <cell r="J27" t="str">
            <v>021616</v>
          </cell>
          <cell r="K27">
            <v>67</v>
          </cell>
          <cell r="L27" t="str">
            <v>021616</v>
          </cell>
          <cell r="M27">
            <v>65</v>
          </cell>
          <cell r="N27" t="str">
            <v>021616</v>
          </cell>
          <cell r="O27">
            <v>95</v>
          </cell>
          <cell r="P27" t="str">
            <v>021616</v>
          </cell>
          <cell r="Q27">
            <v>74</v>
          </cell>
          <cell r="R27" t="str">
            <v>021616</v>
          </cell>
          <cell r="S27">
            <v>90</v>
          </cell>
          <cell r="T27" t="str">
            <v>021616</v>
          </cell>
          <cell r="U27">
            <v>79</v>
          </cell>
          <cell r="V27" t="str">
            <v>021616</v>
          </cell>
          <cell r="W27">
            <v>75</v>
          </cell>
          <cell r="X27" t="str">
            <v>021616</v>
          </cell>
          <cell r="Y27">
            <v>84</v>
          </cell>
          <cell r="Z27" t="str">
            <v>021616</v>
          </cell>
          <cell r="AA27">
            <v>83</v>
          </cell>
          <cell r="AB27" t="str">
            <v>021616</v>
          </cell>
          <cell r="AC27">
            <v>83</v>
          </cell>
          <cell r="AD27" t="str">
            <v>021616</v>
          </cell>
          <cell r="AE27">
            <v>74</v>
          </cell>
          <cell r="AF27" t="str">
            <v>021616</v>
          </cell>
          <cell r="AG27">
            <v>66</v>
          </cell>
          <cell r="AH27" t="str">
            <v>021701</v>
          </cell>
          <cell r="AI27">
            <v>39</v>
          </cell>
          <cell r="AJ27" t="str">
            <v>021616</v>
          </cell>
          <cell r="AK27">
            <v>68</v>
          </cell>
          <cell r="AL27" t="str">
            <v>021616</v>
          </cell>
          <cell r="AM27">
            <v>91</v>
          </cell>
          <cell r="AN27" t="str">
            <v>021616</v>
          </cell>
          <cell r="AO27">
            <v>78</v>
          </cell>
          <cell r="AP27" t="str">
            <v>021616</v>
          </cell>
          <cell r="AQ27">
            <v>84</v>
          </cell>
          <cell r="AR27" t="str">
            <v>021616</v>
          </cell>
          <cell r="AS27">
            <v>76</v>
          </cell>
          <cell r="AT27" t="str">
            <v>021616</v>
          </cell>
          <cell r="AU27">
            <v>96</v>
          </cell>
          <cell r="AV27" t="str">
            <v>021701</v>
          </cell>
          <cell r="AW27">
            <v>55</v>
          </cell>
          <cell r="AX27" t="str">
            <v>021616</v>
          </cell>
          <cell r="AY27">
            <v>74</v>
          </cell>
          <cell r="AZ27" t="str">
            <v>021616</v>
          </cell>
          <cell r="BA27">
            <v>65</v>
          </cell>
          <cell r="BB27" t="str">
            <v>021616</v>
          </cell>
          <cell r="BC27">
            <v>81</v>
          </cell>
          <cell r="BD27" t="str">
            <v>021616</v>
          </cell>
          <cell r="BE27">
            <v>82</v>
          </cell>
          <cell r="BF27" t="str">
            <v>021616</v>
          </cell>
          <cell r="BG27">
            <v>77</v>
          </cell>
          <cell r="BH27" t="str">
            <v>021616</v>
          </cell>
          <cell r="BI27">
            <v>95</v>
          </cell>
          <cell r="BJ27" t="str">
            <v>021616</v>
          </cell>
          <cell r="BK27">
            <v>100</v>
          </cell>
          <cell r="BL27" t="str">
            <v>021616</v>
          </cell>
          <cell r="BM27">
            <v>70</v>
          </cell>
          <cell r="BN27" t="str">
            <v>021616</v>
          </cell>
          <cell r="BO27">
            <v>81</v>
          </cell>
          <cell r="BP27" t="str">
            <v>021616</v>
          </cell>
          <cell r="BQ27">
            <v>81</v>
          </cell>
          <cell r="BR27" t="str">
            <v>021616</v>
          </cell>
          <cell r="BS27">
            <v>82</v>
          </cell>
          <cell r="BT27" t="str">
            <v>021616</v>
          </cell>
          <cell r="BU27">
            <v>83</v>
          </cell>
          <cell r="BV27" t="str">
            <v>021616</v>
          </cell>
          <cell r="BW27">
            <v>87</v>
          </cell>
          <cell r="BX27" t="str">
            <v>021616</v>
          </cell>
          <cell r="BY27">
            <v>86</v>
          </cell>
          <cell r="BZ27" t="str">
            <v>021616</v>
          </cell>
          <cell r="CA27">
            <v>67</v>
          </cell>
          <cell r="CB27" t="str">
            <v>021616</v>
          </cell>
          <cell r="CC27">
            <v>79</v>
          </cell>
          <cell r="CD27" t="str">
            <v>021616</v>
          </cell>
          <cell r="CE27">
            <v>75</v>
          </cell>
          <cell r="CF27" t="str">
            <v>021616</v>
          </cell>
          <cell r="CG27">
            <v>90</v>
          </cell>
          <cell r="CH27" t="str">
            <v>021616</v>
          </cell>
          <cell r="CI27">
            <v>89</v>
          </cell>
          <cell r="CJ27" t="str">
            <v>021616</v>
          </cell>
          <cell r="CK27">
            <v>77</v>
          </cell>
          <cell r="CL27" t="str">
            <v>021616</v>
          </cell>
          <cell r="CM27">
            <v>90</v>
          </cell>
          <cell r="CN27" t="str">
            <v>021616</v>
          </cell>
          <cell r="CO27">
            <v>60</v>
          </cell>
          <cell r="CP27" t="str">
            <v>021616</v>
          </cell>
          <cell r="CQ27">
            <v>88</v>
          </cell>
          <cell r="CR27" t="str">
            <v>021616</v>
          </cell>
          <cell r="CS27">
            <v>75</v>
          </cell>
        </row>
        <row r="28">
          <cell r="B28" t="str">
            <v>021701</v>
          </cell>
          <cell r="C28">
            <v>2</v>
          </cell>
          <cell r="D28" t="str">
            <v>021701</v>
          </cell>
          <cell r="E28">
            <v>5</v>
          </cell>
          <cell r="F28" t="str">
            <v>021701</v>
          </cell>
          <cell r="G28">
            <v>24</v>
          </cell>
          <cell r="H28" t="str">
            <v>021701</v>
          </cell>
          <cell r="I28">
            <v>29</v>
          </cell>
          <cell r="J28" t="str">
            <v>021701</v>
          </cell>
          <cell r="K28">
            <v>27</v>
          </cell>
          <cell r="L28" t="str">
            <v>021701</v>
          </cell>
          <cell r="M28">
            <v>41</v>
          </cell>
          <cell r="N28" t="str">
            <v>021701</v>
          </cell>
          <cell r="O28">
            <v>50</v>
          </cell>
          <cell r="P28" t="str">
            <v>021701</v>
          </cell>
          <cell r="Q28">
            <v>51</v>
          </cell>
          <cell r="R28" t="str">
            <v>021701</v>
          </cell>
          <cell r="S28">
            <v>46</v>
          </cell>
          <cell r="T28" t="str">
            <v>021701</v>
          </cell>
          <cell r="U28">
            <v>48</v>
          </cell>
          <cell r="V28" t="str">
            <v>021701</v>
          </cell>
          <cell r="W28">
            <v>47</v>
          </cell>
          <cell r="X28" t="str">
            <v>021701</v>
          </cell>
          <cell r="Y28">
            <v>47</v>
          </cell>
          <cell r="Z28" t="str">
            <v>021701</v>
          </cell>
          <cell r="AA28">
            <v>40</v>
          </cell>
          <cell r="AB28" t="str">
            <v>021701</v>
          </cell>
          <cell r="AC28">
            <v>49</v>
          </cell>
          <cell r="AD28" t="str">
            <v>021701</v>
          </cell>
          <cell r="AE28">
            <v>42</v>
          </cell>
          <cell r="AF28" t="str">
            <v>021701</v>
          </cell>
          <cell r="AG28">
            <v>47</v>
          </cell>
          <cell r="AH28" t="str">
            <v>021706</v>
          </cell>
          <cell r="AI28">
            <v>3</v>
          </cell>
          <cell r="AJ28" t="str">
            <v>021701</v>
          </cell>
          <cell r="AK28">
            <v>52</v>
          </cell>
          <cell r="AL28" t="str">
            <v>021701</v>
          </cell>
          <cell r="AM28">
            <v>42</v>
          </cell>
          <cell r="AN28" t="str">
            <v>021701</v>
          </cell>
          <cell r="AO28">
            <v>45</v>
          </cell>
          <cell r="AP28" t="str">
            <v>021701</v>
          </cell>
          <cell r="AQ28">
            <v>37</v>
          </cell>
          <cell r="AR28" t="str">
            <v>021701</v>
          </cell>
          <cell r="AS28">
            <v>34</v>
          </cell>
          <cell r="AT28" t="str">
            <v>021701</v>
          </cell>
          <cell r="AU28">
            <v>45</v>
          </cell>
          <cell r="AV28" t="str">
            <v>021706</v>
          </cell>
          <cell r="AW28">
            <v>3</v>
          </cell>
          <cell r="AX28" t="str">
            <v>021701</v>
          </cell>
          <cell r="AY28">
            <v>54</v>
          </cell>
          <cell r="AZ28" t="str">
            <v>021701</v>
          </cell>
          <cell r="BA28">
            <v>47</v>
          </cell>
          <cell r="BB28" t="str">
            <v>021701</v>
          </cell>
          <cell r="BC28">
            <v>36</v>
          </cell>
          <cell r="BD28" t="str">
            <v>021701</v>
          </cell>
          <cell r="BE28">
            <v>45</v>
          </cell>
          <cell r="BF28" t="str">
            <v>021701</v>
          </cell>
          <cell r="BG28">
            <v>45</v>
          </cell>
          <cell r="BH28" t="str">
            <v>021701</v>
          </cell>
          <cell r="BI28">
            <v>38</v>
          </cell>
          <cell r="BJ28" t="str">
            <v>021701</v>
          </cell>
          <cell r="BK28">
            <v>56</v>
          </cell>
          <cell r="BL28" t="str">
            <v>021701</v>
          </cell>
          <cell r="BM28">
            <v>59</v>
          </cell>
          <cell r="BN28" t="str">
            <v>021701</v>
          </cell>
          <cell r="BO28">
            <v>56</v>
          </cell>
          <cell r="BP28" t="str">
            <v>021701</v>
          </cell>
          <cell r="BQ28">
            <v>41</v>
          </cell>
          <cell r="BR28" t="str">
            <v>021701</v>
          </cell>
          <cell r="BS28">
            <v>55</v>
          </cell>
          <cell r="BT28" t="str">
            <v>021701</v>
          </cell>
          <cell r="BU28">
            <v>47</v>
          </cell>
          <cell r="BV28" t="str">
            <v>021701</v>
          </cell>
          <cell r="BW28">
            <v>55</v>
          </cell>
          <cell r="BX28" t="str">
            <v>021701</v>
          </cell>
          <cell r="BY28">
            <v>56</v>
          </cell>
          <cell r="BZ28" t="str">
            <v>021701</v>
          </cell>
          <cell r="CA28">
            <v>55</v>
          </cell>
          <cell r="CB28" t="str">
            <v>021701</v>
          </cell>
          <cell r="CC28">
            <v>56</v>
          </cell>
          <cell r="CD28" t="str">
            <v>021701</v>
          </cell>
          <cell r="CE28">
            <v>50</v>
          </cell>
          <cell r="CF28" t="str">
            <v>021701</v>
          </cell>
          <cell r="CG28">
            <v>46</v>
          </cell>
          <cell r="CH28" t="str">
            <v>021701</v>
          </cell>
          <cell r="CI28">
            <v>70</v>
          </cell>
          <cell r="CJ28" t="str">
            <v>021701</v>
          </cell>
          <cell r="CK28">
            <v>53</v>
          </cell>
          <cell r="CL28" t="str">
            <v>021701</v>
          </cell>
          <cell r="CM28">
            <v>45</v>
          </cell>
          <cell r="CN28" t="str">
            <v>021701</v>
          </cell>
          <cell r="CO28">
            <v>46</v>
          </cell>
          <cell r="CP28" t="str">
            <v>021701</v>
          </cell>
          <cell r="CQ28">
            <v>48</v>
          </cell>
          <cell r="CR28" t="str">
            <v>021701</v>
          </cell>
          <cell r="CS28">
            <v>44</v>
          </cell>
        </row>
        <row r="29">
          <cell r="B29" t="str">
            <v>021706</v>
          </cell>
          <cell r="F29" t="str">
            <v>021706</v>
          </cell>
          <cell r="G29">
            <v>6</v>
          </cell>
          <cell r="H29" t="str">
            <v>021706</v>
          </cell>
          <cell r="I29">
            <v>3</v>
          </cell>
          <cell r="J29" t="str">
            <v>021706</v>
          </cell>
          <cell r="K29">
            <v>7</v>
          </cell>
          <cell r="L29" t="str">
            <v>021706</v>
          </cell>
          <cell r="M29">
            <v>2</v>
          </cell>
          <cell r="N29" t="str">
            <v>021706</v>
          </cell>
          <cell r="O29">
            <v>6</v>
          </cell>
          <cell r="P29" t="str">
            <v>021706</v>
          </cell>
          <cell r="Q29">
            <v>1</v>
          </cell>
          <cell r="R29" t="str">
            <v>021706</v>
          </cell>
          <cell r="S29">
            <v>1</v>
          </cell>
          <cell r="T29" t="str">
            <v>021706</v>
          </cell>
          <cell r="U29">
            <v>11</v>
          </cell>
          <cell r="V29" t="str">
            <v>021706</v>
          </cell>
          <cell r="W29">
            <v>6</v>
          </cell>
          <cell r="X29" t="str">
            <v>021706</v>
          </cell>
          <cell r="Y29">
            <v>4</v>
          </cell>
          <cell r="Z29" t="str">
            <v>021706</v>
          </cell>
          <cell r="AA29">
            <v>5</v>
          </cell>
          <cell r="AB29" t="str">
            <v>021706</v>
          </cell>
          <cell r="AC29">
            <v>2</v>
          </cell>
          <cell r="AD29" t="str">
            <v>021706</v>
          </cell>
          <cell r="AE29">
            <v>9</v>
          </cell>
          <cell r="AF29" t="str">
            <v>021706</v>
          </cell>
          <cell r="AG29">
            <v>4</v>
          </cell>
          <cell r="AH29" t="str">
            <v>021901</v>
          </cell>
          <cell r="AI29">
            <v>26</v>
          </cell>
          <cell r="AJ29" t="str">
            <v>021706</v>
          </cell>
          <cell r="AK29">
            <v>4</v>
          </cell>
          <cell r="AL29" t="str">
            <v>021706</v>
          </cell>
          <cell r="AM29">
            <v>5</v>
          </cell>
          <cell r="AN29" t="str">
            <v>021706</v>
          </cell>
          <cell r="AO29">
            <v>7</v>
          </cell>
          <cell r="AP29" t="str">
            <v>021706</v>
          </cell>
          <cell r="AQ29">
            <v>4</v>
          </cell>
          <cell r="AR29" t="str">
            <v>021706</v>
          </cell>
          <cell r="AS29">
            <v>5</v>
          </cell>
          <cell r="AT29" t="str">
            <v>021706</v>
          </cell>
          <cell r="AU29">
            <v>7</v>
          </cell>
          <cell r="AV29" t="str">
            <v>021901</v>
          </cell>
          <cell r="AW29">
            <v>30</v>
          </cell>
          <cell r="AX29" t="str">
            <v>021706</v>
          </cell>
          <cell r="AY29">
            <v>6</v>
          </cell>
          <cell r="AZ29" t="str">
            <v>021706</v>
          </cell>
          <cell r="BA29">
            <v>5</v>
          </cell>
          <cell r="BB29" t="str">
            <v>021706</v>
          </cell>
          <cell r="BC29">
            <v>5</v>
          </cell>
          <cell r="BD29" t="str">
            <v>021706</v>
          </cell>
          <cell r="BE29">
            <v>7</v>
          </cell>
          <cell r="BF29" t="str">
            <v>021706</v>
          </cell>
          <cell r="BG29">
            <v>7</v>
          </cell>
          <cell r="BH29" t="str">
            <v>021706</v>
          </cell>
          <cell r="BI29">
            <v>5</v>
          </cell>
          <cell r="BJ29" t="str">
            <v>021706</v>
          </cell>
          <cell r="BK29">
            <v>7</v>
          </cell>
          <cell r="BL29" t="str">
            <v>021706</v>
          </cell>
          <cell r="BM29">
            <v>3</v>
          </cell>
          <cell r="BN29" t="str">
            <v>021706</v>
          </cell>
          <cell r="BO29">
            <v>6</v>
          </cell>
          <cell r="BP29" t="str">
            <v>021706</v>
          </cell>
          <cell r="BQ29">
            <v>5</v>
          </cell>
          <cell r="BR29" t="str">
            <v>021706</v>
          </cell>
          <cell r="BS29">
            <v>7</v>
          </cell>
          <cell r="BT29" t="str">
            <v>021706</v>
          </cell>
          <cell r="BU29">
            <v>2</v>
          </cell>
          <cell r="BV29" t="str">
            <v>021706</v>
          </cell>
          <cell r="BW29">
            <v>5</v>
          </cell>
          <cell r="BX29" t="str">
            <v>021706</v>
          </cell>
          <cell r="BY29">
            <v>4</v>
          </cell>
          <cell r="BZ29" t="str">
            <v>021706</v>
          </cell>
          <cell r="CA29">
            <v>7</v>
          </cell>
          <cell r="CB29" t="str">
            <v>021706</v>
          </cell>
          <cell r="CC29">
            <v>5</v>
          </cell>
          <cell r="CD29" t="str">
            <v>021706</v>
          </cell>
          <cell r="CE29">
            <v>7</v>
          </cell>
          <cell r="CF29" t="str">
            <v>021706</v>
          </cell>
          <cell r="CG29">
            <v>12</v>
          </cell>
          <cell r="CH29" t="str">
            <v>021706</v>
          </cell>
          <cell r="CI29">
            <v>9</v>
          </cell>
          <cell r="CJ29" t="str">
            <v>021706</v>
          </cell>
          <cell r="CK29">
            <v>9</v>
          </cell>
          <cell r="CL29" t="str">
            <v>021706</v>
          </cell>
          <cell r="CM29">
            <v>4</v>
          </cell>
          <cell r="CN29" t="str">
            <v>021706</v>
          </cell>
          <cell r="CO29">
            <v>9</v>
          </cell>
          <cell r="CP29" t="str">
            <v>021706</v>
          </cell>
          <cell r="CQ29">
            <v>2</v>
          </cell>
          <cell r="CR29" t="str">
            <v>021706</v>
          </cell>
          <cell r="CS29">
            <v>6</v>
          </cell>
        </row>
        <row r="30">
          <cell r="B30" t="str">
            <v>021901</v>
          </cell>
          <cell r="C30">
            <v>2</v>
          </cell>
          <cell r="F30" t="str">
            <v>021901</v>
          </cell>
          <cell r="G30">
            <v>20</v>
          </cell>
          <cell r="H30" t="str">
            <v>021901</v>
          </cell>
          <cell r="I30">
            <v>13</v>
          </cell>
          <cell r="J30" t="str">
            <v>021901</v>
          </cell>
          <cell r="K30">
            <v>19</v>
          </cell>
          <cell r="L30" t="str">
            <v>021901</v>
          </cell>
          <cell r="M30">
            <v>26</v>
          </cell>
          <cell r="N30" t="str">
            <v>021901</v>
          </cell>
          <cell r="O30">
            <v>27</v>
          </cell>
          <cell r="P30" t="str">
            <v>021901</v>
          </cell>
          <cell r="Q30">
            <v>26</v>
          </cell>
          <cell r="R30" t="str">
            <v>021901</v>
          </cell>
          <cell r="S30">
            <v>22</v>
          </cell>
          <cell r="T30" t="str">
            <v>021901</v>
          </cell>
          <cell r="U30">
            <v>24</v>
          </cell>
          <cell r="V30" t="str">
            <v>021901</v>
          </cell>
          <cell r="W30">
            <v>20</v>
          </cell>
          <cell r="X30" t="str">
            <v>021901</v>
          </cell>
          <cell r="Y30">
            <v>28</v>
          </cell>
          <cell r="Z30" t="str">
            <v>021901</v>
          </cell>
          <cell r="AA30">
            <v>19</v>
          </cell>
          <cell r="AB30" t="str">
            <v>021901</v>
          </cell>
          <cell r="AC30">
            <v>32</v>
          </cell>
          <cell r="AD30" t="str">
            <v>021901</v>
          </cell>
          <cell r="AE30">
            <v>27</v>
          </cell>
          <cell r="AF30" t="str">
            <v>021901</v>
          </cell>
          <cell r="AG30">
            <v>23</v>
          </cell>
          <cell r="AH30" t="str">
            <v>022000</v>
          </cell>
          <cell r="AI30">
            <v>16</v>
          </cell>
          <cell r="AJ30" t="str">
            <v>021901</v>
          </cell>
          <cell r="AK30">
            <v>20</v>
          </cell>
          <cell r="AL30" t="str">
            <v>021901</v>
          </cell>
          <cell r="AM30">
            <v>24</v>
          </cell>
          <cell r="AN30" t="str">
            <v>021901</v>
          </cell>
          <cell r="AO30">
            <v>23</v>
          </cell>
          <cell r="AP30" t="str">
            <v>021901</v>
          </cell>
          <cell r="AQ30">
            <v>14</v>
          </cell>
          <cell r="AR30" t="str">
            <v>021901</v>
          </cell>
          <cell r="AS30">
            <v>29</v>
          </cell>
          <cell r="AT30" t="str">
            <v>021901</v>
          </cell>
          <cell r="AU30">
            <v>27</v>
          </cell>
          <cell r="AV30" t="str">
            <v>022000</v>
          </cell>
          <cell r="AW30">
            <v>14</v>
          </cell>
          <cell r="AX30" t="str">
            <v>021901</v>
          </cell>
          <cell r="AY30">
            <v>20</v>
          </cell>
          <cell r="AZ30" t="str">
            <v>021901</v>
          </cell>
          <cell r="BA30">
            <v>22</v>
          </cell>
          <cell r="BB30" t="str">
            <v>021901</v>
          </cell>
          <cell r="BC30">
            <v>29</v>
          </cell>
          <cell r="BD30" t="str">
            <v>021901</v>
          </cell>
          <cell r="BE30">
            <v>30</v>
          </cell>
          <cell r="BF30" t="str">
            <v>021901</v>
          </cell>
          <cell r="BG30">
            <v>34</v>
          </cell>
          <cell r="BH30" t="str">
            <v>021901</v>
          </cell>
          <cell r="BI30">
            <v>32</v>
          </cell>
          <cell r="BJ30" t="str">
            <v>021901</v>
          </cell>
          <cell r="BK30">
            <v>21</v>
          </cell>
          <cell r="BL30" t="str">
            <v>021901</v>
          </cell>
          <cell r="BM30">
            <v>29</v>
          </cell>
          <cell r="BN30" t="str">
            <v>021901</v>
          </cell>
          <cell r="BO30">
            <v>32</v>
          </cell>
          <cell r="BP30" t="str">
            <v>021901</v>
          </cell>
          <cell r="BQ30">
            <v>32</v>
          </cell>
          <cell r="BR30" t="str">
            <v>021901</v>
          </cell>
          <cell r="BS30">
            <v>37</v>
          </cell>
          <cell r="BT30" t="str">
            <v>021901</v>
          </cell>
          <cell r="BU30">
            <v>23</v>
          </cell>
          <cell r="BV30" t="str">
            <v>021901</v>
          </cell>
          <cell r="BW30">
            <v>30</v>
          </cell>
          <cell r="BX30" t="str">
            <v>021901</v>
          </cell>
          <cell r="BY30">
            <v>29</v>
          </cell>
          <cell r="BZ30" t="str">
            <v>021901</v>
          </cell>
          <cell r="CA30">
            <v>24</v>
          </cell>
          <cell r="CB30" t="str">
            <v>021901</v>
          </cell>
          <cell r="CC30">
            <v>30</v>
          </cell>
          <cell r="CD30" t="str">
            <v>021901</v>
          </cell>
          <cell r="CE30">
            <v>33</v>
          </cell>
          <cell r="CF30" t="str">
            <v>021901</v>
          </cell>
          <cell r="CG30">
            <v>24</v>
          </cell>
          <cell r="CH30" t="str">
            <v>021901</v>
          </cell>
          <cell r="CI30">
            <v>22</v>
          </cell>
          <cell r="CJ30" t="str">
            <v>021901</v>
          </cell>
          <cell r="CK30">
            <v>31</v>
          </cell>
          <cell r="CL30" t="str">
            <v>021901</v>
          </cell>
          <cell r="CM30">
            <v>24</v>
          </cell>
          <cell r="CN30" t="str">
            <v>021901</v>
          </cell>
          <cell r="CO30">
            <v>27</v>
          </cell>
          <cell r="CP30" t="str">
            <v>021901</v>
          </cell>
          <cell r="CQ30">
            <v>26</v>
          </cell>
          <cell r="CR30" t="str">
            <v>021901</v>
          </cell>
          <cell r="CS30">
            <v>27</v>
          </cell>
        </row>
        <row r="31">
          <cell r="B31" t="str">
            <v>022000</v>
          </cell>
          <cell r="C31">
            <v>1</v>
          </cell>
          <cell r="D31" t="str">
            <v>022000</v>
          </cell>
          <cell r="E31">
            <v>1</v>
          </cell>
          <cell r="F31" t="str">
            <v>022000</v>
          </cell>
          <cell r="G31">
            <v>9</v>
          </cell>
          <cell r="H31" t="str">
            <v>022000</v>
          </cell>
          <cell r="I31">
            <v>13</v>
          </cell>
          <cell r="J31" t="str">
            <v>022000</v>
          </cell>
          <cell r="K31">
            <v>21</v>
          </cell>
          <cell r="L31" t="str">
            <v>022000</v>
          </cell>
          <cell r="M31">
            <v>13</v>
          </cell>
          <cell r="N31" t="str">
            <v>022000</v>
          </cell>
          <cell r="O31">
            <v>19</v>
          </cell>
          <cell r="P31" t="str">
            <v>022000</v>
          </cell>
          <cell r="Q31">
            <v>11</v>
          </cell>
          <cell r="R31" t="str">
            <v>022000</v>
          </cell>
          <cell r="S31">
            <v>15</v>
          </cell>
          <cell r="T31" t="str">
            <v>022000</v>
          </cell>
          <cell r="U31">
            <v>11</v>
          </cell>
          <cell r="V31" t="str">
            <v>022000</v>
          </cell>
          <cell r="W31">
            <v>14</v>
          </cell>
          <cell r="X31" t="str">
            <v>022000</v>
          </cell>
          <cell r="Y31">
            <v>16</v>
          </cell>
          <cell r="Z31" t="str">
            <v>022000</v>
          </cell>
          <cell r="AA31">
            <v>10</v>
          </cell>
          <cell r="AB31" t="str">
            <v>022000</v>
          </cell>
          <cell r="AC31">
            <v>11</v>
          </cell>
          <cell r="AD31" t="str">
            <v>022000</v>
          </cell>
          <cell r="AE31">
            <v>14</v>
          </cell>
          <cell r="AF31" t="str">
            <v>022000</v>
          </cell>
          <cell r="AG31">
            <v>16</v>
          </cell>
          <cell r="AH31" t="str">
            <v>022001</v>
          </cell>
          <cell r="AI31">
            <v>18</v>
          </cell>
          <cell r="AJ31" t="str">
            <v>022000</v>
          </cell>
          <cell r="AK31">
            <v>17</v>
          </cell>
          <cell r="AL31" t="str">
            <v>022000</v>
          </cell>
          <cell r="AM31">
            <v>14</v>
          </cell>
          <cell r="AN31" t="str">
            <v>022000</v>
          </cell>
          <cell r="AO31">
            <v>16</v>
          </cell>
          <cell r="AP31" t="str">
            <v>022000</v>
          </cell>
          <cell r="AQ31">
            <v>11</v>
          </cell>
          <cell r="AR31" t="str">
            <v>022000</v>
          </cell>
          <cell r="AS31">
            <v>13</v>
          </cell>
          <cell r="AT31" t="str">
            <v>022000</v>
          </cell>
          <cell r="AU31">
            <v>9</v>
          </cell>
          <cell r="AV31" t="str">
            <v>022001</v>
          </cell>
          <cell r="AW31">
            <v>20</v>
          </cell>
          <cell r="AX31" t="str">
            <v>022000</v>
          </cell>
          <cell r="AY31">
            <v>16</v>
          </cell>
          <cell r="AZ31" t="str">
            <v>022000</v>
          </cell>
          <cell r="BA31">
            <v>16</v>
          </cell>
          <cell r="BB31" t="str">
            <v>022000</v>
          </cell>
          <cell r="BC31">
            <v>21</v>
          </cell>
          <cell r="BD31" t="str">
            <v>022000</v>
          </cell>
          <cell r="BE31">
            <v>16</v>
          </cell>
          <cell r="BF31" t="str">
            <v>022000</v>
          </cell>
          <cell r="BG31">
            <v>11</v>
          </cell>
          <cell r="BH31" t="str">
            <v>022000</v>
          </cell>
          <cell r="BI31">
            <v>17</v>
          </cell>
          <cell r="BJ31" t="str">
            <v>022000</v>
          </cell>
          <cell r="BK31">
            <v>11</v>
          </cell>
          <cell r="BL31" t="str">
            <v>022000</v>
          </cell>
          <cell r="BM31">
            <v>29</v>
          </cell>
          <cell r="BN31" t="str">
            <v>022000</v>
          </cell>
          <cell r="BO31">
            <v>16</v>
          </cell>
          <cell r="BP31" t="str">
            <v>022000</v>
          </cell>
          <cell r="BQ31">
            <v>16</v>
          </cell>
          <cell r="BR31" t="str">
            <v>022000</v>
          </cell>
          <cell r="BS31">
            <v>19</v>
          </cell>
          <cell r="BT31" t="str">
            <v>022000</v>
          </cell>
          <cell r="BU31">
            <v>23</v>
          </cell>
          <cell r="BV31" t="str">
            <v>022000</v>
          </cell>
          <cell r="BW31">
            <v>26</v>
          </cell>
          <cell r="BX31" t="str">
            <v>022000</v>
          </cell>
          <cell r="BY31">
            <v>23</v>
          </cell>
          <cell r="BZ31" t="str">
            <v>022000</v>
          </cell>
          <cell r="CA31">
            <v>20</v>
          </cell>
          <cell r="CB31" t="str">
            <v>022000</v>
          </cell>
          <cell r="CC31">
            <v>14</v>
          </cell>
          <cell r="CD31" t="str">
            <v>022000</v>
          </cell>
          <cell r="CE31">
            <v>18</v>
          </cell>
          <cell r="CF31" t="str">
            <v>022000</v>
          </cell>
          <cell r="CG31">
            <v>18</v>
          </cell>
          <cell r="CH31" t="str">
            <v>022000</v>
          </cell>
          <cell r="CI31">
            <v>25</v>
          </cell>
          <cell r="CJ31" t="str">
            <v>022000</v>
          </cell>
          <cell r="CK31">
            <v>22</v>
          </cell>
          <cell r="CL31" t="str">
            <v>022000</v>
          </cell>
          <cell r="CM31">
            <v>18</v>
          </cell>
          <cell r="CN31" t="str">
            <v>022000</v>
          </cell>
          <cell r="CO31">
            <v>10</v>
          </cell>
          <cell r="CP31" t="str">
            <v>022000</v>
          </cell>
          <cell r="CQ31">
            <v>10</v>
          </cell>
          <cell r="CR31" t="str">
            <v>022000</v>
          </cell>
          <cell r="CS31">
            <v>22</v>
          </cell>
        </row>
        <row r="32">
          <cell r="B32" t="str">
            <v>022001</v>
          </cell>
          <cell r="D32" t="str">
            <v>022001</v>
          </cell>
          <cell r="E32">
            <v>1</v>
          </cell>
          <cell r="F32" t="str">
            <v>022001</v>
          </cell>
          <cell r="G32">
            <v>13</v>
          </cell>
          <cell r="H32" t="str">
            <v>022001</v>
          </cell>
          <cell r="I32">
            <v>15</v>
          </cell>
          <cell r="J32" t="str">
            <v>022001</v>
          </cell>
          <cell r="K32">
            <v>23</v>
          </cell>
          <cell r="L32" t="str">
            <v>022001</v>
          </cell>
          <cell r="M32">
            <v>14</v>
          </cell>
          <cell r="N32" t="str">
            <v>022001</v>
          </cell>
          <cell r="O32">
            <v>22</v>
          </cell>
          <cell r="P32" t="str">
            <v>022001</v>
          </cell>
          <cell r="Q32">
            <v>28</v>
          </cell>
          <cell r="R32" t="str">
            <v>022001</v>
          </cell>
          <cell r="S32">
            <v>16</v>
          </cell>
          <cell r="T32" t="str">
            <v>022001</v>
          </cell>
          <cell r="U32">
            <v>25</v>
          </cell>
          <cell r="V32" t="str">
            <v>022001</v>
          </cell>
          <cell r="W32">
            <v>18</v>
          </cell>
          <cell r="X32" t="str">
            <v>022001</v>
          </cell>
          <cell r="Y32">
            <v>18</v>
          </cell>
          <cell r="Z32" t="str">
            <v>022001</v>
          </cell>
          <cell r="AA32">
            <v>19</v>
          </cell>
          <cell r="AB32" t="str">
            <v>022001</v>
          </cell>
          <cell r="AC32">
            <v>21</v>
          </cell>
          <cell r="AD32" t="str">
            <v>022001</v>
          </cell>
          <cell r="AE32">
            <v>20</v>
          </cell>
          <cell r="AF32" t="str">
            <v>022001</v>
          </cell>
          <cell r="AG32">
            <v>33</v>
          </cell>
          <cell r="AH32" t="str">
            <v>022002</v>
          </cell>
          <cell r="AI32">
            <v>12</v>
          </cell>
          <cell r="AJ32" t="str">
            <v>022001</v>
          </cell>
          <cell r="AK32">
            <v>14</v>
          </cell>
          <cell r="AL32" t="str">
            <v>022001</v>
          </cell>
          <cell r="AM32">
            <v>33</v>
          </cell>
          <cell r="AN32" t="str">
            <v>022001</v>
          </cell>
          <cell r="AO32">
            <v>21</v>
          </cell>
          <cell r="AP32" t="str">
            <v>022001</v>
          </cell>
          <cell r="AQ32">
            <v>32</v>
          </cell>
          <cell r="AR32" t="str">
            <v>022001</v>
          </cell>
          <cell r="AS32">
            <v>18</v>
          </cell>
          <cell r="AT32" t="str">
            <v>022001</v>
          </cell>
          <cell r="AU32">
            <v>28</v>
          </cell>
          <cell r="AV32" t="str">
            <v>022002</v>
          </cell>
          <cell r="AW32">
            <v>4</v>
          </cell>
          <cell r="AX32" t="str">
            <v>022001</v>
          </cell>
          <cell r="AY32">
            <v>24</v>
          </cell>
          <cell r="AZ32" t="str">
            <v>022001</v>
          </cell>
          <cell r="BA32">
            <v>26</v>
          </cell>
          <cell r="BB32" t="str">
            <v>022001</v>
          </cell>
          <cell r="BC32">
            <v>19</v>
          </cell>
          <cell r="BD32" t="str">
            <v>022001</v>
          </cell>
          <cell r="BE32">
            <v>18</v>
          </cell>
          <cell r="BF32" t="str">
            <v>022001</v>
          </cell>
          <cell r="BG32">
            <v>26</v>
          </cell>
          <cell r="BH32" t="str">
            <v>022001</v>
          </cell>
          <cell r="BI32">
            <v>17</v>
          </cell>
          <cell r="BJ32" t="str">
            <v>022001</v>
          </cell>
          <cell r="BK32">
            <v>28</v>
          </cell>
          <cell r="BL32" t="str">
            <v>022001</v>
          </cell>
          <cell r="BM32">
            <v>18</v>
          </cell>
          <cell r="BN32" t="str">
            <v>022001</v>
          </cell>
          <cell r="BO32">
            <v>23</v>
          </cell>
          <cell r="BP32" t="str">
            <v>022001</v>
          </cell>
          <cell r="BQ32">
            <v>27</v>
          </cell>
          <cell r="BR32" t="str">
            <v>022001</v>
          </cell>
          <cell r="BS32">
            <v>16</v>
          </cell>
          <cell r="BT32" t="str">
            <v>022001</v>
          </cell>
          <cell r="BU32">
            <v>18</v>
          </cell>
          <cell r="BV32" t="str">
            <v>022001</v>
          </cell>
          <cell r="BW32">
            <v>18</v>
          </cell>
          <cell r="BX32" t="str">
            <v>022001</v>
          </cell>
          <cell r="BY32">
            <v>22</v>
          </cell>
          <cell r="BZ32" t="str">
            <v>022001</v>
          </cell>
          <cell r="CA32">
            <v>18</v>
          </cell>
          <cell r="CB32" t="str">
            <v>022001</v>
          </cell>
          <cell r="CC32">
            <v>28</v>
          </cell>
          <cell r="CD32" t="str">
            <v>022001</v>
          </cell>
          <cell r="CE32">
            <v>28</v>
          </cell>
          <cell r="CF32" t="str">
            <v>022001</v>
          </cell>
          <cell r="CG32">
            <v>30</v>
          </cell>
          <cell r="CH32" t="str">
            <v>022001</v>
          </cell>
          <cell r="CI32">
            <v>22</v>
          </cell>
          <cell r="CJ32" t="str">
            <v>022001</v>
          </cell>
          <cell r="CK32">
            <v>25</v>
          </cell>
          <cell r="CL32" t="str">
            <v>022001</v>
          </cell>
          <cell r="CM32">
            <v>14</v>
          </cell>
          <cell r="CN32" t="str">
            <v>022001</v>
          </cell>
          <cell r="CO32">
            <v>22</v>
          </cell>
          <cell r="CP32" t="str">
            <v>022001</v>
          </cell>
          <cell r="CQ32">
            <v>25</v>
          </cell>
          <cell r="CR32" t="str">
            <v>022001</v>
          </cell>
          <cell r="CS32">
            <v>24</v>
          </cell>
        </row>
        <row r="33">
          <cell r="B33" t="str">
            <v>022002</v>
          </cell>
          <cell r="D33" t="str">
            <v>022002</v>
          </cell>
          <cell r="E33">
            <v>1</v>
          </cell>
          <cell r="F33" t="str">
            <v>022002</v>
          </cell>
          <cell r="G33">
            <v>2</v>
          </cell>
          <cell r="H33" t="str">
            <v>022002</v>
          </cell>
          <cell r="I33">
            <v>5</v>
          </cell>
          <cell r="J33" t="str">
            <v>022002</v>
          </cell>
          <cell r="K33">
            <v>8</v>
          </cell>
          <cell r="L33" t="str">
            <v>022002</v>
          </cell>
          <cell r="M33">
            <v>12</v>
          </cell>
          <cell r="N33" t="str">
            <v>022002</v>
          </cell>
          <cell r="O33">
            <v>10</v>
          </cell>
          <cell r="P33" t="str">
            <v>022002</v>
          </cell>
          <cell r="Q33">
            <v>4</v>
          </cell>
          <cell r="R33" t="str">
            <v>022002</v>
          </cell>
          <cell r="S33">
            <v>5</v>
          </cell>
          <cell r="T33" t="str">
            <v>022002</v>
          </cell>
          <cell r="U33">
            <v>10</v>
          </cell>
          <cell r="V33" t="str">
            <v>022002</v>
          </cell>
          <cell r="W33">
            <v>13</v>
          </cell>
          <cell r="X33" t="str">
            <v>022002</v>
          </cell>
          <cell r="Y33">
            <v>6</v>
          </cell>
          <cell r="Z33" t="str">
            <v>022002</v>
          </cell>
          <cell r="AA33">
            <v>10</v>
          </cell>
          <cell r="AB33" t="str">
            <v>022002</v>
          </cell>
          <cell r="AC33">
            <v>8</v>
          </cell>
          <cell r="AD33" t="str">
            <v>022002</v>
          </cell>
          <cell r="AE33">
            <v>10</v>
          </cell>
          <cell r="AF33" t="str">
            <v>022002</v>
          </cell>
          <cell r="AG33">
            <v>9</v>
          </cell>
          <cell r="AH33" t="str">
            <v>022003</v>
          </cell>
          <cell r="AI33">
            <v>9</v>
          </cell>
          <cell r="AJ33" t="str">
            <v>022002</v>
          </cell>
          <cell r="AK33">
            <v>2</v>
          </cell>
          <cell r="AL33" t="str">
            <v>022002</v>
          </cell>
          <cell r="AM33">
            <v>3</v>
          </cell>
          <cell r="AN33" t="str">
            <v>022002</v>
          </cell>
          <cell r="AO33">
            <v>10</v>
          </cell>
          <cell r="AP33" t="str">
            <v>022002</v>
          </cell>
          <cell r="AQ33">
            <v>10</v>
          </cell>
          <cell r="AR33" t="str">
            <v>022002</v>
          </cell>
          <cell r="AS33">
            <v>6</v>
          </cell>
          <cell r="AT33" t="str">
            <v>022002</v>
          </cell>
          <cell r="AU33">
            <v>8</v>
          </cell>
          <cell r="AV33" t="str">
            <v>022003</v>
          </cell>
          <cell r="AW33">
            <v>8</v>
          </cell>
          <cell r="AX33" t="str">
            <v>022002</v>
          </cell>
          <cell r="AY33">
            <v>13</v>
          </cell>
          <cell r="AZ33" t="str">
            <v>022002</v>
          </cell>
          <cell r="BA33">
            <v>13</v>
          </cell>
          <cell r="BB33" t="str">
            <v>022002</v>
          </cell>
          <cell r="BC33">
            <v>12</v>
          </cell>
          <cell r="BD33" t="str">
            <v>022002</v>
          </cell>
          <cell r="BE33">
            <v>6</v>
          </cell>
          <cell r="BF33" t="str">
            <v>022002</v>
          </cell>
          <cell r="BG33">
            <v>10</v>
          </cell>
          <cell r="BH33" t="str">
            <v>022002</v>
          </cell>
          <cell r="BI33">
            <v>7</v>
          </cell>
          <cell r="BJ33" t="str">
            <v>022002</v>
          </cell>
          <cell r="BK33">
            <v>8</v>
          </cell>
          <cell r="BL33" t="str">
            <v>022002</v>
          </cell>
          <cell r="BM33">
            <v>17</v>
          </cell>
          <cell r="BN33" t="str">
            <v>022002</v>
          </cell>
          <cell r="BO33">
            <v>8</v>
          </cell>
          <cell r="BP33" t="str">
            <v>022002</v>
          </cell>
          <cell r="BQ33">
            <v>12</v>
          </cell>
          <cell r="BR33" t="str">
            <v>022002</v>
          </cell>
          <cell r="BS33">
            <v>10</v>
          </cell>
          <cell r="BT33" t="str">
            <v>022002</v>
          </cell>
          <cell r="BU33">
            <v>4</v>
          </cell>
          <cell r="BV33" t="str">
            <v>022002</v>
          </cell>
          <cell r="BW33">
            <v>10</v>
          </cell>
          <cell r="BX33" t="str">
            <v>022002</v>
          </cell>
          <cell r="BY33">
            <v>14</v>
          </cell>
          <cell r="BZ33" t="str">
            <v>022002</v>
          </cell>
          <cell r="CA33">
            <v>4</v>
          </cell>
          <cell r="CB33" t="str">
            <v>022002</v>
          </cell>
          <cell r="CC33">
            <v>9</v>
          </cell>
          <cell r="CD33" t="str">
            <v>022002</v>
          </cell>
          <cell r="CE33">
            <v>7</v>
          </cell>
          <cell r="CF33" t="str">
            <v>022002</v>
          </cell>
          <cell r="CG33">
            <v>9</v>
          </cell>
          <cell r="CH33" t="str">
            <v>022002</v>
          </cell>
          <cell r="CI33">
            <v>12</v>
          </cell>
          <cell r="CJ33" t="str">
            <v>022002</v>
          </cell>
          <cell r="CK33">
            <v>10</v>
          </cell>
          <cell r="CL33" t="str">
            <v>022002</v>
          </cell>
          <cell r="CM33">
            <v>5</v>
          </cell>
          <cell r="CN33" t="str">
            <v>022002</v>
          </cell>
          <cell r="CO33">
            <v>9</v>
          </cell>
          <cell r="CP33" t="str">
            <v>022002</v>
          </cell>
          <cell r="CQ33">
            <v>11</v>
          </cell>
          <cell r="CR33" t="str">
            <v>022002</v>
          </cell>
          <cell r="CS33">
            <v>5</v>
          </cell>
        </row>
        <row r="34">
          <cell r="B34" t="str">
            <v>022003</v>
          </cell>
          <cell r="C34">
            <v>1</v>
          </cell>
          <cell r="D34" t="str">
            <v>022003</v>
          </cell>
          <cell r="E34">
            <v>1</v>
          </cell>
          <cell r="F34" t="str">
            <v>022003</v>
          </cell>
          <cell r="G34">
            <v>6</v>
          </cell>
          <cell r="H34" t="str">
            <v>022003</v>
          </cell>
          <cell r="I34">
            <v>3</v>
          </cell>
          <cell r="J34" t="str">
            <v>022003</v>
          </cell>
          <cell r="K34">
            <v>2</v>
          </cell>
          <cell r="L34" t="str">
            <v>022003</v>
          </cell>
          <cell r="M34">
            <v>8</v>
          </cell>
          <cell r="N34" t="str">
            <v>022003</v>
          </cell>
          <cell r="O34">
            <v>7</v>
          </cell>
          <cell r="P34" t="str">
            <v>022003</v>
          </cell>
          <cell r="Q34">
            <v>9</v>
          </cell>
          <cell r="R34" t="str">
            <v>022003</v>
          </cell>
          <cell r="S34">
            <v>8</v>
          </cell>
          <cell r="T34" t="str">
            <v>022003</v>
          </cell>
          <cell r="U34">
            <v>11</v>
          </cell>
          <cell r="V34" t="str">
            <v>022003</v>
          </cell>
          <cell r="W34">
            <v>8</v>
          </cell>
          <cell r="X34" t="str">
            <v>022003</v>
          </cell>
          <cell r="Y34">
            <v>8</v>
          </cell>
          <cell r="Z34" t="str">
            <v>022003</v>
          </cell>
          <cell r="AA34">
            <v>7</v>
          </cell>
          <cell r="AB34" t="str">
            <v>022003</v>
          </cell>
          <cell r="AC34">
            <v>6</v>
          </cell>
          <cell r="AD34" t="str">
            <v>022003</v>
          </cell>
          <cell r="AE34">
            <v>6</v>
          </cell>
          <cell r="AF34" t="str">
            <v>022003</v>
          </cell>
          <cell r="AG34">
            <v>7</v>
          </cell>
          <cell r="AH34" t="str">
            <v>022012</v>
          </cell>
          <cell r="AI34">
            <v>4</v>
          </cell>
          <cell r="AJ34" t="str">
            <v>022003</v>
          </cell>
          <cell r="AK34">
            <v>5</v>
          </cell>
          <cell r="AL34" t="str">
            <v>022003</v>
          </cell>
          <cell r="AM34">
            <v>7</v>
          </cell>
          <cell r="AN34" t="str">
            <v>022003</v>
          </cell>
          <cell r="AO34">
            <v>10</v>
          </cell>
          <cell r="AP34" t="str">
            <v>022003</v>
          </cell>
          <cell r="AQ34">
            <v>4</v>
          </cell>
          <cell r="AR34" t="str">
            <v>022003</v>
          </cell>
          <cell r="AS34">
            <v>7</v>
          </cell>
          <cell r="AT34" t="str">
            <v>022003</v>
          </cell>
          <cell r="AU34">
            <v>7</v>
          </cell>
          <cell r="AV34" t="str">
            <v>022012</v>
          </cell>
          <cell r="AW34">
            <v>7</v>
          </cell>
          <cell r="AX34" t="str">
            <v>022003</v>
          </cell>
          <cell r="AY34">
            <v>5</v>
          </cell>
          <cell r="AZ34" t="str">
            <v>022003</v>
          </cell>
          <cell r="BA34">
            <v>5</v>
          </cell>
          <cell r="BB34" t="str">
            <v>022003</v>
          </cell>
          <cell r="BC34">
            <v>7</v>
          </cell>
          <cell r="BD34" t="str">
            <v>022003</v>
          </cell>
          <cell r="BE34">
            <v>12</v>
          </cell>
          <cell r="BF34" t="str">
            <v>022003</v>
          </cell>
          <cell r="BG34">
            <v>5</v>
          </cell>
          <cell r="BH34" t="str">
            <v>022003</v>
          </cell>
          <cell r="BI34">
            <v>7</v>
          </cell>
          <cell r="BJ34" t="str">
            <v>022003</v>
          </cell>
          <cell r="BK34">
            <v>9</v>
          </cell>
          <cell r="BL34" t="str">
            <v>022003</v>
          </cell>
          <cell r="BM34">
            <v>5</v>
          </cell>
          <cell r="BN34" t="str">
            <v>022003</v>
          </cell>
          <cell r="BO34">
            <v>9</v>
          </cell>
          <cell r="BP34" t="str">
            <v>022003</v>
          </cell>
          <cell r="BQ34">
            <v>6</v>
          </cell>
          <cell r="BR34" t="str">
            <v>022003</v>
          </cell>
          <cell r="BS34">
            <v>4</v>
          </cell>
          <cell r="BT34" t="str">
            <v>022003</v>
          </cell>
          <cell r="BU34">
            <v>13</v>
          </cell>
          <cell r="BV34" t="str">
            <v>022003</v>
          </cell>
          <cell r="BW34">
            <v>16</v>
          </cell>
          <cell r="BX34" t="str">
            <v>022003</v>
          </cell>
          <cell r="BY34">
            <v>9</v>
          </cell>
          <cell r="BZ34" t="str">
            <v>022003</v>
          </cell>
          <cell r="CA34">
            <v>9</v>
          </cell>
          <cell r="CB34" t="str">
            <v>022003</v>
          </cell>
          <cell r="CC34">
            <v>6</v>
          </cell>
          <cell r="CD34" t="str">
            <v>022003</v>
          </cell>
          <cell r="CE34">
            <v>4</v>
          </cell>
          <cell r="CF34" t="str">
            <v>022003</v>
          </cell>
          <cell r="CG34">
            <v>6</v>
          </cell>
          <cell r="CH34" t="str">
            <v>022003</v>
          </cell>
          <cell r="CI34">
            <v>9</v>
          </cell>
          <cell r="CJ34" t="str">
            <v>022003</v>
          </cell>
          <cell r="CK34">
            <v>7</v>
          </cell>
          <cell r="CL34" t="str">
            <v>022003</v>
          </cell>
          <cell r="CM34">
            <v>9</v>
          </cell>
          <cell r="CN34" t="str">
            <v>022003</v>
          </cell>
          <cell r="CO34">
            <v>7</v>
          </cell>
          <cell r="CP34" t="str">
            <v>022003</v>
          </cell>
          <cell r="CQ34">
            <v>11</v>
          </cell>
          <cell r="CR34" t="str">
            <v>022003</v>
          </cell>
          <cell r="CS34">
            <v>8</v>
          </cell>
        </row>
        <row r="35">
          <cell r="B35" t="str">
            <v>022012</v>
          </cell>
          <cell r="C35">
            <v>1</v>
          </cell>
          <cell r="J35" t="str">
            <v>022012</v>
          </cell>
          <cell r="K35">
            <v>2</v>
          </cell>
          <cell r="L35" t="str">
            <v>022012</v>
          </cell>
          <cell r="M35">
            <v>8</v>
          </cell>
          <cell r="N35" t="str">
            <v>022012</v>
          </cell>
          <cell r="O35">
            <v>4</v>
          </cell>
          <cell r="P35" t="str">
            <v>022012</v>
          </cell>
          <cell r="Q35">
            <v>6</v>
          </cell>
          <cell r="R35" t="str">
            <v>022012</v>
          </cell>
          <cell r="S35">
            <v>6</v>
          </cell>
          <cell r="T35" t="str">
            <v>022012</v>
          </cell>
          <cell r="U35">
            <v>3</v>
          </cell>
          <cell r="V35" t="str">
            <v>022012</v>
          </cell>
          <cell r="W35">
            <v>1</v>
          </cell>
          <cell r="X35" t="str">
            <v>022012</v>
          </cell>
          <cell r="Y35">
            <v>1</v>
          </cell>
          <cell r="Z35" t="str">
            <v>022012</v>
          </cell>
          <cell r="AA35">
            <v>1</v>
          </cell>
          <cell r="AB35" t="str">
            <v>022012</v>
          </cell>
          <cell r="AC35">
            <v>2</v>
          </cell>
          <cell r="AD35" t="str">
            <v>022012</v>
          </cell>
          <cell r="AE35">
            <v>2</v>
          </cell>
          <cell r="AF35" t="str">
            <v>022012</v>
          </cell>
          <cell r="AG35">
            <v>1</v>
          </cell>
          <cell r="AH35" t="str">
            <v>022102</v>
          </cell>
          <cell r="AI35">
            <v>8</v>
          </cell>
          <cell r="AJ35" t="str">
            <v>022012</v>
          </cell>
          <cell r="AK35">
            <v>4</v>
          </cell>
          <cell r="AL35" t="str">
            <v>022012</v>
          </cell>
          <cell r="AM35">
            <v>1</v>
          </cell>
          <cell r="AN35" t="str">
            <v>022012</v>
          </cell>
          <cell r="AO35">
            <v>4</v>
          </cell>
          <cell r="AP35" t="str">
            <v>022012</v>
          </cell>
          <cell r="AQ35">
            <v>4</v>
          </cell>
          <cell r="AR35" t="str">
            <v>022012</v>
          </cell>
          <cell r="AS35">
            <v>4</v>
          </cell>
          <cell r="AT35" t="str">
            <v>022012</v>
          </cell>
          <cell r="AU35">
            <v>4</v>
          </cell>
          <cell r="AV35" t="str">
            <v>022102</v>
          </cell>
          <cell r="AW35">
            <v>9</v>
          </cell>
          <cell r="AX35" t="str">
            <v>022012</v>
          </cell>
          <cell r="AY35">
            <v>2</v>
          </cell>
          <cell r="AZ35" t="str">
            <v>022012</v>
          </cell>
          <cell r="BA35">
            <v>5</v>
          </cell>
          <cell r="BB35" t="str">
            <v>022012</v>
          </cell>
          <cell r="BC35">
            <v>4</v>
          </cell>
          <cell r="BD35" t="str">
            <v>022012</v>
          </cell>
          <cell r="BE35">
            <v>4</v>
          </cell>
          <cell r="BF35" t="str">
            <v>022102</v>
          </cell>
          <cell r="BG35">
            <v>7</v>
          </cell>
          <cell r="BH35" t="str">
            <v>022012</v>
          </cell>
          <cell r="BI35">
            <v>10</v>
          </cell>
          <cell r="BJ35" t="str">
            <v>022012</v>
          </cell>
          <cell r="BK35">
            <v>3</v>
          </cell>
          <cell r="BL35" t="str">
            <v>022012</v>
          </cell>
          <cell r="BM35">
            <v>5</v>
          </cell>
          <cell r="BN35" t="str">
            <v>022012</v>
          </cell>
          <cell r="BO35">
            <v>3</v>
          </cell>
          <cell r="BP35" t="str">
            <v>022012</v>
          </cell>
          <cell r="BQ35">
            <v>7</v>
          </cell>
          <cell r="BR35" t="str">
            <v>022012</v>
          </cell>
          <cell r="BS35">
            <v>5</v>
          </cell>
          <cell r="BT35" t="str">
            <v>022012</v>
          </cell>
          <cell r="BU35">
            <v>10</v>
          </cell>
          <cell r="BV35" t="str">
            <v>022012</v>
          </cell>
          <cell r="BW35">
            <v>2</v>
          </cell>
          <cell r="BX35" t="str">
            <v>022012</v>
          </cell>
          <cell r="BY35">
            <v>3</v>
          </cell>
          <cell r="BZ35" t="str">
            <v>022012</v>
          </cell>
          <cell r="CA35">
            <v>1</v>
          </cell>
          <cell r="CB35" t="str">
            <v>022012</v>
          </cell>
          <cell r="CC35">
            <v>3</v>
          </cell>
          <cell r="CD35" t="str">
            <v>022012</v>
          </cell>
          <cell r="CE35">
            <v>13</v>
          </cell>
          <cell r="CF35" t="str">
            <v>022012</v>
          </cell>
          <cell r="CG35">
            <v>4</v>
          </cell>
          <cell r="CH35" t="str">
            <v>022012</v>
          </cell>
          <cell r="CI35">
            <v>2</v>
          </cell>
          <cell r="CJ35" t="str">
            <v>022012</v>
          </cell>
          <cell r="CK35">
            <v>8</v>
          </cell>
          <cell r="CL35" t="str">
            <v>022012</v>
          </cell>
          <cell r="CM35">
            <v>7</v>
          </cell>
          <cell r="CN35" t="str">
            <v>022012</v>
          </cell>
          <cell r="CO35">
            <v>3</v>
          </cell>
          <cell r="CP35" t="str">
            <v>022012</v>
          </cell>
          <cell r="CQ35">
            <v>3</v>
          </cell>
          <cell r="CR35" t="str">
            <v>022012</v>
          </cell>
          <cell r="CS35">
            <v>4</v>
          </cell>
        </row>
        <row r="36">
          <cell r="B36" t="str">
            <v>022102</v>
          </cell>
          <cell r="F36" t="str">
            <v>022102</v>
          </cell>
          <cell r="G36">
            <v>3</v>
          </cell>
          <cell r="H36" t="str">
            <v>022102</v>
          </cell>
          <cell r="I36">
            <v>1</v>
          </cell>
          <cell r="J36" t="str">
            <v>022102</v>
          </cell>
          <cell r="K36">
            <v>4</v>
          </cell>
          <cell r="L36" t="str">
            <v>022102</v>
          </cell>
          <cell r="M36">
            <v>7</v>
          </cell>
          <cell r="N36" t="str">
            <v>022102</v>
          </cell>
          <cell r="O36">
            <v>3</v>
          </cell>
          <cell r="P36" t="str">
            <v>022102</v>
          </cell>
          <cell r="Q36">
            <v>3</v>
          </cell>
          <cell r="R36" t="str">
            <v>022102</v>
          </cell>
          <cell r="S36">
            <v>1</v>
          </cell>
          <cell r="T36" t="str">
            <v>022102</v>
          </cell>
          <cell r="U36">
            <v>1</v>
          </cell>
          <cell r="V36" t="str">
            <v>022102</v>
          </cell>
          <cell r="W36">
            <v>5</v>
          </cell>
          <cell r="X36" t="str">
            <v>022102</v>
          </cell>
          <cell r="Y36">
            <v>7</v>
          </cell>
          <cell r="Z36" t="str">
            <v>022102</v>
          </cell>
          <cell r="AA36">
            <v>5</v>
          </cell>
          <cell r="AB36" t="str">
            <v>022102</v>
          </cell>
          <cell r="AC36">
            <v>8</v>
          </cell>
          <cell r="AD36" t="str">
            <v>022102</v>
          </cell>
          <cell r="AE36">
            <v>3</v>
          </cell>
          <cell r="AF36" t="str">
            <v>022102</v>
          </cell>
          <cell r="AG36">
            <v>6</v>
          </cell>
          <cell r="AH36" t="str">
            <v>022103</v>
          </cell>
          <cell r="AI36">
            <v>5</v>
          </cell>
          <cell r="AJ36" t="str">
            <v>022102</v>
          </cell>
          <cell r="AK36">
            <v>6</v>
          </cell>
          <cell r="AL36" t="str">
            <v>022102</v>
          </cell>
          <cell r="AM36">
            <v>4</v>
          </cell>
          <cell r="AN36" t="str">
            <v>022102</v>
          </cell>
          <cell r="AO36">
            <v>8</v>
          </cell>
          <cell r="AP36" t="str">
            <v>022102</v>
          </cell>
          <cell r="AQ36">
            <v>10</v>
          </cell>
          <cell r="AR36" t="str">
            <v>022102</v>
          </cell>
          <cell r="AS36">
            <v>4</v>
          </cell>
          <cell r="AT36" t="str">
            <v>022102</v>
          </cell>
          <cell r="AU36">
            <v>7</v>
          </cell>
          <cell r="AV36" t="str">
            <v>022103</v>
          </cell>
          <cell r="AW36">
            <v>2</v>
          </cell>
          <cell r="AX36" t="str">
            <v>022102</v>
          </cell>
          <cell r="AY36">
            <v>3</v>
          </cell>
          <cell r="AZ36" t="str">
            <v>022102</v>
          </cell>
          <cell r="BA36">
            <v>7</v>
          </cell>
          <cell r="BB36" t="str">
            <v>022102</v>
          </cell>
          <cell r="BC36">
            <v>3</v>
          </cell>
          <cell r="BD36" t="str">
            <v>022102</v>
          </cell>
          <cell r="BE36">
            <v>2</v>
          </cell>
          <cell r="BF36" t="str">
            <v>022103</v>
          </cell>
          <cell r="BG36">
            <v>8</v>
          </cell>
          <cell r="BH36" t="str">
            <v>022102</v>
          </cell>
          <cell r="BI36">
            <v>7</v>
          </cell>
          <cell r="BJ36" t="str">
            <v>022102</v>
          </cell>
          <cell r="BK36">
            <v>7</v>
          </cell>
          <cell r="BL36" t="str">
            <v>022102</v>
          </cell>
          <cell r="BM36">
            <v>12</v>
          </cell>
          <cell r="BN36" t="str">
            <v>022102</v>
          </cell>
          <cell r="BO36">
            <v>6</v>
          </cell>
          <cell r="BP36" t="str">
            <v>022102</v>
          </cell>
          <cell r="BQ36">
            <v>7</v>
          </cell>
          <cell r="BR36" t="str">
            <v>022102</v>
          </cell>
          <cell r="BS36">
            <v>6</v>
          </cell>
          <cell r="BT36" t="str">
            <v>022102</v>
          </cell>
          <cell r="BU36">
            <v>10</v>
          </cell>
          <cell r="BV36" t="str">
            <v>022102</v>
          </cell>
          <cell r="BW36">
            <v>2</v>
          </cell>
          <cell r="BX36" t="str">
            <v>022102</v>
          </cell>
          <cell r="BY36">
            <v>6</v>
          </cell>
          <cell r="BZ36" t="str">
            <v>022102</v>
          </cell>
          <cell r="CA36">
            <v>4</v>
          </cell>
          <cell r="CB36" t="str">
            <v>022102</v>
          </cell>
          <cell r="CC36">
            <v>8</v>
          </cell>
          <cell r="CD36" t="str">
            <v>022102</v>
          </cell>
          <cell r="CE36">
            <v>2</v>
          </cell>
          <cell r="CF36" t="str">
            <v>022102</v>
          </cell>
          <cell r="CG36">
            <v>5</v>
          </cell>
          <cell r="CH36" t="str">
            <v>022102</v>
          </cell>
          <cell r="CI36">
            <v>10</v>
          </cell>
          <cell r="CJ36" t="str">
            <v>022102</v>
          </cell>
          <cell r="CK36">
            <v>12</v>
          </cell>
          <cell r="CL36" t="str">
            <v>022102</v>
          </cell>
          <cell r="CM36">
            <v>9</v>
          </cell>
          <cell r="CN36" t="str">
            <v>022102</v>
          </cell>
          <cell r="CO36">
            <v>3</v>
          </cell>
          <cell r="CP36" t="str">
            <v>022102</v>
          </cell>
          <cell r="CQ36">
            <v>8</v>
          </cell>
          <cell r="CR36" t="str">
            <v>022102</v>
          </cell>
          <cell r="CS36">
            <v>4</v>
          </cell>
        </row>
        <row r="37">
          <cell r="B37" t="str">
            <v>022103</v>
          </cell>
          <cell r="F37" t="str">
            <v>022103</v>
          </cell>
          <cell r="G37">
            <v>4</v>
          </cell>
          <cell r="H37" t="str">
            <v>022103</v>
          </cell>
          <cell r="I37">
            <v>1</v>
          </cell>
          <cell r="J37" t="str">
            <v>022103</v>
          </cell>
          <cell r="K37">
            <v>4</v>
          </cell>
          <cell r="L37" t="str">
            <v>022103</v>
          </cell>
          <cell r="M37">
            <v>5</v>
          </cell>
          <cell r="N37" t="str">
            <v>022103</v>
          </cell>
          <cell r="O37">
            <v>6</v>
          </cell>
          <cell r="P37" t="str">
            <v>022103</v>
          </cell>
          <cell r="Q37">
            <v>5</v>
          </cell>
          <cell r="R37" t="str">
            <v>022104</v>
          </cell>
          <cell r="S37">
            <v>20</v>
          </cell>
          <cell r="T37" t="str">
            <v>022103</v>
          </cell>
          <cell r="U37">
            <v>6</v>
          </cell>
          <cell r="V37" t="str">
            <v>022103</v>
          </cell>
          <cell r="W37">
            <v>3</v>
          </cell>
          <cell r="X37" t="str">
            <v>022103</v>
          </cell>
          <cell r="Y37">
            <v>6</v>
          </cell>
          <cell r="Z37" t="str">
            <v>022104</v>
          </cell>
          <cell r="AA37">
            <v>20</v>
          </cell>
          <cell r="AB37" t="str">
            <v>022103</v>
          </cell>
          <cell r="AC37">
            <v>10</v>
          </cell>
          <cell r="AD37" t="str">
            <v>022103</v>
          </cell>
          <cell r="AE37">
            <v>10</v>
          </cell>
          <cell r="AF37" t="str">
            <v>022103</v>
          </cell>
          <cell r="AG37">
            <v>7</v>
          </cell>
          <cell r="AH37" t="str">
            <v>022104</v>
          </cell>
          <cell r="AI37">
            <v>9</v>
          </cell>
          <cell r="AJ37" t="str">
            <v>022103</v>
          </cell>
          <cell r="AK37">
            <v>1</v>
          </cell>
          <cell r="AL37" t="str">
            <v>022103</v>
          </cell>
          <cell r="AM37">
            <v>6</v>
          </cell>
          <cell r="AN37" t="str">
            <v>022103</v>
          </cell>
          <cell r="AO37">
            <v>3</v>
          </cell>
          <cell r="AP37" t="str">
            <v>022103</v>
          </cell>
          <cell r="AQ37">
            <v>4</v>
          </cell>
          <cell r="AR37" t="str">
            <v>022103</v>
          </cell>
          <cell r="AS37">
            <v>6</v>
          </cell>
          <cell r="AT37" t="str">
            <v>022103</v>
          </cell>
          <cell r="AU37">
            <v>6</v>
          </cell>
          <cell r="AV37" t="str">
            <v>022104</v>
          </cell>
          <cell r="AW37">
            <v>14</v>
          </cell>
          <cell r="AX37" t="str">
            <v>022103</v>
          </cell>
          <cell r="AY37">
            <v>3</v>
          </cell>
          <cell r="AZ37" t="str">
            <v>022103</v>
          </cell>
          <cell r="BA37">
            <v>8</v>
          </cell>
          <cell r="BB37" t="str">
            <v>022103</v>
          </cell>
          <cell r="BC37">
            <v>10</v>
          </cell>
          <cell r="BD37" t="str">
            <v>022103</v>
          </cell>
          <cell r="BE37">
            <v>7</v>
          </cell>
          <cell r="BF37" t="str">
            <v>022104</v>
          </cell>
          <cell r="BG37">
            <v>11</v>
          </cell>
          <cell r="BH37" t="str">
            <v>022103</v>
          </cell>
          <cell r="BI37">
            <v>8</v>
          </cell>
          <cell r="BJ37" t="str">
            <v>022103</v>
          </cell>
          <cell r="BK37">
            <v>6</v>
          </cell>
          <cell r="BL37" t="str">
            <v>022103</v>
          </cell>
          <cell r="BM37">
            <v>7</v>
          </cell>
          <cell r="BN37" t="str">
            <v>022103</v>
          </cell>
          <cell r="BO37">
            <v>5</v>
          </cell>
          <cell r="BP37" t="str">
            <v>022103</v>
          </cell>
          <cell r="BQ37">
            <v>8</v>
          </cell>
          <cell r="BR37" t="str">
            <v>022103</v>
          </cell>
          <cell r="BS37">
            <v>1</v>
          </cell>
          <cell r="BT37" t="str">
            <v>022103</v>
          </cell>
          <cell r="BU37">
            <v>4</v>
          </cell>
          <cell r="BV37" t="str">
            <v>022103</v>
          </cell>
          <cell r="BW37">
            <v>3</v>
          </cell>
          <cell r="BX37" t="str">
            <v>022103</v>
          </cell>
          <cell r="BY37">
            <v>1</v>
          </cell>
          <cell r="BZ37" t="str">
            <v>022103</v>
          </cell>
          <cell r="CA37">
            <v>4</v>
          </cell>
          <cell r="CB37" t="str">
            <v>022103</v>
          </cell>
          <cell r="CC37">
            <v>3</v>
          </cell>
          <cell r="CD37" t="str">
            <v>022103</v>
          </cell>
          <cell r="CE37">
            <v>5</v>
          </cell>
          <cell r="CF37" t="str">
            <v>022103</v>
          </cell>
          <cell r="CG37">
            <v>11</v>
          </cell>
          <cell r="CH37" t="str">
            <v>022103</v>
          </cell>
          <cell r="CI37">
            <v>9</v>
          </cell>
          <cell r="CJ37" t="str">
            <v>022103</v>
          </cell>
          <cell r="CK37">
            <v>8</v>
          </cell>
          <cell r="CL37" t="str">
            <v>022103</v>
          </cell>
          <cell r="CM37">
            <v>5</v>
          </cell>
          <cell r="CN37" t="str">
            <v>022103</v>
          </cell>
          <cell r="CO37">
            <v>4</v>
          </cell>
          <cell r="CP37" t="str">
            <v>022103</v>
          </cell>
          <cell r="CQ37">
            <v>4</v>
          </cell>
          <cell r="CR37" t="str">
            <v>022103</v>
          </cell>
          <cell r="CS37">
            <v>3</v>
          </cell>
        </row>
        <row r="38">
          <cell r="B38" t="str">
            <v>022104</v>
          </cell>
          <cell r="C38">
            <v>1</v>
          </cell>
          <cell r="F38" t="str">
            <v>022104</v>
          </cell>
          <cell r="G38">
            <v>8</v>
          </cell>
          <cell r="H38" t="str">
            <v>022104</v>
          </cell>
          <cell r="I38">
            <v>9</v>
          </cell>
          <cell r="J38" t="str">
            <v>022104</v>
          </cell>
          <cell r="K38">
            <v>14</v>
          </cell>
          <cell r="L38" t="str">
            <v>022104</v>
          </cell>
          <cell r="M38">
            <v>15</v>
          </cell>
          <cell r="N38" t="str">
            <v>022104</v>
          </cell>
          <cell r="O38">
            <v>16</v>
          </cell>
          <cell r="P38" t="str">
            <v>022104</v>
          </cell>
          <cell r="Q38">
            <v>15</v>
          </cell>
          <cell r="R38" t="str">
            <v>022201</v>
          </cell>
          <cell r="S38">
            <v>32</v>
          </cell>
          <cell r="T38" t="str">
            <v>022104</v>
          </cell>
          <cell r="U38">
            <v>11</v>
          </cell>
          <cell r="V38" t="str">
            <v>022104</v>
          </cell>
          <cell r="W38">
            <v>18</v>
          </cell>
          <cell r="X38" t="str">
            <v>022104</v>
          </cell>
          <cell r="Y38">
            <v>12</v>
          </cell>
          <cell r="Z38" t="str">
            <v>022201</v>
          </cell>
          <cell r="AA38">
            <v>27</v>
          </cell>
          <cell r="AB38" t="str">
            <v>022104</v>
          </cell>
          <cell r="AC38">
            <v>8</v>
          </cell>
          <cell r="AD38" t="str">
            <v>022104</v>
          </cell>
          <cell r="AE38">
            <v>12</v>
          </cell>
          <cell r="AF38" t="str">
            <v>022104</v>
          </cell>
          <cell r="AG38">
            <v>13</v>
          </cell>
          <cell r="AH38" t="str">
            <v>022201</v>
          </cell>
          <cell r="AI38">
            <v>26</v>
          </cell>
          <cell r="AJ38" t="str">
            <v>022104</v>
          </cell>
          <cell r="AK38">
            <v>10</v>
          </cell>
          <cell r="AL38" t="str">
            <v>022104</v>
          </cell>
          <cell r="AM38">
            <v>18</v>
          </cell>
          <cell r="AN38" t="str">
            <v>022104</v>
          </cell>
          <cell r="AO38">
            <v>10</v>
          </cell>
          <cell r="AP38" t="str">
            <v>022104</v>
          </cell>
          <cell r="AQ38">
            <v>9</v>
          </cell>
          <cell r="AR38" t="str">
            <v>022104</v>
          </cell>
          <cell r="AS38">
            <v>13</v>
          </cell>
          <cell r="AT38" t="str">
            <v>022104</v>
          </cell>
          <cell r="AU38">
            <v>11</v>
          </cell>
          <cell r="AV38" t="str">
            <v>022201</v>
          </cell>
          <cell r="AW38">
            <v>29</v>
          </cell>
          <cell r="AX38" t="str">
            <v>022104</v>
          </cell>
          <cell r="AY38">
            <v>16</v>
          </cell>
          <cell r="AZ38" t="str">
            <v>022104</v>
          </cell>
          <cell r="BA38">
            <v>16</v>
          </cell>
          <cell r="BB38" t="str">
            <v>022104</v>
          </cell>
          <cell r="BC38">
            <v>15</v>
          </cell>
          <cell r="BD38" t="str">
            <v>022104</v>
          </cell>
          <cell r="BE38">
            <v>15</v>
          </cell>
          <cell r="BF38" t="str">
            <v>022201</v>
          </cell>
          <cell r="BG38">
            <v>35</v>
          </cell>
          <cell r="BH38" t="str">
            <v>022104</v>
          </cell>
          <cell r="BI38">
            <v>18</v>
          </cell>
          <cell r="BJ38" t="str">
            <v>022104</v>
          </cell>
          <cell r="BK38">
            <v>16</v>
          </cell>
          <cell r="BL38" t="str">
            <v>022104</v>
          </cell>
          <cell r="BM38">
            <v>16</v>
          </cell>
          <cell r="BN38" t="str">
            <v>022104</v>
          </cell>
          <cell r="BO38">
            <v>10</v>
          </cell>
          <cell r="BP38" t="str">
            <v>022104</v>
          </cell>
          <cell r="BQ38">
            <v>20</v>
          </cell>
          <cell r="BR38" t="str">
            <v>022104</v>
          </cell>
          <cell r="BS38">
            <v>13</v>
          </cell>
          <cell r="BT38" t="str">
            <v>022104</v>
          </cell>
          <cell r="BU38">
            <v>16</v>
          </cell>
          <cell r="BV38" t="str">
            <v>022104</v>
          </cell>
          <cell r="BW38">
            <v>15</v>
          </cell>
          <cell r="BX38" t="str">
            <v>022104</v>
          </cell>
          <cell r="BY38">
            <v>14</v>
          </cell>
          <cell r="BZ38" t="str">
            <v>022104</v>
          </cell>
          <cell r="CA38">
            <v>15</v>
          </cell>
          <cell r="CB38" t="str">
            <v>022104</v>
          </cell>
          <cell r="CC38">
            <v>19</v>
          </cell>
          <cell r="CD38" t="str">
            <v>022104</v>
          </cell>
          <cell r="CE38">
            <v>16</v>
          </cell>
          <cell r="CF38" t="str">
            <v>022104</v>
          </cell>
          <cell r="CG38">
            <v>19</v>
          </cell>
          <cell r="CH38" t="str">
            <v>022104</v>
          </cell>
          <cell r="CI38">
            <v>12</v>
          </cell>
          <cell r="CJ38" t="str">
            <v>022104</v>
          </cell>
          <cell r="CK38">
            <v>12</v>
          </cell>
          <cell r="CL38" t="str">
            <v>022104</v>
          </cell>
          <cell r="CM38">
            <v>18</v>
          </cell>
          <cell r="CN38" t="str">
            <v>022104</v>
          </cell>
          <cell r="CO38">
            <v>12</v>
          </cell>
          <cell r="CP38" t="str">
            <v>022104</v>
          </cell>
          <cell r="CQ38">
            <v>12</v>
          </cell>
          <cell r="CR38" t="str">
            <v>022104</v>
          </cell>
          <cell r="CS38">
            <v>21</v>
          </cell>
        </row>
        <row r="39">
          <cell r="B39" t="str">
            <v>022201</v>
          </cell>
          <cell r="C39">
            <v>1</v>
          </cell>
          <cell r="D39" t="str">
            <v>022201</v>
          </cell>
          <cell r="E39">
            <v>1</v>
          </cell>
          <cell r="F39" t="str">
            <v>022201</v>
          </cell>
          <cell r="G39">
            <v>18</v>
          </cell>
          <cell r="H39" t="str">
            <v>022201</v>
          </cell>
          <cell r="I39">
            <v>3</v>
          </cell>
          <cell r="J39" t="str">
            <v>022201</v>
          </cell>
          <cell r="K39">
            <v>22</v>
          </cell>
          <cell r="L39" t="str">
            <v>022201</v>
          </cell>
          <cell r="M39">
            <v>25</v>
          </cell>
          <cell r="N39" t="str">
            <v>022201</v>
          </cell>
          <cell r="O39">
            <v>33</v>
          </cell>
          <cell r="P39" t="str">
            <v>022201</v>
          </cell>
          <cell r="Q39">
            <v>23</v>
          </cell>
          <cell r="R39" t="str">
            <v>022202</v>
          </cell>
          <cell r="S39">
            <v>18</v>
          </cell>
          <cell r="T39" t="str">
            <v>022201</v>
          </cell>
          <cell r="U39">
            <v>23</v>
          </cell>
          <cell r="V39" t="str">
            <v>022201</v>
          </cell>
          <cell r="W39">
            <v>31</v>
          </cell>
          <cell r="X39" t="str">
            <v>022201</v>
          </cell>
          <cell r="Y39">
            <v>34</v>
          </cell>
          <cell r="Z39" t="str">
            <v>022202</v>
          </cell>
          <cell r="AA39">
            <v>20</v>
          </cell>
          <cell r="AB39" t="str">
            <v>022201</v>
          </cell>
          <cell r="AC39">
            <v>26</v>
          </cell>
          <cell r="AD39" t="str">
            <v>022201</v>
          </cell>
          <cell r="AE39">
            <v>31</v>
          </cell>
          <cell r="AF39" t="str">
            <v>022201</v>
          </cell>
          <cell r="AG39">
            <v>28</v>
          </cell>
          <cell r="AH39" t="str">
            <v>022202</v>
          </cell>
          <cell r="AI39">
            <v>13</v>
          </cell>
          <cell r="AJ39" t="str">
            <v>022201</v>
          </cell>
          <cell r="AK39">
            <v>25</v>
          </cell>
          <cell r="AL39" t="str">
            <v>022201</v>
          </cell>
          <cell r="AM39">
            <v>35</v>
          </cell>
          <cell r="AN39" t="str">
            <v>022201</v>
          </cell>
          <cell r="AO39">
            <v>35</v>
          </cell>
          <cell r="AP39" t="str">
            <v>022201</v>
          </cell>
          <cell r="AQ39">
            <v>29</v>
          </cell>
          <cell r="AR39" t="str">
            <v>022201</v>
          </cell>
          <cell r="AS39">
            <v>30</v>
          </cell>
          <cell r="AT39" t="str">
            <v>022201</v>
          </cell>
          <cell r="AU39">
            <v>30</v>
          </cell>
          <cell r="AV39" t="str">
            <v>022202</v>
          </cell>
          <cell r="AW39">
            <v>15</v>
          </cell>
          <cell r="AX39" t="str">
            <v>022201</v>
          </cell>
          <cell r="AY39">
            <v>30</v>
          </cell>
          <cell r="AZ39" t="str">
            <v>022201</v>
          </cell>
          <cell r="BA39">
            <v>31</v>
          </cell>
          <cell r="BB39" t="str">
            <v>022201</v>
          </cell>
          <cell r="BC39">
            <v>36</v>
          </cell>
          <cell r="BD39" t="str">
            <v>022201</v>
          </cell>
          <cell r="BE39">
            <v>29</v>
          </cell>
          <cell r="BF39" t="str">
            <v>022202</v>
          </cell>
          <cell r="BG39">
            <v>15</v>
          </cell>
          <cell r="BH39" t="str">
            <v>022201</v>
          </cell>
          <cell r="BI39">
            <v>26</v>
          </cell>
          <cell r="BJ39" t="str">
            <v>022201</v>
          </cell>
          <cell r="BK39">
            <v>27</v>
          </cell>
          <cell r="BL39" t="str">
            <v>022201</v>
          </cell>
          <cell r="BM39">
            <v>38</v>
          </cell>
          <cell r="BN39" t="str">
            <v>022201</v>
          </cell>
          <cell r="BO39">
            <v>41</v>
          </cell>
          <cell r="BP39" t="str">
            <v>022201</v>
          </cell>
          <cell r="BQ39">
            <v>36</v>
          </cell>
          <cell r="BR39" t="str">
            <v>022201</v>
          </cell>
          <cell r="BS39">
            <v>38</v>
          </cell>
          <cell r="BT39" t="str">
            <v>022201</v>
          </cell>
          <cell r="BU39">
            <v>39</v>
          </cell>
          <cell r="BV39" t="str">
            <v>022201</v>
          </cell>
          <cell r="BW39">
            <v>37</v>
          </cell>
          <cell r="BX39" t="str">
            <v>022201</v>
          </cell>
          <cell r="BY39">
            <v>36</v>
          </cell>
          <cell r="BZ39" t="str">
            <v>022201</v>
          </cell>
          <cell r="CA39">
            <v>27</v>
          </cell>
          <cell r="CB39" t="str">
            <v>022201</v>
          </cell>
          <cell r="CC39">
            <v>28</v>
          </cell>
          <cell r="CD39" t="str">
            <v>022201</v>
          </cell>
          <cell r="CE39">
            <v>21</v>
          </cell>
          <cell r="CF39" t="str">
            <v>022201</v>
          </cell>
          <cell r="CG39">
            <v>27</v>
          </cell>
          <cell r="CH39" t="str">
            <v>022201</v>
          </cell>
          <cell r="CI39">
            <v>33</v>
          </cell>
          <cell r="CJ39" t="str">
            <v>022201</v>
          </cell>
          <cell r="CK39">
            <v>43</v>
          </cell>
          <cell r="CL39" t="str">
            <v>022201</v>
          </cell>
          <cell r="CM39">
            <v>31</v>
          </cell>
          <cell r="CN39" t="str">
            <v>022201</v>
          </cell>
          <cell r="CO39">
            <v>28</v>
          </cell>
          <cell r="CP39" t="str">
            <v>022201</v>
          </cell>
          <cell r="CQ39">
            <v>36</v>
          </cell>
          <cell r="CR39" t="str">
            <v>022201</v>
          </cell>
          <cell r="CS39">
            <v>25</v>
          </cell>
        </row>
        <row r="40">
          <cell r="B40" t="str">
            <v>022202</v>
          </cell>
          <cell r="F40" t="str">
            <v>022202</v>
          </cell>
          <cell r="G40">
            <v>12</v>
          </cell>
          <cell r="H40" t="str">
            <v>022202</v>
          </cell>
          <cell r="I40">
            <v>6</v>
          </cell>
          <cell r="J40" t="str">
            <v>022202</v>
          </cell>
          <cell r="K40">
            <v>15</v>
          </cell>
          <cell r="L40" t="str">
            <v>022202</v>
          </cell>
          <cell r="M40">
            <v>16</v>
          </cell>
          <cell r="N40" t="str">
            <v>022202</v>
          </cell>
          <cell r="O40">
            <v>21</v>
          </cell>
          <cell r="P40" t="str">
            <v>022202</v>
          </cell>
          <cell r="Q40">
            <v>11</v>
          </cell>
          <cell r="R40" t="str">
            <v>022203</v>
          </cell>
          <cell r="S40">
            <v>4</v>
          </cell>
          <cell r="T40" t="str">
            <v>022202</v>
          </cell>
          <cell r="U40">
            <v>17</v>
          </cell>
          <cell r="V40" t="str">
            <v>022202</v>
          </cell>
          <cell r="W40">
            <v>22</v>
          </cell>
          <cell r="X40" t="str">
            <v>022202</v>
          </cell>
          <cell r="Y40">
            <v>25</v>
          </cell>
          <cell r="Z40" t="str">
            <v>022203</v>
          </cell>
          <cell r="AA40">
            <v>5</v>
          </cell>
          <cell r="AB40" t="str">
            <v>022202</v>
          </cell>
          <cell r="AC40">
            <v>14</v>
          </cell>
          <cell r="AD40" t="str">
            <v>022202</v>
          </cell>
          <cell r="AE40">
            <v>13</v>
          </cell>
          <cell r="AF40" t="str">
            <v>022202</v>
          </cell>
          <cell r="AG40">
            <v>13</v>
          </cell>
          <cell r="AH40" t="str">
            <v>022203</v>
          </cell>
          <cell r="AI40">
            <v>7</v>
          </cell>
          <cell r="AJ40" t="str">
            <v>022202</v>
          </cell>
          <cell r="AK40">
            <v>13</v>
          </cell>
          <cell r="AL40" t="str">
            <v>022202</v>
          </cell>
          <cell r="AM40">
            <v>22</v>
          </cell>
          <cell r="AN40" t="str">
            <v>022202</v>
          </cell>
          <cell r="AO40">
            <v>10</v>
          </cell>
          <cell r="AP40" t="str">
            <v>022202</v>
          </cell>
          <cell r="AQ40">
            <v>13</v>
          </cell>
          <cell r="AR40" t="str">
            <v>022202</v>
          </cell>
          <cell r="AS40">
            <v>16</v>
          </cell>
          <cell r="AT40" t="str">
            <v>022202</v>
          </cell>
          <cell r="AU40">
            <v>24</v>
          </cell>
          <cell r="AV40" t="str">
            <v>022203</v>
          </cell>
          <cell r="AW40">
            <v>7</v>
          </cell>
          <cell r="AX40" t="str">
            <v>022202</v>
          </cell>
          <cell r="AY40">
            <v>12</v>
          </cell>
          <cell r="AZ40" t="str">
            <v>022202</v>
          </cell>
          <cell r="BA40">
            <v>19</v>
          </cell>
          <cell r="BB40" t="str">
            <v>022202</v>
          </cell>
          <cell r="BC40">
            <v>15</v>
          </cell>
          <cell r="BD40" t="str">
            <v>022202</v>
          </cell>
          <cell r="BE40">
            <v>28</v>
          </cell>
          <cell r="BF40" t="str">
            <v>022203</v>
          </cell>
          <cell r="BG40">
            <v>7</v>
          </cell>
          <cell r="BH40" t="str">
            <v>022202</v>
          </cell>
          <cell r="BI40">
            <v>16</v>
          </cell>
          <cell r="BJ40" t="str">
            <v>022202</v>
          </cell>
          <cell r="BK40">
            <v>17</v>
          </cell>
          <cell r="BL40" t="str">
            <v>022202</v>
          </cell>
          <cell r="BM40">
            <v>28</v>
          </cell>
          <cell r="BN40" t="str">
            <v>022202</v>
          </cell>
          <cell r="BO40">
            <v>14</v>
          </cell>
          <cell r="BP40" t="str">
            <v>022202</v>
          </cell>
          <cell r="BQ40">
            <v>27</v>
          </cell>
          <cell r="BR40" t="str">
            <v>022202</v>
          </cell>
          <cell r="BS40">
            <v>25</v>
          </cell>
          <cell r="BT40" t="str">
            <v>022202</v>
          </cell>
          <cell r="BU40">
            <v>25</v>
          </cell>
          <cell r="BV40" t="str">
            <v>022202</v>
          </cell>
          <cell r="BW40">
            <v>21</v>
          </cell>
          <cell r="BX40" t="str">
            <v>022202</v>
          </cell>
          <cell r="BY40">
            <v>16</v>
          </cell>
          <cell r="BZ40" t="str">
            <v>022202</v>
          </cell>
          <cell r="CA40">
            <v>13</v>
          </cell>
          <cell r="CB40" t="str">
            <v>022202</v>
          </cell>
          <cell r="CC40">
            <v>12</v>
          </cell>
          <cell r="CD40" t="str">
            <v>022202</v>
          </cell>
          <cell r="CE40">
            <v>17</v>
          </cell>
          <cell r="CF40" t="str">
            <v>022202</v>
          </cell>
          <cell r="CG40">
            <v>23</v>
          </cell>
          <cell r="CH40" t="str">
            <v>022202</v>
          </cell>
          <cell r="CI40">
            <v>19</v>
          </cell>
          <cell r="CJ40" t="str">
            <v>022202</v>
          </cell>
          <cell r="CK40">
            <v>15</v>
          </cell>
          <cell r="CL40" t="str">
            <v>022202</v>
          </cell>
          <cell r="CM40">
            <v>18</v>
          </cell>
          <cell r="CN40" t="str">
            <v>022202</v>
          </cell>
          <cell r="CO40">
            <v>18</v>
          </cell>
          <cell r="CP40" t="str">
            <v>022202</v>
          </cell>
          <cell r="CQ40">
            <v>21</v>
          </cell>
          <cell r="CR40" t="str">
            <v>022202</v>
          </cell>
          <cell r="CS40">
            <v>19</v>
          </cell>
        </row>
        <row r="41">
          <cell r="B41" t="str">
            <v>022203</v>
          </cell>
          <cell r="D41" t="str">
            <v>022203</v>
          </cell>
          <cell r="E41">
            <v>1</v>
          </cell>
          <cell r="F41" t="str">
            <v>022203</v>
          </cell>
          <cell r="G41">
            <v>2</v>
          </cell>
          <cell r="H41" t="str">
            <v>022203</v>
          </cell>
          <cell r="I41">
            <v>5</v>
          </cell>
          <cell r="J41" t="str">
            <v>022203</v>
          </cell>
          <cell r="K41">
            <v>2</v>
          </cell>
          <cell r="L41" t="str">
            <v>022203</v>
          </cell>
          <cell r="M41">
            <v>3</v>
          </cell>
          <cell r="N41" t="str">
            <v>022203</v>
          </cell>
          <cell r="O41">
            <v>6</v>
          </cell>
          <cell r="P41" t="str">
            <v>022203</v>
          </cell>
          <cell r="Q41">
            <v>6</v>
          </cell>
          <cell r="R41" t="str">
            <v>022204</v>
          </cell>
          <cell r="S41">
            <v>7</v>
          </cell>
          <cell r="T41" t="str">
            <v>022203</v>
          </cell>
          <cell r="U41">
            <v>8</v>
          </cell>
          <cell r="V41" t="str">
            <v>022203</v>
          </cell>
          <cell r="W41">
            <v>7</v>
          </cell>
          <cell r="X41" t="str">
            <v>022203</v>
          </cell>
          <cell r="Y41">
            <v>6</v>
          </cell>
          <cell r="Z41" t="str">
            <v>022204</v>
          </cell>
          <cell r="AA41">
            <v>2</v>
          </cell>
          <cell r="AB41" t="str">
            <v>022203</v>
          </cell>
          <cell r="AC41">
            <v>9</v>
          </cell>
          <cell r="AD41" t="str">
            <v>022203</v>
          </cell>
          <cell r="AE41">
            <v>8</v>
          </cell>
          <cell r="AF41" t="str">
            <v>022203</v>
          </cell>
          <cell r="AG41">
            <v>4</v>
          </cell>
          <cell r="AH41" t="str">
            <v>022204</v>
          </cell>
          <cell r="AI41">
            <v>4</v>
          </cell>
          <cell r="AJ41" t="str">
            <v>022203</v>
          </cell>
          <cell r="AK41">
            <v>7</v>
          </cell>
          <cell r="AL41" t="str">
            <v>022203</v>
          </cell>
          <cell r="AM41">
            <v>8</v>
          </cell>
          <cell r="AN41" t="str">
            <v>022203</v>
          </cell>
          <cell r="AO41">
            <v>6</v>
          </cell>
          <cell r="AP41" t="str">
            <v>022203</v>
          </cell>
          <cell r="AQ41">
            <v>6</v>
          </cell>
          <cell r="AR41" t="str">
            <v>022203</v>
          </cell>
          <cell r="AS41">
            <v>4</v>
          </cell>
          <cell r="AT41" t="str">
            <v>022203</v>
          </cell>
          <cell r="AU41">
            <v>6</v>
          </cell>
          <cell r="AV41" t="str">
            <v>022204</v>
          </cell>
          <cell r="AW41">
            <v>3</v>
          </cell>
          <cell r="AX41" t="str">
            <v>022203</v>
          </cell>
          <cell r="AY41">
            <v>5</v>
          </cell>
          <cell r="AZ41" t="str">
            <v>022203</v>
          </cell>
          <cell r="BA41">
            <v>5</v>
          </cell>
          <cell r="BB41" t="str">
            <v>022203</v>
          </cell>
          <cell r="BC41">
            <v>7</v>
          </cell>
          <cell r="BD41" t="str">
            <v>022203</v>
          </cell>
          <cell r="BE41">
            <v>10</v>
          </cell>
          <cell r="BF41" t="str">
            <v>022204</v>
          </cell>
          <cell r="BG41">
            <v>4</v>
          </cell>
          <cell r="BH41" t="str">
            <v>022203</v>
          </cell>
          <cell r="BI41">
            <v>4</v>
          </cell>
          <cell r="BJ41" t="str">
            <v>022203</v>
          </cell>
          <cell r="BK41">
            <v>8</v>
          </cell>
          <cell r="BL41" t="str">
            <v>022203</v>
          </cell>
          <cell r="BM41">
            <v>9</v>
          </cell>
          <cell r="BN41" t="str">
            <v>022203</v>
          </cell>
          <cell r="BO41">
            <v>9</v>
          </cell>
          <cell r="BP41" t="str">
            <v>022203</v>
          </cell>
          <cell r="BQ41">
            <v>4</v>
          </cell>
          <cell r="BR41" t="str">
            <v>022203</v>
          </cell>
          <cell r="BS41">
            <v>4</v>
          </cell>
          <cell r="BT41" t="str">
            <v>022203</v>
          </cell>
          <cell r="BU41">
            <v>6</v>
          </cell>
          <cell r="BV41" t="str">
            <v>022203</v>
          </cell>
          <cell r="BW41">
            <v>9</v>
          </cell>
          <cell r="BX41" t="str">
            <v>022203</v>
          </cell>
          <cell r="BY41">
            <v>7</v>
          </cell>
          <cell r="BZ41" t="str">
            <v>022203</v>
          </cell>
          <cell r="CA41">
            <v>15</v>
          </cell>
          <cell r="CB41" t="str">
            <v>022203</v>
          </cell>
          <cell r="CC41">
            <v>8</v>
          </cell>
          <cell r="CD41" t="str">
            <v>022203</v>
          </cell>
          <cell r="CE41">
            <v>11</v>
          </cell>
          <cell r="CF41" t="str">
            <v>022203</v>
          </cell>
          <cell r="CG41">
            <v>4</v>
          </cell>
          <cell r="CH41" t="str">
            <v>022203</v>
          </cell>
          <cell r="CI41">
            <v>3</v>
          </cell>
          <cell r="CJ41" t="str">
            <v>022203</v>
          </cell>
          <cell r="CK41">
            <v>11</v>
          </cell>
          <cell r="CL41" t="str">
            <v>022203</v>
          </cell>
          <cell r="CM41">
            <v>4</v>
          </cell>
          <cell r="CN41" t="str">
            <v>022203</v>
          </cell>
          <cell r="CO41">
            <v>10</v>
          </cell>
          <cell r="CP41" t="str">
            <v>022203</v>
          </cell>
          <cell r="CQ41">
            <v>4</v>
          </cell>
          <cell r="CR41" t="str">
            <v>022203</v>
          </cell>
          <cell r="CS41">
            <v>3</v>
          </cell>
        </row>
        <row r="42">
          <cell r="B42" t="str">
            <v>022204</v>
          </cell>
          <cell r="F42" t="str">
            <v>022204</v>
          </cell>
          <cell r="G42">
            <v>2</v>
          </cell>
          <cell r="H42" t="str">
            <v>022204</v>
          </cell>
          <cell r="I42">
            <v>4</v>
          </cell>
          <cell r="J42" t="str">
            <v>022204</v>
          </cell>
          <cell r="K42">
            <v>6</v>
          </cell>
          <cell r="L42" t="str">
            <v>022204</v>
          </cell>
          <cell r="M42">
            <v>7</v>
          </cell>
          <cell r="N42" t="str">
            <v>022204</v>
          </cell>
          <cell r="O42">
            <v>7</v>
          </cell>
          <cell r="P42" t="str">
            <v>022204</v>
          </cell>
          <cell r="Q42">
            <v>8</v>
          </cell>
          <cell r="R42" t="str">
            <v>022205</v>
          </cell>
          <cell r="S42">
            <v>16</v>
          </cell>
          <cell r="T42" t="str">
            <v>022204</v>
          </cell>
          <cell r="U42">
            <v>4</v>
          </cell>
          <cell r="V42" t="str">
            <v>022204</v>
          </cell>
          <cell r="W42">
            <v>6</v>
          </cell>
          <cell r="X42" t="str">
            <v>022204</v>
          </cell>
          <cell r="Y42">
            <v>6</v>
          </cell>
          <cell r="Z42" t="str">
            <v>022205</v>
          </cell>
          <cell r="AA42">
            <v>11</v>
          </cell>
          <cell r="AB42" t="str">
            <v>022204</v>
          </cell>
          <cell r="AC42">
            <v>3</v>
          </cell>
          <cell r="AD42" t="str">
            <v>022204</v>
          </cell>
          <cell r="AE42">
            <v>3</v>
          </cell>
          <cell r="AF42" t="str">
            <v>022204</v>
          </cell>
          <cell r="AG42">
            <v>3</v>
          </cell>
          <cell r="AH42" t="str">
            <v>022205</v>
          </cell>
          <cell r="AI42">
            <v>9</v>
          </cell>
          <cell r="AJ42" t="str">
            <v>022204</v>
          </cell>
          <cell r="AK42">
            <v>6</v>
          </cell>
          <cell r="AL42" t="str">
            <v>022204</v>
          </cell>
          <cell r="AM42">
            <v>3</v>
          </cell>
          <cell r="AN42" t="str">
            <v>022204</v>
          </cell>
          <cell r="AO42">
            <v>2</v>
          </cell>
          <cell r="AP42" t="str">
            <v>022204</v>
          </cell>
          <cell r="AQ42">
            <v>4</v>
          </cell>
          <cell r="AR42" t="str">
            <v>022204</v>
          </cell>
          <cell r="AS42">
            <v>4</v>
          </cell>
          <cell r="AT42" t="str">
            <v>022204</v>
          </cell>
          <cell r="AU42">
            <v>4</v>
          </cell>
          <cell r="AV42" t="str">
            <v>022205</v>
          </cell>
          <cell r="AW42">
            <v>12</v>
          </cell>
          <cell r="AX42" t="str">
            <v>022204</v>
          </cell>
          <cell r="AY42">
            <v>6</v>
          </cell>
          <cell r="AZ42" t="str">
            <v>022204</v>
          </cell>
          <cell r="BA42">
            <v>4</v>
          </cell>
          <cell r="BB42" t="str">
            <v>022204</v>
          </cell>
          <cell r="BC42">
            <v>6</v>
          </cell>
          <cell r="BD42" t="str">
            <v>022204</v>
          </cell>
          <cell r="BE42">
            <v>6</v>
          </cell>
          <cell r="BF42" t="str">
            <v>022205</v>
          </cell>
          <cell r="BG42">
            <v>18</v>
          </cell>
          <cell r="BH42" t="str">
            <v>022204</v>
          </cell>
          <cell r="BI42">
            <v>5</v>
          </cell>
          <cell r="BJ42" t="str">
            <v>022204</v>
          </cell>
          <cell r="BK42">
            <v>10</v>
          </cell>
          <cell r="BL42" t="str">
            <v>022204</v>
          </cell>
          <cell r="BM42">
            <v>3</v>
          </cell>
          <cell r="BN42" t="str">
            <v>022204</v>
          </cell>
          <cell r="BO42">
            <v>4</v>
          </cell>
          <cell r="BP42" t="str">
            <v>022204</v>
          </cell>
          <cell r="BQ42">
            <v>5</v>
          </cell>
          <cell r="BR42" t="str">
            <v>022204</v>
          </cell>
          <cell r="BS42">
            <v>3</v>
          </cell>
          <cell r="BT42" t="str">
            <v>022204</v>
          </cell>
          <cell r="BU42">
            <v>15</v>
          </cell>
          <cell r="BV42" t="str">
            <v>022204</v>
          </cell>
          <cell r="BW42">
            <v>9</v>
          </cell>
          <cell r="BX42" t="str">
            <v>022204</v>
          </cell>
          <cell r="BY42">
            <v>3</v>
          </cell>
          <cell r="BZ42" t="str">
            <v>022204</v>
          </cell>
          <cell r="CA42">
            <v>5</v>
          </cell>
          <cell r="CB42" t="str">
            <v>022204</v>
          </cell>
          <cell r="CC42">
            <v>4</v>
          </cell>
          <cell r="CD42" t="str">
            <v>022204</v>
          </cell>
          <cell r="CE42">
            <v>8</v>
          </cell>
          <cell r="CF42" t="str">
            <v>022204</v>
          </cell>
          <cell r="CG42">
            <v>7</v>
          </cell>
          <cell r="CH42" t="str">
            <v>022204</v>
          </cell>
          <cell r="CI42">
            <v>11</v>
          </cell>
          <cell r="CJ42" t="str">
            <v>022204</v>
          </cell>
          <cell r="CK42">
            <v>4</v>
          </cell>
          <cell r="CL42" t="str">
            <v>022204</v>
          </cell>
          <cell r="CM42">
            <v>7</v>
          </cell>
          <cell r="CN42" t="str">
            <v>022204</v>
          </cell>
          <cell r="CO42">
            <v>3</v>
          </cell>
          <cell r="CP42" t="str">
            <v>022204</v>
          </cell>
          <cell r="CQ42">
            <v>1</v>
          </cell>
          <cell r="CR42" t="str">
            <v>022204</v>
          </cell>
          <cell r="CS42">
            <v>5</v>
          </cell>
        </row>
        <row r="43">
          <cell r="B43" t="str">
            <v>022205</v>
          </cell>
          <cell r="C43">
            <v>1</v>
          </cell>
          <cell r="D43" t="str">
            <v>022205</v>
          </cell>
          <cell r="E43">
            <v>1</v>
          </cell>
          <cell r="F43" t="str">
            <v>022205</v>
          </cell>
          <cell r="G43">
            <v>11</v>
          </cell>
          <cell r="H43" t="str">
            <v>022205</v>
          </cell>
          <cell r="I43">
            <v>6</v>
          </cell>
          <cell r="J43" t="str">
            <v>022205</v>
          </cell>
          <cell r="K43">
            <v>16</v>
          </cell>
          <cell r="L43" t="str">
            <v>022205</v>
          </cell>
          <cell r="M43">
            <v>16</v>
          </cell>
          <cell r="N43" t="str">
            <v>022205</v>
          </cell>
          <cell r="O43">
            <v>14</v>
          </cell>
          <cell r="P43" t="str">
            <v>022205</v>
          </cell>
          <cell r="Q43">
            <v>15</v>
          </cell>
          <cell r="R43" t="str">
            <v>022208</v>
          </cell>
          <cell r="S43">
            <v>4</v>
          </cell>
          <cell r="T43" t="str">
            <v>022205</v>
          </cell>
          <cell r="U43">
            <v>10</v>
          </cell>
          <cell r="V43" t="str">
            <v>022205</v>
          </cell>
          <cell r="W43">
            <v>14</v>
          </cell>
          <cell r="X43" t="str">
            <v>022205</v>
          </cell>
          <cell r="Y43">
            <v>14</v>
          </cell>
          <cell r="Z43" t="str">
            <v>022208</v>
          </cell>
          <cell r="AA43">
            <v>6</v>
          </cell>
          <cell r="AB43" t="str">
            <v>022205</v>
          </cell>
          <cell r="AC43">
            <v>15</v>
          </cell>
          <cell r="AD43" t="str">
            <v>022205</v>
          </cell>
          <cell r="AE43">
            <v>18</v>
          </cell>
          <cell r="AF43" t="str">
            <v>022205</v>
          </cell>
          <cell r="AG43">
            <v>18</v>
          </cell>
          <cell r="AH43" t="str">
            <v>022208</v>
          </cell>
          <cell r="AI43">
            <v>7</v>
          </cell>
          <cell r="AJ43" t="str">
            <v>022205</v>
          </cell>
          <cell r="AK43">
            <v>12</v>
          </cell>
          <cell r="AL43" t="str">
            <v>022205</v>
          </cell>
          <cell r="AM43">
            <v>19</v>
          </cell>
          <cell r="AN43" t="str">
            <v>022205</v>
          </cell>
          <cell r="AO43">
            <v>6</v>
          </cell>
          <cell r="AP43" t="str">
            <v>022205</v>
          </cell>
          <cell r="AQ43">
            <v>13</v>
          </cell>
          <cell r="AR43" t="str">
            <v>022205</v>
          </cell>
          <cell r="AS43">
            <v>10</v>
          </cell>
          <cell r="AT43" t="str">
            <v>022205</v>
          </cell>
          <cell r="AU43">
            <v>13</v>
          </cell>
          <cell r="AV43" t="str">
            <v>022208</v>
          </cell>
          <cell r="AW43">
            <v>3</v>
          </cell>
          <cell r="AX43" t="str">
            <v>022205</v>
          </cell>
          <cell r="AY43">
            <v>11</v>
          </cell>
          <cell r="AZ43" t="str">
            <v>022205</v>
          </cell>
          <cell r="BA43">
            <v>11</v>
          </cell>
          <cell r="BB43" t="str">
            <v>022205</v>
          </cell>
          <cell r="BC43">
            <v>15</v>
          </cell>
          <cell r="BD43" t="str">
            <v>022205</v>
          </cell>
          <cell r="BE43">
            <v>20</v>
          </cell>
          <cell r="BF43" t="str">
            <v>022208</v>
          </cell>
          <cell r="BG43">
            <v>8</v>
          </cell>
          <cell r="BH43" t="str">
            <v>022205</v>
          </cell>
          <cell r="BI43">
            <v>19</v>
          </cell>
          <cell r="BJ43" t="str">
            <v>022205</v>
          </cell>
          <cell r="BK43">
            <v>18</v>
          </cell>
          <cell r="BL43" t="str">
            <v>022205</v>
          </cell>
          <cell r="BM43">
            <v>15</v>
          </cell>
          <cell r="BN43" t="str">
            <v>022205</v>
          </cell>
          <cell r="BO43">
            <v>19</v>
          </cell>
          <cell r="BP43" t="str">
            <v>022205</v>
          </cell>
          <cell r="BQ43">
            <v>19</v>
          </cell>
          <cell r="BR43" t="str">
            <v>022205</v>
          </cell>
          <cell r="BS43">
            <v>18</v>
          </cell>
          <cell r="BT43" t="str">
            <v>022205</v>
          </cell>
          <cell r="BU43">
            <v>12</v>
          </cell>
          <cell r="BV43" t="str">
            <v>022205</v>
          </cell>
          <cell r="BW43">
            <v>20</v>
          </cell>
          <cell r="BX43" t="str">
            <v>022205</v>
          </cell>
          <cell r="BY43">
            <v>24</v>
          </cell>
          <cell r="BZ43" t="str">
            <v>022205</v>
          </cell>
          <cell r="CA43">
            <v>19</v>
          </cell>
          <cell r="CB43" t="str">
            <v>022205</v>
          </cell>
          <cell r="CC43">
            <v>15</v>
          </cell>
          <cell r="CD43" t="str">
            <v>022205</v>
          </cell>
          <cell r="CE43">
            <v>18</v>
          </cell>
          <cell r="CF43" t="str">
            <v>022205</v>
          </cell>
          <cell r="CG43">
            <v>26</v>
          </cell>
          <cell r="CH43" t="str">
            <v>022205</v>
          </cell>
          <cell r="CI43">
            <v>21</v>
          </cell>
          <cell r="CJ43" t="str">
            <v>022205</v>
          </cell>
          <cell r="CK43">
            <v>19</v>
          </cell>
          <cell r="CL43" t="str">
            <v>022205</v>
          </cell>
          <cell r="CM43">
            <v>16</v>
          </cell>
          <cell r="CN43" t="str">
            <v>022205</v>
          </cell>
          <cell r="CO43">
            <v>13</v>
          </cell>
          <cell r="CP43" t="str">
            <v>022205</v>
          </cell>
          <cell r="CQ43">
            <v>12</v>
          </cell>
          <cell r="CR43" t="str">
            <v>022205</v>
          </cell>
          <cell r="CS43">
            <v>10</v>
          </cell>
        </row>
        <row r="44">
          <cell r="B44" t="str">
            <v>022208</v>
          </cell>
          <cell r="F44" t="str">
            <v>022208</v>
          </cell>
          <cell r="G44">
            <v>5</v>
          </cell>
          <cell r="H44" t="str">
            <v>022208</v>
          </cell>
          <cell r="I44">
            <v>5</v>
          </cell>
          <cell r="J44" t="str">
            <v>022208</v>
          </cell>
          <cell r="K44">
            <v>6</v>
          </cell>
          <cell r="L44" t="str">
            <v>022208</v>
          </cell>
          <cell r="M44">
            <v>4</v>
          </cell>
          <cell r="N44" t="str">
            <v>022208</v>
          </cell>
          <cell r="O44">
            <v>10</v>
          </cell>
          <cell r="P44" t="str">
            <v>022208</v>
          </cell>
          <cell r="Q44">
            <v>12</v>
          </cell>
          <cell r="R44" t="str">
            <v>022720</v>
          </cell>
          <cell r="S44">
            <v>59</v>
          </cell>
          <cell r="T44" t="str">
            <v>022208</v>
          </cell>
          <cell r="U44">
            <v>7</v>
          </cell>
          <cell r="V44" t="str">
            <v>022208</v>
          </cell>
          <cell r="W44">
            <v>6</v>
          </cell>
          <cell r="X44" t="str">
            <v>022208</v>
          </cell>
          <cell r="Y44">
            <v>8</v>
          </cell>
          <cell r="Z44" t="str">
            <v>022720</v>
          </cell>
          <cell r="AA44">
            <v>58</v>
          </cell>
          <cell r="AB44" t="str">
            <v>022208</v>
          </cell>
          <cell r="AC44">
            <v>7</v>
          </cell>
          <cell r="AD44" t="str">
            <v>022208</v>
          </cell>
          <cell r="AE44">
            <v>7</v>
          </cell>
          <cell r="AF44" t="str">
            <v>022208</v>
          </cell>
          <cell r="AG44">
            <v>3</v>
          </cell>
          <cell r="AH44" t="str">
            <v>022720</v>
          </cell>
          <cell r="AI44">
            <v>50</v>
          </cell>
          <cell r="AJ44" t="str">
            <v>022208</v>
          </cell>
          <cell r="AK44">
            <v>12</v>
          </cell>
          <cell r="AL44" t="str">
            <v>022208</v>
          </cell>
          <cell r="AM44">
            <v>10</v>
          </cell>
          <cell r="AN44" t="str">
            <v>022208</v>
          </cell>
          <cell r="AO44">
            <v>6</v>
          </cell>
          <cell r="AP44" t="str">
            <v>022208</v>
          </cell>
          <cell r="AQ44">
            <v>5</v>
          </cell>
          <cell r="AR44" t="str">
            <v>022208</v>
          </cell>
          <cell r="AS44">
            <v>6</v>
          </cell>
          <cell r="AT44" t="str">
            <v>022208</v>
          </cell>
          <cell r="AU44">
            <v>10</v>
          </cell>
          <cell r="AV44" t="str">
            <v>022720</v>
          </cell>
          <cell r="AW44">
            <v>66</v>
          </cell>
          <cell r="AX44" t="str">
            <v>022208</v>
          </cell>
          <cell r="AY44">
            <v>7</v>
          </cell>
          <cell r="AZ44" t="str">
            <v>022208</v>
          </cell>
          <cell r="BA44">
            <v>12</v>
          </cell>
          <cell r="BB44" t="str">
            <v>022208</v>
          </cell>
          <cell r="BC44">
            <v>11</v>
          </cell>
          <cell r="BD44" t="str">
            <v>022208</v>
          </cell>
          <cell r="BE44">
            <v>7</v>
          </cell>
          <cell r="BF44" t="str">
            <v>022720</v>
          </cell>
          <cell r="BG44">
            <v>58</v>
          </cell>
          <cell r="BH44" t="str">
            <v>022208</v>
          </cell>
          <cell r="BI44">
            <v>11</v>
          </cell>
          <cell r="BJ44" t="str">
            <v>022208</v>
          </cell>
          <cell r="BK44">
            <v>11</v>
          </cell>
          <cell r="BL44" t="str">
            <v>022208</v>
          </cell>
          <cell r="BM44">
            <v>12</v>
          </cell>
          <cell r="BN44" t="str">
            <v>022208</v>
          </cell>
          <cell r="BO44">
            <v>5</v>
          </cell>
          <cell r="BP44" t="str">
            <v>022208</v>
          </cell>
          <cell r="BQ44">
            <v>5</v>
          </cell>
          <cell r="BR44" t="str">
            <v>022208</v>
          </cell>
          <cell r="BS44">
            <v>7</v>
          </cell>
          <cell r="BT44" t="str">
            <v>022208</v>
          </cell>
          <cell r="BU44">
            <v>5</v>
          </cell>
          <cell r="BV44" t="str">
            <v>022208</v>
          </cell>
          <cell r="BW44">
            <v>9</v>
          </cell>
          <cell r="BX44" t="str">
            <v>022208</v>
          </cell>
          <cell r="BY44">
            <v>10</v>
          </cell>
          <cell r="BZ44" t="str">
            <v>022208</v>
          </cell>
          <cell r="CA44">
            <v>3</v>
          </cell>
          <cell r="CB44" t="str">
            <v>022208</v>
          </cell>
          <cell r="CC44">
            <v>14</v>
          </cell>
          <cell r="CD44" t="str">
            <v>022208</v>
          </cell>
          <cell r="CE44">
            <v>6</v>
          </cell>
          <cell r="CF44" t="str">
            <v>022208</v>
          </cell>
          <cell r="CG44">
            <v>2</v>
          </cell>
          <cell r="CH44" t="str">
            <v>022208</v>
          </cell>
          <cell r="CI44">
            <v>3</v>
          </cell>
          <cell r="CJ44" t="str">
            <v>022208</v>
          </cell>
          <cell r="CK44">
            <v>12</v>
          </cell>
          <cell r="CL44" t="str">
            <v>022208</v>
          </cell>
          <cell r="CM44">
            <v>12</v>
          </cell>
          <cell r="CN44" t="str">
            <v>022208</v>
          </cell>
          <cell r="CO44">
            <v>7</v>
          </cell>
          <cell r="CP44" t="str">
            <v>022208</v>
          </cell>
          <cell r="CQ44">
            <v>9</v>
          </cell>
          <cell r="CR44" t="str">
            <v>022208</v>
          </cell>
          <cell r="CS44">
            <v>9</v>
          </cell>
        </row>
        <row r="45">
          <cell r="B45" t="str">
            <v>022720</v>
          </cell>
          <cell r="C45">
            <v>2</v>
          </cell>
          <cell r="F45" t="str">
            <v>022720</v>
          </cell>
          <cell r="G45">
            <v>20</v>
          </cell>
          <cell r="H45" t="str">
            <v>022720</v>
          </cell>
          <cell r="I45">
            <v>24</v>
          </cell>
          <cell r="J45" t="str">
            <v>022720</v>
          </cell>
          <cell r="K45">
            <v>38</v>
          </cell>
          <cell r="L45" t="str">
            <v>022720</v>
          </cell>
          <cell r="M45">
            <v>43</v>
          </cell>
          <cell r="N45" t="str">
            <v>022720</v>
          </cell>
          <cell r="O45">
            <v>52</v>
          </cell>
          <cell r="P45" t="str">
            <v>022720</v>
          </cell>
          <cell r="Q45">
            <v>39</v>
          </cell>
          <cell r="R45" t="str">
            <v>023002</v>
          </cell>
          <cell r="S45">
            <v>29</v>
          </cell>
          <cell r="T45" t="str">
            <v>022720</v>
          </cell>
          <cell r="U45">
            <v>42</v>
          </cell>
          <cell r="V45" t="str">
            <v>022720</v>
          </cell>
          <cell r="W45">
            <v>48</v>
          </cell>
          <cell r="X45" t="str">
            <v>022720</v>
          </cell>
          <cell r="Y45">
            <v>52</v>
          </cell>
          <cell r="Z45" t="str">
            <v>023002</v>
          </cell>
          <cell r="AA45">
            <v>23</v>
          </cell>
          <cell r="AB45" t="str">
            <v>022720</v>
          </cell>
          <cell r="AC45">
            <v>50</v>
          </cell>
          <cell r="AD45" t="str">
            <v>022720</v>
          </cell>
          <cell r="AE45">
            <v>54</v>
          </cell>
          <cell r="AF45" t="str">
            <v>022720</v>
          </cell>
          <cell r="AG45">
            <v>50</v>
          </cell>
          <cell r="AH45" t="str">
            <v>023002</v>
          </cell>
          <cell r="AI45">
            <v>22</v>
          </cell>
          <cell r="AJ45" t="str">
            <v>022720</v>
          </cell>
          <cell r="AK45">
            <v>42</v>
          </cell>
          <cell r="AL45" t="str">
            <v>022720</v>
          </cell>
          <cell r="AM45">
            <v>47</v>
          </cell>
          <cell r="AN45" t="str">
            <v>022720</v>
          </cell>
          <cell r="AO45">
            <v>46</v>
          </cell>
          <cell r="AP45" t="str">
            <v>022720</v>
          </cell>
          <cell r="AQ45">
            <v>45</v>
          </cell>
          <cell r="AR45" t="str">
            <v>022720</v>
          </cell>
          <cell r="AS45">
            <v>33</v>
          </cell>
          <cell r="AT45" t="str">
            <v>022720</v>
          </cell>
          <cell r="AU45">
            <v>45</v>
          </cell>
          <cell r="AV45" t="str">
            <v>023002</v>
          </cell>
          <cell r="AW45">
            <v>31</v>
          </cell>
          <cell r="AX45" t="str">
            <v>022720</v>
          </cell>
          <cell r="AY45">
            <v>51</v>
          </cell>
          <cell r="AZ45" t="str">
            <v>022720</v>
          </cell>
          <cell r="BA45">
            <v>60</v>
          </cell>
          <cell r="BB45" t="str">
            <v>022720</v>
          </cell>
          <cell r="BC45">
            <v>67</v>
          </cell>
          <cell r="BD45" t="str">
            <v>022720</v>
          </cell>
          <cell r="BE45">
            <v>55</v>
          </cell>
          <cell r="BF45" t="str">
            <v>023002</v>
          </cell>
          <cell r="BG45">
            <v>39</v>
          </cell>
          <cell r="BH45" t="str">
            <v>022720</v>
          </cell>
          <cell r="BI45">
            <v>66</v>
          </cell>
          <cell r="BJ45" t="str">
            <v>022720</v>
          </cell>
          <cell r="BK45">
            <v>48</v>
          </cell>
          <cell r="BL45" t="str">
            <v>022720</v>
          </cell>
          <cell r="BM45">
            <v>53</v>
          </cell>
          <cell r="BN45" t="str">
            <v>022720</v>
          </cell>
          <cell r="BO45">
            <v>67</v>
          </cell>
          <cell r="BP45" t="str">
            <v>022720</v>
          </cell>
          <cell r="BQ45">
            <v>45</v>
          </cell>
          <cell r="BR45" t="str">
            <v>022720</v>
          </cell>
          <cell r="BS45">
            <v>53</v>
          </cell>
          <cell r="BT45" t="str">
            <v>022720</v>
          </cell>
          <cell r="BU45">
            <v>38</v>
          </cell>
          <cell r="BV45" t="str">
            <v>022720</v>
          </cell>
          <cell r="BW45">
            <v>49</v>
          </cell>
          <cell r="BX45" t="str">
            <v>022720</v>
          </cell>
          <cell r="BY45">
            <v>61</v>
          </cell>
          <cell r="BZ45" t="str">
            <v>022720</v>
          </cell>
          <cell r="CA45">
            <v>66</v>
          </cell>
          <cell r="CB45" t="str">
            <v>022720</v>
          </cell>
          <cell r="CC45">
            <v>52</v>
          </cell>
          <cell r="CD45" t="str">
            <v>022720</v>
          </cell>
          <cell r="CE45">
            <v>55</v>
          </cell>
          <cell r="CF45" t="str">
            <v>022720</v>
          </cell>
          <cell r="CG45">
            <v>48</v>
          </cell>
          <cell r="CH45" t="str">
            <v>022720</v>
          </cell>
          <cell r="CI45">
            <v>55</v>
          </cell>
          <cell r="CJ45" t="str">
            <v>022720</v>
          </cell>
          <cell r="CK45">
            <v>60</v>
          </cell>
          <cell r="CL45" t="str">
            <v>022720</v>
          </cell>
          <cell r="CM45">
            <v>49</v>
          </cell>
          <cell r="CN45" t="str">
            <v>022720</v>
          </cell>
          <cell r="CO45">
            <v>66</v>
          </cell>
          <cell r="CP45" t="str">
            <v>022720</v>
          </cell>
          <cell r="CQ45">
            <v>57</v>
          </cell>
          <cell r="CR45" t="str">
            <v>022720</v>
          </cell>
          <cell r="CS45">
            <v>49</v>
          </cell>
        </row>
        <row r="46">
          <cell r="B46" t="str">
            <v>023002</v>
          </cell>
          <cell r="F46" t="str">
            <v>023002</v>
          </cell>
          <cell r="G46">
            <v>11</v>
          </cell>
          <cell r="H46" t="str">
            <v>023002</v>
          </cell>
          <cell r="I46">
            <v>8</v>
          </cell>
          <cell r="J46" t="str">
            <v>023002</v>
          </cell>
          <cell r="K46">
            <v>20</v>
          </cell>
          <cell r="L46" t="str">
            <v>023002</v>
          </cell>
          <cell r="M46">
            <v>27</v>
          </cell>
          <cell r="N46" t="str">
            <v>023002</v>
          </cell>
          <cell r="O46">
            <v>32</v>
          </cell>
          <cell r="P46" t="str">
            <v>023002</v>
          </cell>
          <cell r="Q46">
            <v>26</v>
          </cell>
          <cell r="R46" t="str">
            <v>023005</v>
          </cell>
          <cell r="S46">
            <v>4</v>
          </cell>
          <cell r="T46" t="str">
            <v>023002</v>
          </cell>
          <cell r="U46">
            <v>26</v>
          </cell>
          <cell r="V46" t="str">
            <v>023002</v>
          </cell>
          <cell r="W46">
            <v>29</v>
          </cell>
          <cell r="X46" t="str">
            <v>023002</v>
          </cell>
          <cell r="Y46">
            <v>31</v>
          </cell>
          <cell r="Z46" t="str">
            <v>023005</v>
          </cell>
          <cell r="AA46">
            <v>2</v>
          </cell>
          <cell r="AB46" t="str">
            <v>023002</v>
          </cell>
          <cell r="AC46">
            <v>33</v>
          </cell>
          <cell r="AD46" t="str">
            <v>023002</v>
          </cell>
          <cell r="AE46">
            <v>23</v>
          </cell>
          <cell r="AF46" t="str">
            <v>023002</v>
          </cell>
          <cell r="AG46">
            <v>26</v>
          </cell>
          <cell r="AH46" t="str">
            <v>023005</v>
          </cell>
          <cell r="AI46">
            <v>6</v>
          </cell>
          <cell r="AJ46" t="str">
            <v>023002</v>
          </cell>
          <cell r="AK46">
            <v>27</v>
          </cell>
          <cell r="AL46" t="str">
            <v>023002</v>
          </cell>
          <cell r="AM46">
            <v>27</v>
          </cell>
          <cell r="AN46" t="str">
            <v>023002</v>
          </cell>
          <cell r="AO46">
            <v>30</v>
          </cell>
          <cell r="AP46" t="str">
            <v>023002</v>
          </cell>
          <cell r="AQ46">
            <v>16</v>
          </cell>
          <cell r="AR46" t="str">
            <v>023002</v>
          </cell>
          <cell r="AS46">
            <v>27</v>
          </cell>
          <cell r="AT46" t="str">
            <v>023002</v>
          </cell>
          <cell r="AU46">
            <v>26</v>
          </cell>
          <cell r="AV46" t="str">
            <v>023005</v>
          </cell>
          <cell r="AW46">
            <v>4</v>
          </cell>
          <cell r="AX46" t="str">
            <v>023002</v>
          </cell>
          <cell r="AY46">
            <v>28</v>
          </cell>
          <cell r="AZ46" t="str">
            <v>023002</v>
          </cell>
          <cell r="BA46">
            <v>32</v>
          </cell>
          <cell r="BB46" t="str">
            <v>023002</v>
          </cell>
          <cell r="BC46">
            <v>23</v>
          </cell>
          <cell r="BD46" t="str">
            <v>023002</v>
          </cell>
          <cell r="BE46">
            <v>27</v>
          </cell>
          <cell r="BF46" t="str">
            <v>023005</v>
          </cell>
          <cell r="BG46">
            <v>7</v>
          </cell>
          <cell r="BH46" t="str">
            <v>023002</v>
          </cell>
          <cell r="BI46">
            <v>26</v>
          </cell>
          <cell r="BJ46" t="str">
            <v>023002</v>
          </cell>
          <cell r="BK46">
            <v>38</v>
          </cell>
          <cell r="BL46" t="str">
            <v>023002</v>
          </cell>
          <cell r="BM46">
            <v>20</v>
          </cell>
          <cell r="BN46" t="str">
            <v>023002</v>
          </cell>
          <cell r="BO46">
            <v>38</v>
          </cell>
          <cell r="BP46" t="str">
            <v>023002</v>
          </cell>
          <cell r="BQ46">
            <v>28</v>
          </cell>
          <cell r="BR46" t="str">
            <v>023002</v>
          </cell>
          <cell r="BS46">
            <v>36</v>
          </cell>
          <cell r="BT46" t="str">
            <v>023002</v>
          </cell>
          <cell r="BU46">
            <v>30</v>
          </cell>
          <cell r="BV46" t="str">
            <v>023002</v>
          </cell>
          <cell r="BW46">
            <v>36</v>
          </cell>
          <cell r="BX46" t="str">
            <v>023002</v>
          </cell>
          <cell r="BY46">
            <v>26</v>
          </cell>
          <cell r="BZ46" t="str">
            <v>023002</v>
          </cell>
          <cell r="CA46">
            <v>28</v>
          </cell>
          <cell r="CB46" t="str">
            <v>023002</v>
          </cell>
          <cell r="CC46">
            <v>26</v>
          </cell>
          <cell r="CD46" t="str">
            <v>023002</v>
          </cell>
          <cell r="CE46">
            <v>24</v>
          </cell>
          <cell r="CF46" t="str">
            <v>023002</v>
          </cell>
          <cell r="CG46">
            <v>18</v>
          </cell>
          <cell r="CH46" t="str">
            <v>023002</v>
          </cell>
          <cell r="CI46">
            <v>28</v>
          </cell>
          <cell r="CJ46" t="str">
            <v>023002</v>
          </cell>
          <cell r="CK46">
            <v>38</v>
          </cell>
          <cell r="CL46" t="str">
            <v>023002</v>
          </cell>
          <cell r="CM46">
            <v>18</v>
          </cell>
          <cell r="CN46" t="str">
            <v>023002</v>
          </cell>
          <cell r="CO46">
            <v>23</v>
          </cell>
          <cell r="CP46" t="str">
            <v>023002</v>
          </cell>
          <cell r="CQ46">
            <v>31</v>
          </cell>
          <cell r="CR46" t="str">
            <v>023002</v>
          </cell>
          <cell r="CS46">
            <v>31</v>
          </cell>
        </row>
        <row r="47">
          <cell r="B47" t="str">
            <v>023005</v>
          </cell>
          <cell r="C47">
            <v>1</v>
          </cell>
          <cell r="F47" t="str">
            <v>023005</v>
          </cell>
          <cell r="G47">
            <v>5</v>
          </cell>
          <cell r="H47" t="str">
            <v>024001</v>
          </cell>
          <cell r="I47">
            <v>10</v>
          </cell>
          <cell r="J47" t="str">
            <v>023005</v>
          </cell>
          <cell r="K47">
            <v>3</v>
          </cell>
          <cell r="L47" t="str">
            <v>023005</v>
          </cell>
          <cell r="M47">
            <v>4</v>
          </cell>
          <cell r="N47" t="str">
            <v>023005</v>
          </cell>
          <cell r="O47">
            <v>2</v>
          </cell>
          <cell r="P47" t="str">
            <v>023005</v>
          </cell>
          <cell r="Q47">
            <v>6</v>
          </cell>
          <cell r="R47" t="str">
            <v>023006</v>
          </cell>
          <cell r="S47">
            <v>5</v>
          </cell>
          <cell r="T47" t="str">
            <v>023005</v>
          </cell>
          <cell r="U47">
            <v>8</v>
          </cell>
          <cell r="V47" t="str">
            <v>023005</v>
          </cell>
          <cell r="W47">
            <v>11</v>
          </cell>
          <cell r="X47" t="str">
            <v>023005</v>
          </cell>
          <cell r="Y47">
            <v>2</v>
          </cell>
          <cell r="Z47" t="str">
            <v>023006</v>
          </cell>
          <cell r="AA47">
            <v>2</v>
          </cell>
          <cell r="AB47" t="str">
            <v>023005</v>
          </cell>
          <cell r="AC47">
            <v>6</v>
          </cell>
          <cell r="AD47" t="str">
            <v>023005</v>
          </cell>
          <cell r="AE47">
            <v>6</v>
          </cell>
          <cell r="AF47" t="str">
            <v>023005</v>
          </cell>
          <cell r="AG47">
            <v>5</v>
          </cell>
          <cell r="AH47" t="str">
            <v>023006</v>
          </cell>
          <cell r="AI47">
            <v>1</v>
          </cell>
          <cell r="AJ47" t="str">
            <v>023005</v>
          </cell>
          <cell r="AK47">
            <v>6</v>
          </cell>
          <cell r="AL47" t="str">
            <v>023005</v>
          </cell>
          <cell r="AM47">
            <v>10</v>
          </cell>
          <cell r="AN47" t="str">
            <v>023005</v>
          </cell>
          <cell r="AO47">
            <v>5</v>
          </cell>
          <cell r="AP47" t="str">
            <v>023005</v>
          </cell>
          <cell r="AQ47">
            <v>7</v>
          </cell>
          <cell r="AR47" t="str">
            <v>023005</v>
          </cell>
          <cell r="AS47">
            <v>6</v>
          </cell>
          <cell r="AT47" t="str">
            <v>023005</v>
          </cell>
          <cell r="AU47">
            <v>6</v>
          </cell>
          <cell r="AV47" t="str">
            <v>023006</v>
          </cell>
          <cell r="AW47">
            <v>2</v>
          </cell>
          <cell r="AX47" t="str">
            <v>023005</v>
          </cell>
          <cell r="AY47">
            <v>3</v>
          </cell>
          <cell r="AZ47" t="str">
            <v>023005</v>
          </cell>
          <cell r="BA47">
            <v>10</v>
          </cell>
          <cell r="BB47" t="str">
            <v>023005</v>
          </cell>
          <cell r="BC47">
            <v>6</v>
          </cell>
          <cell r="BD47" t="str">
            <v>023005</v>
          </cell>
          <cell r="BE47">
            <v>2</v>
          </cell>
          <cell r="BF47" t="str">
            <v>023006</v>
          </cell>
          <cell r="BG47">
            <v>3</v>
          </cell>
          <cell r="BH47" t="str">
            <v>023005</v>
          </cell>
          <cell r="BI47">
            <v>2</v>
          </cell>
          <cell r="BJ47" t="str">
            <v>023005</v>
          </cell>
          <cell r="BK47">
            <v>9</v>
          </cell>
          <cell r="BL47" t="str">
            <v>023005</v>
          </cell>
          <cell r="BM47">
            <v>8</v>
          </cell>
          <cell r="BN47" t="str">
            <v>023005</v>
          </cell>
          <cell r="BO47">
            <v>7</v>
          </cell>
          <cell r="BP47" t="str">
            <v>023005</v>
          </cell>
          <cell r="BQ47">
            <v>2</v>
          </cell>
          <cell r="BR47" t="str">
            <v>023005</v>
          </cell>
          <cell r="BS47">
            <v>5</v>
          </cell>
          <cell r="BT47" t="str">
            <v>023005</v>
          </cell>
          <cell r="BU47">
            <v>7</v>
          </cell>
          <cell r="BV47" t="str">
            <v>023005</v>
          </cell>
          <cell r="BW47">
            <v>8</v>
          </cell>
          <cell r="BX47" t="str">
            <v>023005</v>
          </cell>
          <cell r="BY47">
            <v>9</v>
          </cell>
          <cell r="BZ47" t="str">
            <v>023005</v>
          </cell>
          <cell r="CA47">
            <v>5</v>
          </cell>
          <cell r="CB47" t="str">
            <v>023005</v>
          </cell>
          <cell r="CC47">
            <v>3</v>
          </cell>
          <cell r="CD47" t="str">
            <v>023005</v>
          </cell>
          <cell r="CE47">
            <v>3</v>
          </cell>
          <cell r="CF47" t="str">
            <v>023005</v>
          </cell>
          <cell r="CG47">
            <v>6</v>
          </cell>
          <cell r="CH47" t="str">
            <v>023005</v>
          </cell>
          <cell r="CI47">
            <v>2</v>
          </cell>
          <cell r="CJ47" t="str">
            <v>023005</v>
          </cell>
          <cell r="CK47">
            <v>4</v>
          </cell>
          <cell r="CL47" t="str">
            <v>023005</v>
          </cell>
          <cell r="CM47">
            <v>7</v>
          </cell>
          <cell r="CN47" t="str">
            <v>023005</v>
          </cell>
          <cell r="CO47">
            <v>2</v>
          </cell>
          <cell r="CP47" t="str">
            <v>023005</v>
          </cell>
          <cell r="CQ47">
            <v>8</v>
          </cell>
          <cell r="CR47" t="str">
            <v>023005</v>
          </cell>
          <cell r="CS47">
            <v>6</v>
          </cell>
        </row>
        <row r="48">
          <cell r="B48" t="str">
            <v>023006</v>
          </cell>
          <cell r="F48" t="str">
            <v>023006</v>
          </cell>
          <cell r="G48">
            <v>1</v>
          </cell>
          <cell r="J48" t="str">
            <v>023006</v>
          </cell>
          <cell r="K48">
            <v>5</v>
          </cell>
          <cell r="L48" t="str">
            <v>023006</v>
          </cell>
          <cell r="M48">
            <v>5</v>
          </cell>
          <cell r="P48" t="str">
            <v>023006</v>
          </cell>
          <cell r="Q48">
            <v>2</v>
          </cell>
          <cell r="T48" t="str">
            <v>023006</v>
          </cell>
          <cell r="U48">
            <v>2</v>
          </cell>
          <cell r="V48" t="str">
            <v>023006</v>
          </cell>
          <cell r="W48">
            <v>1</v>
          </cell>
          <cell r="X48" t="str">
            <v>023006</v>
          </cell>
          <cell r="Y48">
            <v>3</v>
          </cell>
          <cell r="AB48" t="str">
            <v>023006</v>
          </cell>
          <cell r="AC48">
            <v>1</v>
          </cell>
          <cell r="AD48" t="str">
            <v>023006</v>
          </cell>
          <cell r="AE48">
            <v>1</v>
          </cell>
          <cell r="AF48" t="str">
            <v>023006</v>
          </cell>
          <cell r="AG48">
            <v>2</v>
          </cell>
          <cell r="AJ48" t="str">
            <v>023006</v>
          </cell>
          <cell r="AK48">
            <v>3</v>
          </cell>
          <cell r="AL48" t="str">
            <v>023006</v>
          </cell>
          <cell r="AM48">
            <v>4</v>
          </cell>
          <cell r="AN48" t="str">
            <v>023006</v>
          </cell>
          <cell r="AO48">
            <v>2</v>
          </cell>
          <cell r="AP48" t="str">
            <v>023006</v>
          </cell>
          <cell r="AQ48">
            <v>3</v>
          </cell>
          <cell r="AR48" t="str">
            <v>023006</v>
          </cell>
          <cell r="AS48">
            <v>2</v>
          </cell>
          <cell r="AT48" t="str">
            <v>023006</v>
          </cell>
          <cell r="AU48">
            <v>3</v>
          </cell>
          <cell r="AX48" t="str">
            <v>023006</v>
          </cell>
          <cell r="AY48">
            <v>3</v>
          </cell>
          <cell r="AZ48" t="str">
            <v>023006</v>
          </cell>
          <cell r="BA48">
            <v>5</v>
          </cell>
          <cell r="BB48" t="str">
            <v>023006</v>
          </cell>
          <cell r="BC48">
            <v>1</v>
          </cell>
          <cell r="BD48" t="str">
            <v>023006</v>
          </cell>
          <cell r="BE48">
            <v>4</v>
          </cell>
          <cell r="BH48" t="str">
            <v>023006</v>
          </cell>
          <cell r="BI48">
            <v>4</v>
          </cell>
          <cell r="BJ48" t="str">
            <v>023006</v>
          </cell>
          <cell r="BK48">
            <v>4</v>
          </cell>
          <cell r="BL48" t="str">
            <v>023006</v>
          </cell>
          <cell r="BM48">
            <v>5</v>
          </cell>
          <cell r="BN48" t="str">
            <v>023006</v>
          </cell>
          <cell r="BO48">
            <v>3</v>
          </cell>
          <cell r="BP48" t="str">
            <v>023006</v>
          </cell>
          <cell r="BQ48">
            <v>5</v>
          </cell>
          <cell r="BR48" t="str">
            <v>023006</v>
          </cell>
          <cell r="BS48">
            <v>5</v>
          </cell>
          <cell r="BT48" t="str">
            <v>023006</v>
          </cell>
          <cell r="BU48">
            <v>4</v>
          </cell>
          <cell r="BV48" t="str">
            <v>023006</v>
          </cell>
          <cell r="BW48">
            <v>2</v>
          </cell>
          <cell r="BX48" t="str">
            <v>023006</v>
          </cell>
          <cell r="BY48">
            <v>3</v>
          </cell>
          <cell r="CB48" t="str">
            <v>023006</v>
          </cell>
          <cell r="CC48">
            <v>1</v>
          </cell>
          <cell r="CD48" t="str">
            <v>023006</v>
          </cell>
          <cell r="CE48">
            <v>2</v>
          </cell>
          <cell r="CF48" t="str">
            <v>023006</v>
          </cell>
          <cell r="CG48">
            <v>1</v>
          </cell>
          <cell r="CH48" t="str">
            <v>023006</v>
          </cell>
          <cell r="CI48">
            <v>2</v>
          </cell>
          <cell r="CJ48" t="str">
            <v>023006</v>
          </cell>
          <cell r="CK48">
            <v>4</v>
          </cell>
          <cell r="CN48" t="str">
            <v>023006</v>
          </cell>
          <cell r="CO48">
            <v>6</v>
          </cell>
          <cell r="CP48" t="str">
            <v>023006</v>
          </cell>
          <cell r="CQ48">
            <v>4</v>
          </cell>
        </row>
        <row r="49">
          <cell r="B49" t="str">
            <v>024001</v>
          </cell>
          <cell r="C49">
            <v>2</v>
          </cell>
          <cell r="D49" t="str">
            <v>024001</v>
          </cell>
          <cell r="E49">
            <v>1</v>
          </cell>
          <cell r="F49" t="str">
            <v>024001</v>
          </cell>
          <cell r="G49">
            <v>6</v>
          </cell>
          <cell r="J49" t="str">
            <v>024001</v>
          </cell>
          <cell r="K49">
            <v>9</v>
          </cell>
          <cell r="L49" t="str">
            <v>024001</v>
          </cell>
          <cell r="M49">
            <v>6</v>
          </cell>
          <cell r="N49" t="str">
            <v>024001</v>
          </cell>
          <cell r="O49">
            <v>14</v>
          </cell>
          <cell r="P49" t="str">
            <v>024001</v>
          </cell>
          <cell r="Q49">
            <v>20</v>
          </cell>
          <cell r="R49" t="str">
            <v>024001</v>
          </cell>
          <cell r="S49">
            <v>19</v>
          </cell>
          <cell r="T49" t="str">
            <v>024001</v>
          </cell>
          <cell r="U49">
            <v>17</v>
          </cell>
          <cell r="V49" t="str">
            <v>024001</v>
          </cell>
          <cell r="W49">
            <v>24</v>
          </cell>
          <cell r="X49" t="str">
            <v>024001</v>
          </cell>
          <cell r="Y49">
            <v>17</v>
          </cell>
          <cell r="Z49" t="str">
            <v>024001</v>
          </cell>
          <cell r="AA49">
            <v>22</v>
          </cell>
          <cell r="AB49" t="str">
            <v>024001</v>
          </cell>
          <cell r="AC49">
            <v>15</v>
          </cell>
          <cell r="AD49" t="str">
            <v>024001</v>
          </cell>
          <cell r="AE49">
            <v>23</v>
          </cell>
          <cell r="AF49" t="str">
            <v>024001</v>
          </cell>
          <cell r="AG49">
            <v>15</v>
          </cell>
          <cell r="AH49" t="str">
            <v>024001</v>
          </cell>
          <cell r="AI49">
            <v>16</v>
          </cell>
          <cell r="AJ49" t="str">
            <v>024001</v>
          </cell>
          <cell r="AK49">
            <v>23</v>
          </cell>
          <cell r="AL49" t="str">
            <v>024001</v>
          </cell>
          <cell r="AM49">
            <v>19</v>
          </cell>
          <cell r="AN49" t="str">
            <v>024001</v>
          </cell>
          <cell r="AO49">
            <v>18</v>
          </cell>
          <cell r="AP49" t="str">
            <v>024001</v>
          </cell>
          <cell r="AQ49">
            <v>23</v>
          </cell>
          <cell r="AR49" t="str">
            <v>024001</v>
          </cell>
          <cell r="AS49">
            <v>20</v>
          </cell>
          <cell r="AT49" t="str">
            <v>024001</v>
          </cell>
          <cell r="AU49">
            <v>17</v>
          </cell>
          <cell r="AV49" t="str">
            <v>024001</v>
          </cell>
          <cell r="AW49">
            <v>19</v>
          </cell>
          <cell r="AX49" t="str">
            <v>024001</v>
          </cell>
          <cell r="AY49">
            <v>24</v>
          </cell>
          <cell r="AZ49" t="str">
            <v>024001</v>
          </cell>
          <cell r="BA49">
            <v>15</v>
          </cell>
          <cell r="BB49" t="str">
            <v>024001</v>
          </cell>
          <cell r="BC49">
            <v>18</v>
          </cell>
          <cell r="BD49" t="str">
            <v>024001</v>
          </cell>
          <cell r="BE49">
            <v>10</v>
          </cell>
          <cell r="BF49" t="str">
            <v>024001</v>
          </cell>
          <cell r="BG49">
            <v>17</v>
          </cell>
          <cell r="BH49" t="str">
            <v>024001</v>
          </cell>
          <cell r="BI49">
            <v>17</v>
          </cell>
          <cell r="BJ49" t="str">
            <v>024001</v>
          </cell>
          <cell r="BK49">
            <v>23</v>
          </cell>
          <cell r="BL49" t="str">
            <v>024001</v>
          </cell>
          <cell r="BM49">
            <v>24</v>
          </cell>
          <cell r="BN49" t="str">
            <v>024001</v>
          </cell>
          <cell r="BO49">
            <v>21</v>
          </cell>
          <cell r="BP49" t="str">
            <v>024001</v>
          </cell>
          <cell r="BQ49">
            <v>20</v>
          </cell>
          <cell r="BR49" t="str">
            <v>024001</v>
          </cell>
          <cell r="BS49">
            <v>21</v>
          </cell>
          <cell r="BT49" t="str">
            <v>024001</v>
          </cell>
          <cell r="BU49">
            <v>19</v>
          </cell>
          <cell r="BV49" t="str">
            <v>024001</v>
          </cell>
          <cell r="BW49">
            <v>22</v>
          </cell>
          <cell r="BX49" t="str">
            <v>024001</v>
          </cell>
          <cell r="BY49">
            <v>16</v>
          </cell>
          <cell r="BZ49" t="str">
            <v>024001</v>
          </cell>
          <cell r="CA49">
            <v>21</v>
          </cell>
          <cell r="CB49" t="str">
            <v>024001</v>
          </cell>
          <cell r="CC49">
            <v>22</v>
          </cell>
          <cell r="CD49" t="str">
            <v>024001</v>
          </cell>
          <cell r="CE49">
            <v>25</v>
          </cell>
          <cell r="CF49" t="str">
            <v>024001</v>
          </cell>
          <cell r="CG49">
            <v>10</v>
          </cell>
          <cell r="CH49" t="str">
            <v>024001</v>
          </cell>
          <cell r="CI49">
            <v>23</v>
          </cell>
          <cell r="CJ49" t="str">
            <v>024001</v>
          </cell>
          <cell r="CK49">
            <v>15</v>
          </cell>
          <cell r="CL49" t="str">
            <v>024001</v>
          </cell>
          <cell r="CM49">
            <v>18</v>
          </cell>
          <cell r="CN49" t="str">
            <v>024001</v>
          </cell>
          <cell r="CO49">
            <v>15</v>
          </cell>
          <cell r="CP49" t="str">
            <v>024001</v>
          </cell>
          <cell r="CQ49">
            <v>20</v>
          </cell>
          <cell r="CR49" t="str">
            <v>024001</v>
          </cell>
          <cell r="CS49">
            <v>18</v>
          </cell>
        </row>
        <row r="50">
          <cell r="B50" t="str">
            <v>024002</v>
          </cell>
          <cell r="F50" t="str">
            <v>024002</v>
          </cell>
          <cell r="G50">
            <v>2</v>
          </cell>
          <cell r="H50" t="str">
            <v>024002</v>
          </cell>
          <cell r="I50">
            <v>4</v>
          </cell>
          <cell r="J50" t="str">
            <v>024002</v>
          </cell>
          <cell r="K50">
            <v>8</v>
          </cell>
          <cell r="L50" t="str">
            <v>024002</v>
          </cell>
          <cell r="M50">
            <v>3</v>
          </cell>
          <cell r="N50" t="str">
            <v>024002</v>
          </cell>
          <cell r="O50">
            <v>8</v>
          </cell>
          <cell r="P50" t="str">
            <v>024002</v>
          </cell>
          <cell r="Q50">
            <v>10</v>
          </cell>
          <cell r="R50" t="str">
            <v>024002</v>
          </cell>
          <cell r="S50">
            <v>12</v>
          </cell>
          <cell r="T50" t="str">
            <v>024002</v>
          </cell>
          <cell r="U50">
            <v>7</v>
          </cell>
          <cell r="V50" t="str">
            <v>024002</v>
          </cell>
          <cell r="W50">
            <v>6</v>
          </cell>
          <cell r="X50" t="str">
            <v>024002</v>
          </cell>
          <cell r="Y50">
            <v>7</v>
          </cell>
          <cell r="Z50" t="str">
            <v>024002</v>
          </cell>
          <cell r="AA50">
            <v>7</v>
          </cell>
          <cell r="AB50" t="str">
            <v>024002</v>
          </cell>
          <cell r="AC50">
            <v>7</v>
          </cell>
          <cell r="AD50" t="str">
            <v>024002</v>
          </cell>
          <cell r="AE50">
            <v>7</v>
          </cell>
          <cell r="AF50" t="str">
            <v>024002</v>
          </cell>
          <cell r="AG50">
            <v>12</v>
          </cell>
          <cell r="AH50" t="str">
            <v>024002</v>
          </cell>
          <cell r="AI50">
            <v>6</v>
          </cell>
          <cell r="AJ50" t="str">
            <v>024002</v>
          </cell>
          <cell r="AK50">
            <v>6</v>
          </cell>
          <cell r="AL50" t="str">
            <v>024002</v>
          </cell>
          <cell r="AM50">
            <v>12</v>
          </cell>
          <cell r="AN50" t="str">
            <v>024002</v>
          </cell>
          <cell r="AO50">
            <v>11</v>
          </cell>
          <cell r="AP50" t="str">
            <v>024002</v>
          </cell>
          <cell r="AQ50">
            <v>6</v>
          </cell>
          <cell r="AR50" t="str">
            <v>024002</v>
          </cell>
          <cell r="AS50">
            <v>5</v>
          </cell>
          <cell r="AT50" t="str">
            <v>024002</v>
          </cell>
          <cell r="AU50">
            <v>10</v>
          </cell>
          <cell r="AV50" t="str">
            <v>024002</v>
          </cell>
          <cell r="AW50">
            <v>7</v>
          </cell>
          <cell r="AX50" t="str">
            <v>024002</v>
          </cell>
          <cell r="AY50">
            <v>8</v>
          </cell>
          <cell r="AZ50" t="str">
            <v>024002</v>
          </cell>
          <cell r="BA50">
            <v>9</v>
          </cell>
          <cell r="BB50" t="str">
            <v>024002</v>
          </cell>
          <cell r="BC50">
            <v>8</v>
          </cell>
          <cell r="BD50" t="str">
            <v>024002</v>
          </cell>
          <cell r="BE50">
            <v>4</v>
          </cell>
          <cell r="BF50" t="str">
            <v>024002</v>
          </cell>
          <cell r="BG50">
            <v>10</v>
          </cell>
          <cell r="BH50" t="str">
            <v>024002</v>
          </cell>
          <cell r="BI50">
            <v>5</v>
          </cell>
          <cell r="BJ50" t="str">
            <v>024002</v>
          </cell>
          <cell r="BK50">
            <v>6</v>
          </cell>
          <cell r="BL50" t="str">
            <v>024002</v>
          </cell>
          <cell r="BM50">
            <v>8</v>
          </cell>
          <cell r="BN50" t="str">
            <v>024002</v>
          </cell>
          <cell r="BO50">
            <v>6</v>
          </cell>
          <cell r="BP50" t="str">
            <v>024002</v>
          </cell>
          <cell r="BQ50">
            <v>6</v>
          </cell>
          <cell r="BR50" t="str">
            <v>024002</v>
          </cell>
          <cell r="BS50">
            <v>6</v>
          </cell>
          <cell r="BT50" t="str">
            <v>024002</v>
          </cell>
          <cell r="BU50">
            <v>5</v>
          </cell>
          <cell r="BV50" t="str">
            <v>024002</v>
          </cell>
          <cell r="BW50">
            <v>5</v>
          </cell>
          <cell r="BX50" t="str">
            <v>024002</v>
          </cell>
          <cell r="BY50">
            <v>5</v>
          </cell>
          <cell r="BZ50" t="str">
            <v>024002</v>
          </cell>
          <cell r="CA50">
            <v>8</v>
          </cell>
          <cell r="CB50" t="str">
            <v>024002</v>
          </cell>
          <cell r="CC50">
            <v>7</v>
          </cell>
          <cell r="CD50" t="str">
            <v>024002</v>
          </cell>
          <cell r="CE50">
            <v>13</v>
          </cell>
          <cell r="CF50" t="str">
            <v>024002</v>
          </cell>
          <cell r="CG50">
            <v>6</v>
          </cell>
          <cell r="CH50" t="str">
            <v>024002</v>
          </cell>
          <cell r="CI50">
            <v>8</v>
          </cell>
          <cell r="CJ50" t="str">
            <v>024002</v>
          </cell>
          <cell r="CK50">
            <v>6</v>
          </cell>
          <cell r="CL50" t="str">
            <v>024002</v>
          </cell>
          <cell r="CM50">
            <v>8</v>
          </cell>
          <cell r="CN50" t="str">
            <v>024002</v>
          </cell>
          <cell r="CO50">
            <v>8</v>
          </cell>
          <cell r="CP50" t="str">
            <v>024002</v>
          </cell>
          <cell r="CQ50">
            <v>7</v>
          </cell>
          <cell r="CR50" t="str">
            <v>024002</v>
          </cell>
          <cell r="CS50">
            <v>9</v>
          </cell>
        </row>
        <row r="51">
          <cell r="B51" t="str">
            <v>024005</v>
          </cell>
          <cell r="C51">
            <v>8</v>
          </cell>
          <cell r="D51" t="str">
            <v>024005</v>
          </cell>
          <cell r="E51">
            <v>11</v>
          </cell>
          <cell r="F51" t="str">
            <v>024005</v>
          </cell>
          <cell r="G51">
            <v>19</v>
          </cell>
          <cell r="H51" t="str">
            <v>024005</v>
          </cell>
          <cell r="I51">
            <v>21</v>
          </cell>
          <cell r="J51" t="str">
            <v>024005</v>
          </cell>
          <cell r="K51">
            <v>37</v>
          </cell>
          <cell r="L51" t="str">
            <v>024005</v>
          </cell>
          <cell r="M51">
            <v>31</v>
          </cell>
          <cell r="N51" t="str">
            <v>024005</v>
          </cell>
          <cell r="O51">
            <v>40</v>
          </cell>
          <cell r="P51" t="str">
            <v>024005</v>
          </cell>
          <cell r="Q51">
            <v>36</v>
          </cell>
          <cell r="R51" t="str">
            <v>024005</v>
          </cell>
          <cell r="S51">
            <v>40</v>
          </cell>
          <cell r="T51" t="str">
            <v>024005</v>
          </cell>
          <cell r="U51">
            <v>32</v>
          </cell>
          <cell r="V51" t="str">
            <v>024005</v>
          </cell>
          <cell r="W51">
            <v>33</v>
          </cell>
          <cell r="X51" t="str">
            <v>024005</v>
          </cell>
          <cell r="Y51">
            <v>27</v>
          </cell>
          <cell r="Z51" t="str">
            <v>024005</v>
          </cell>
          <cell r="AA51">
            <v>28</v>
          </cell>
          <cell r="AB51" t="str">
            <v>024005</v>
          </cell>
          <cell r="AC51">
            <v>33</v>
          </cell>
          <cell r="AD51" t="str">
            <v>024005</v>
          </cell>
          <cell r="AE51">
            <v>43</v>
          </cell>
          <cell r="AF51" t="str">
            <v>024005</v>
          </cell>
          <cell r="AG51">
            <v>34</v>
          </cell>
          <cell r="AH51" t="str">
            <v>024005</v>
          </cell>
          <cell r="AI51">
            <v>35</v>
          </cell>
          <cell r="AJ51" t="str">
            <v>024005</v>
          </cell>
          <cell r="AK51">
            <v>33</v>
          </cell>
          <cell r="AL51" t="str">
            <v>024005</v>
          </cell>
          <cell r="AM51">
            <v>42</v>
          </cell>
          <cell r="AN51" t="str">
            <v>024005</v>
          </cell>
          <cell r="AO51">
            <v>40</v>
          </cell>
          <cell r="AP51" t="str">
            <v>024005</v>
          </cell>
          <cell r="AQ51">
            <v>28</v>
          </cell>
          <cell r="AR51" t="str">
            <v>024005</v>
          </cell>
          <cell r="AS51">
            <v>24</v>
          </cell>
          <cell r="AT51" t="str">
            <v>024005</v>
          </cell>
          <cell r="AU51">
            <v>42</v>
          </cell>
          <cell r="AV51" t="str">
            <v>024005</v>
          </cell>
          <cell r="AW51">
            <v>33</v>
          </cell>
          <cell r="AX51" t="str">
            <v>024005</v>
          </cell>
          <cell r="AY51">
            <v>28</v>
          </cell>
          <cell r="AZ51" t="str">
            <v>024005</v>
          </cell>
          <cell r="BA51">
            <v>33</v>
          </cell>
          <cell r="BB51" t="str">
            <v>024005</v>
          </cell>
          <cell r="BC51">
            <v>38</v>
          </cell>
          <cell r="BD51" t="str">
            <v>024005</v>
          </cell>
          <cell r="BE51">
            <v>43</v>
          </cell>
          <cell r="BF51" t="str">
            <v>024005</v>
          </cell>
          <cell r="BG51">
            <v>34</v>
          </cell>
          <cell r="BH51" t="str">
            <v>024005</v>
          </cell>
          <cell r="BI51">
            <v>37</v>
          </cell>
          <cell r="BJ51" t="str">
            <v>024005</v>
          </cell>
          <cell r="BK51">
            <v>42</v>
          </cell>
          <cell r="BL51" t="str">
            <v>024005</v>
          </cell>
          <cell r="BM51">
            <v>36</v>
          </cell>
          <cell r="BN51" t="str">
            <v>024005</v>
          </cell>
          <cell r="BO51">
            <v>28</v>
          </cell>
          <cell r="BP51" t="str">
            <v>024005</v>
          </cell>
          <cell r="BQ51">
            <v>30</v>
          </cell>
          <cell r="BR51" t="str">
            <v>024005</v>
          </cell>
          <cell r="BS51">
            <v>46</v>
          </cell>
          <cell r="BT51" t="str">
            <v>024005</v>
          </cell>
          <cell r="BU51">
            <v>41</v>
          </cell>
          <cell r="BV51" t="str">
            <v>024005</v>
          </cell>
          <cell r="BW51">
            <v>26</v>
          </cell>
          <cell r="BX51" t="str">
            <v>024005</v>
          </cell>
          <cell r="BY51">
            <v>37</v>
          </cell>
          <cell r="BZ51" t="str">
            <v>024005</v>
          </cell>
          <cell r="CA51">
            <v>33</v>
          </cell>
          <cell r="CB51" t="str">
            <v>024005</v>
          </cell>
          <cell r="CC51">
            <v>24</v>
          </cell>
          <cell r="CD51" t="str">
            <v>024005</v>
          </cell>
          <cell r="CE51">
            <v>44</v>
          </cell>
          <cell r="CF51" t="str">
            <v>024005</v>
          </cell>
          <cell r="CG51">
            <v>45</v>
          </cell>
          <cell r="CH51" t="str">
            <v>024005</v>
          </cell>
          <cell r="CI51">
            <v>55</v>
          </cell>
          <cell r="CJ51" t="str">
            <v>024005</v>
          </cell>
          <cell r="CK51">
            <v>32</v>
          </cell>
          <cell r="CL51" t="str">
            <v>024005</v>
          </cell>
          <cell r="CM51">
            <v>48</v>
          </cell>
          <cell r="CN51" t="str">
            <v>024005</v>
          </cell>
          <cell r="CO51">
            <v>43</v>
          </cell>
          <cell r="CP51" t="str">
            <v>024005</v>
          </cell>
          <cell r="CQ51">
            <v>34</v>
          </cell>
          <cell r="CR51" t="str">
            <v>024005</v>
          </cell>
          <cell r="CS51">
            <v>46</v>
          </cell>
        </row>
        <row r="52">
          <cell r="B52" t="str">
            <v>024006</v>
          </cell>
          <cell r="J52" t="str">
            <v>024006</v>
          </cell>
          <cell r="K52">
            <v>2</v>
          </cell>
          <cell r="L52" t="str">
            <v>024006</v>
          </cell>
          <cell r="M52">
            <v>1</v>
          </cell>
          <cell r="N52" t="str">
            <v>024006</v>
          </cell>
          <cell r="O52">
            <v>1</v>
          </cell>
          <cell r="P52" t="str">
            <v>024006</v>
          </cell>
          <cell r="Q52">
            <v>1</v>
          </cell>
          <cell r="R52" t="str">
            <v>024006</v>
          </cell>
          <cell r="S52">
            <v>2</v>
          </cell>
          <cell r="T52" t="str">
            <v>024006</v>
          </cell>
          <cell r="U52">
            <v>1</v>
          </cell>
          <cell r="V52" t="str">
            <v>024006</v>
          </cell>
          <cell r="W52">
            <v>8</v>
          </cell>
          <cell r="X52" t="str">
            <v>024006</v>
          </cell>
          <cell r="Y52">
            <v>1</v>
          </cell>
          <cell r="Z52" t="str">
            <v>024006</v>
          </cell>
          <cell r="AA52">
            <v>3</v>
          </cell>
          <cell r="AB52" t="str">
            <v>024006</v>
          </cell>
          <cell r="AC52">
            <v>5</v>
          </cell>
          <cell r="AD52" t="str">
            <v>024006</v>
          </cell>
          <cell r="AE52">
            <v>2</v>
          </cell>
          <cell r="AF52" t="str">
            <v>024006</v>
          </cell>
          <cell r="AG52">
            <v>2</v>
          </cell>
          <cell r="AH52" t="str">
            <v>024006</v>
          </cell>
          <cell r="AI52">
            <v>4</v>
          </cell>
          <cell r="AJ52" t="str">
            <v>024006</v>
          </cell>
          <cell r="AK52">
            <v>6</v>
          </cell>
          <cell r="AL52" t="str">
            <v>024006</v>
          </cell>
          <cell r="AM52">
            <v>3</v>
          </cell>
          <cell r="AN52" t="str">
            <v>024006</v>
          </cell>
          <cell r="AO52">
            <v>3</v>
          </cell>
          <cell r="AP52" t="str">
            <v>024006</v>
          </cell>
          <cell r="AQ52">
            <v>2</v>
          </cell>
          <cell r="AR52" t="str">
            <v>024006</v>
          </cell>
          <cell r="AS52">
            <v>6</v>
          </cell>
          <cell r="AT52" t="str">
            <v>024006</v>
          </cell>
          <cell r="AU52">
            <v>4</v>
          </cell>
          <cell r="AV52" t="str">
            <v>024006</v>
          </cell>
          <cell r="AW52">
            <v>4</v>
          </cell>
          <cell r="AX52" t="str">
            <v>024006</v>
          </cell>
          <cell r="AY52">
            <v>7</v>
          </cell>
          <cell r="AZ52" t="str">
            <v>024006</v>
          </cell>
          <cell r="BA52">
            <v>5</v>
          </cell>
          <cell r="BB52" t="str">
            <v>024006</v>
          </cell>
          <cell r="BC52">
            <v>3</v>
          </cell>
          <cell r="BD52" t="str">
            <v>024006</v>
          </cell>
          <cell r="BE52">
            <v>2</v>
          </cell>
          <cell r="BF52" t="str">
            <v>024006</v>
          </cell>
          <cell r="BG52">
            <v>2</v>
          </cell>
          <cell r="BH52" t="str">
            <v>024006</v>
          </cell>
          <cell r="BI52">
            <v>9</v>
          </cell>
          <cell r="BJ52" t="str">
            <v>024006</v>
          </cell>
          <cell r="BK52">
            <v>6</v>
          </cell>
          <cell r="BL52" t="str">
            <v>024006</v>
          </cell>
          <cell r="BM52">
            <v>3</v>
          </cell>
          <cell r="BN52" t="str">
            <v>024006</v>
          </cell>
          <cell r="BO52">
            <v>5</v>
          </cell>
          <cell r="BP52" t="str">
            <v>024006</v>
          </cell>
          <cell r="BQ52">
            <v>5</v>
          </cell>
          <cell r="BR52" t="str">
            <v>024006</v>
          </cell>
          <cell r="BS52">
            <v>8</v>
          </cell>
          <cell r="BT52" t="str">
            <v>024006</v>
          </cell>
          <cell r="BU52">
            <v>6</v>
          </cell>
          <cell r="BV52" t="str">
            <v>024006</v>
          </cell>
          <cell r="BW52">
            <v>7</v>
          </cell>
          <cell r="BX52" t="str">
            <v>024006</v>
          </cell>
          <cell r="BY52">
            <v>4</v>
          </cell>
          <cell r="BZ52" t="str">
            <v>024006</v>
          </cell>
          <cell r="CA52">
            <v>3</v>
          </cell>
          <cell r="CB52" t="str">
            <v>024006</v>
          </cell>
          <cell r="CC52">
            <v>5</v>
          </cell>
          <cell r="CD52" t="str">
            <v>024006</v>
          </cell>
          <cell r="CE52">
            <v>3</v>
          </cell>
          <cell r="CF52" t="str">
            <v>024006</v>
          </cell>
          <cell r="CG52">
            <v>8</v>
          </cell>
          <cell r="CH52" t="str">
            <v>024006</v>
          </cell>
          <cell r="CI52">
            <v>9</v>
          </cell>
          <cell r="CJ52" t="str">
            <v>024006</v>
          </cell>
          <cell r="CK52">
            <v>3</v>
          </cell>
          <cell r="CL52" t="str">
            <v>024006</v>
          </cell>
          <cell r="CM52">
            <v>7</v>
          </cell>
          <cell r="CN52" t="str">
            <v>024006</v>
          </cell>
          <cell r="CO52">
            <v>3</v>
          </cell>
          <cell r="CP52" t="str">
            <v>024006</v>
          </cell>
          <cell r="CQ52">
            <v>4</v>
          </cell>
          <cell r="CR52" t="str">
            <v>024006</v>
          </cell>
          <cell r="CS52">
            <v>3</v>
          </cell>
        </row>
        <row r="53">
          <cell r="B53" t="str">
            <v>025001</v>
          </cell>
          <cell r="C53">
            <v>3</v>
          </cell>
          <cell r="D53" t="str">
            <v>025001</v>
          </cell>
          <cell r="E53">
            <v>3</v>
          </cell>
          <cell r="F53" t="str">
            <v>025001</v>
          </cell>
          <cell r="G53">
            <v>15</v>
          </cell>
          <cell r="H53" t="str">
            <v>025001</v>
          </cell>
          <cell r="I53">
            <v>9</v>
          </cell>
          <cell r="J53" t="str">
            <v>025001</v>
          </cell>
          <cell r="K53">
            <v>14</v>
          </cell>
          <cell r="L53" t="str">
            <v>025001</v>
          </cell>
          <cell r="M53">
            <v>11</v>
          </cell>
          <cell r="N53" t="str">
            <v>025001</v>
          </cell>
          <cell r="O53">
            <v>16</v>
          </cell>
          <cell r="P53" t="str">
            <v>025001</v>
          </cell>
          <cell r="Q53">
            <v>26</v>
          </cell>
          <cell r="R53" t="str">
            <v>025001</v>
          </cell>
          <cell r="S53">
            <v>26</v>
          </cell>
          <cell r="T53" t="str">
            <v>025001</v>
          </cell>
          <cell r="U53">
            <v>16</v>
          </cell>
          <cell r="V53" t="str">
            <v>025001</v>
          </cell>
          <cell r="W53">
            <v>23</v>
          </cell>
          <cell r="X53" t="str">
            <v>025001</v>
          </cell>
          <cell r="Y53">
            <v>24</v>
          </cell>
          <cell r="Z53" t="str">
            <v>025001</v>
          </cell>
          <cell r="AA53">
            <v>17</v>
          </cell>
          <cell r="AB53" t="str">
            <v>025001</v>
          </cell>
          <cell r="AC53">
            <v>26</v>
          </cell>
          <cell r="AD53" t="str">
            <v>025001</v>
          </cell>
          <cell r="AE53">
            <v>23</v>
          </cell>
          <cell r="AF53" t="str">
            <v>025001</v>
          </cell>
          <cell r="AG53">
            <v>17</v>
          </cell>
          <cell r="AH53" t="str">
            <v>025001</v>
          </cell>
          <cell r="AI53">
            <v>19</v>
          </cell>
          <cell r="AJ53" t="str">
            <v>025001</v>
          </cell>
          <cell r="AK53">
            <v>23</v>
          </cell>
          <cell r="AL53" t="str">
            <v>025001</v>
          </cell>
          <cell r="AM53">
            <v>19</v>
          </cell>
          <cell r="AN53" t="str">
            <v>025001</v>
          </cell>
          <cell r="AO53">
            <v>29</v>
          </cell>
          <cell r="AP53" t="str">
            <v>025001</v>
          </cell>
          <cell r="AQ53">
            <v>32</v>
          </cell>
          <cell r="AR53" t="str">
            <v>025001</v>
          </cell>
          <cell r="AS53">
            <v>21</v>
          </cell>
          <cell r="AT53" t="str">
            <v>025001</v>
          </cell>
          <cell r="AU53">
            <v>15</v>
          </cell>
          <cell r="AV53" t="str">
            <v>025001</v>
          </cell>
          <cell r="AW53">
            <v>21</v>
          </cell>
          <cell r="AX53" t="str">
            <v>025001</v>
          </cell>
          <cell r="AY53">
            <v>23</v>
          </cell>
          <cell r="AZ53" t="str">
            <v>025001</v>
          </cell>
          <cell r="BA53">
            <v>17</v>
          </cell>
          <cell r="BB53" t="str">
            <v>025001</v>
          </cell>
          <cell r="BC53">
            <v>27</v>
          </cell>
          <cell r="BD53" t="str">
            <v>025001</v>
          </cell>
          <cell r="BE53">
            <v>15</v>
          </cell>
          <cell r="BF53" t="str">
            <v>025001</v>
          </cell>
          <cell r="BG53">
            <v>26</v>
          </cell>
          <cell r="BH53" t="str">
            <v>025001</v>
          </cell>
          <cell r="BI53">
            <v>18</v>
          </cell>
          <cell r="BJ53" t="str">
            <v>025001</v>
          </cell>
          <cell r="BK53">
            <v>16</v>
          </cell>
          <cell r="BL53" t="str">
            <v>025001</v>
          </cell>
          <cell r="BM53">
            <v>15</v>
          </cell>
          <cell r="BN53" t="str">
            <v>025001</v>
          </cell>
          <cell r="BO53">
            <v>25</v>
          </cell>
          <cell r="BP53" t="str">
            <v>025001</v>
          </cell>
          <cell r="BQ53">
            <v>23</v>
          </cell>
          <cell r="BR53" t="str">
            <v>025001</v>
          </cell>
          <cell r="BS53">
            <v>22</v>
          </cell>
          <cell r="BT53" t="str">
            <v>025001</v>
          </cell>
          <cell r="BU53">
            <v>23</v>
          </cell>
          <cell r="BV53" t="str">
            <v>025001</v>
          </cell>
          <cell r="BW53">
            <v>24</v>
          </cell>
          <cell r="BX53" t="str">
            <v>025001</v>
          </cell>
          <cell r="BY53">
            <v>25</v>
          </cell>
          <cell r="BZ53" t="str">
            <v>025001</v>
          </cell>
          <cell r="CA53">
            <v>24</v>
          </cell>
          <cell r="CB53" t="str">
            <v>025001</v>
          </cell>
          <cell r="CC53">
            <v>15</v>
          </cell>
          <cell r="CD53" t="str">
            <v>025001</v>
          </cell>
          <cell r="CE53">
            <v>26</v>
          </cell>
          <cell r="CF53" t="str">
            <v>025001</v>
          </cell>
          <cell r="CG53">
            <v>19</v>
          </cell>
          <cell r="CH53" t="str">
            <v>025001</v>
          </cell>
          <cell r="CI53">
            <v>23</v>
          </cell>
          <cell r="CJ53" t="str">
            <v>025001</v>
          </cell>
          <cell r="CK53">
            <v>29</v>
          </cell>
          <cell r="CL53" t="str">
            <v>025001</v>
          </cell>
          <cell r="CM53">
            <v>16</v>
          </cell>
          <cell r="CN53" t="str">
            <v>025001</v>
          </cell>
          <cell r="CO53">
            <v>12</v>
          </cell>
          <cell r="CP53" t="str">
            <v>025001</v>
          </cell>
          <cell r="CQ53">
            <v>21</v>
          </cell>
          <cell r="CR53" t="str">
            <v>025001</v>
          </cell>
          <cell r="CS53">
            <v>24</v>
          </cell>
        </row>
        <row r="54">
          <cell r="B54" t="str">
            <v>025002</v>
          </cell>
          <cell r="F54" t="str">
            <v>025002</v>
          </cell>
          <cell r="G54">
            <v>2</v>
          </cell>
          <cell r="H54" t="str">
            <v>025002</v>
          </cell>
          <cell r="I54">
            <v>3</v>
          </cell>
          <cell r="J54" t="str">
            <v>025002</v>
          </cell>
          <cell r="K54">
            <v>7</v>
          </cell>
          <cell r="L54" t="str">
            <v>025002</v>
          </cell>
          <cell r="M54">
            <v>4</v>
          </cell>
          <cell r="N54" t="str">
            <v>025002</v>
          </cell>
          <cell r="O54">
            <v>2</v>
          </cell>
          <cell r="P54" t="str">
            <v>025002</v>
          </cell>
          <cell r="Q54">
            <v>4</v>
          </cell>
          <cell r="R54" t="str">
            <v>025002</v>
          </cell>
          <cell r="S54">
            <v>10</v>
          </cell>
          <cell r="T54" t="str">
            <v>025002</v>
          </cell>
          <cell r="U54">
            <v>6</v>
          </cell>
          <cell r="V54" t="str">
            <v>025002</v>
          </cell>
          <cell r="W54">
            <v>7</v>
          </cell>
          <cell r="X54" t="str">
            <v>025002</v>
          </cell>
          <cell r="Y54">
            <v>5</v>
          </cell>
          <cell r="Z54" t="str">
            <v>025002</v>
          </cell>
          <cell r="AA54">
            <v>11</v>
          </cell>
          <cell r="AB54" t="str">
            <v>025002</v>
          </cell>
          <cell r="AC54">
            <v>7</v>
          </cell>
          <cell r="AD54" t="str">
            <v>025002</v>
          </cell>
          <cell r="AE54">
            <v>4</v>
          </cell>
          <cell r="AF54" t="str">
            <v>025002</v>
          </cell>
          <cell r="AG54">
            <v>9</v>
          </cell>
          <cell r="AH54" t="str">
            <v>025002</v>
          </cell>
          <cell r="AI54">
            <v>10</v>
          </cell>
          <cell r="AJ54" t="str">
            <v>025002</v>
          </cell>
          <cell r="AK54">
            <v>4</v>
          </cell>
          <cell r="AL54" t="str">
            <v>025002</v>
          </cell>
          <cell r="AM54">
            <v>5</v>
          </cell>
          <cell r="AN54" t="str">
            <v>025002</v>
          </cell>
          <cell r="AO54">
            <v>5</v>
          </cell>
          <cell r="AP54" t="str">
            <v>025002</v>
          </cell>
          <cell r="AQ54">
            <v>5</v>
          </cell>
          <cell r="AR54" t="str">
            <v>025002</v>
          </cell>
          <cell r="AS54">
            <v>5</v>
          </cell>
          <cell r="AT54" t="str">
            <v>025003</v>
          </cell>
          <cell r="AU54">
            <v>6</v>
          </cell>
          <cell r="AV54" t="str">
            <v>025002</v>
          </cell>
          <cell r="AW54">
            <v>5</v>
          </cell>
          <cell r="AX54" t="str">
            <v>025002</v>
          </cell>
          <cell r="AY54">
            <v>4</v>
          </cell>
          <cell r="AZ54" t="str">
            <v>025002</v>
          </cell>
          <cell r="BA54">
            <v>5</v>
          </cell>
          <cell r="BB54" t="str">
            <v>025002</v>
          </cell>
          <cell r="BC54">
            <v>4</v>
          </cell>
          <cell r="BD54" t="str">
            <v>025002</v>
          </cell>
          <cell r="BE54">
            <v>5</v>
          </cell>
          <cell r="BF54" t="str">
            <v>025002</v>
          </cell>
          <cell r="BG54">
            <v>3</v>
          </cell>
          <cell r="BH54" t="str">
            <v>025002</v>
          </cell>
          <cell r="BI54">
            <v>2</v>
          </cell>
          <cell r="BJ54" t="str">
            <v>025002</v>
          </cell>
          <cell r="BK54">
            <v>3</v>
          </cell>
          <cell r="BL54" t="str">
            <v>025002</v>
          </cell>
          <cell r="BM54">
            <v>7</v>
          </cell>
          <cell r="BN54" t="str">
            <v>025002</v>
          </cell>
          <cell r="BO54">
            <v>9</v>
          </cell>
          <cell r="BP54" t="str">
            <v>025002</v>
          </cell>
          <cell r="BQ54">
            <v>6</v>
          </cell>
          <cell r="BR54" t="str">
            <v>025002</v>
          </cell>
          <cell r="BS54">
            <v>5</v>
          </cell>
          <cell r="BT54" t="str">
            <v>025002</v>
          </cell>
          <cell r="BU54">
            <v>6</v>
          </cell>
          <cell r="BV54" t="str">
            <v>025002</v>
          </cell>
          <cell r="BW54">
            <v>6</v>
          </cell>
          <cell r="BX54" t="str">
            <v>025002</v>
          </cell>
          <cell r="BY54">
            <v>4</v>
          </cell>
          <cell r="BZ54" t="str">
            <v>025002</v>
          </cell>
          <cell r="CA54">
            <v>6</v>
          </cell>
          <cell r="CB54" t="str">
            <v>025002</v>
          </cell>
          <cell r="CC54">
            <v>5</v>
          </cell>
          <cell r="CD54" t="str">
            <v>025002</v>
          </cell>
          <cell r="CE54">
            <v>10</v>
          </cell>
          <cell r="CF54" t="str">
            <v>025002</v>
          </cell>
          <cell r="CG54">
            <v>4</v>
          </cell>
          <cell r="CH54" t="str">
            <v>025002</v>
          </cell>
          <cell r="CI54">
            <v>6</v>
          </cell>
          <cell r="CJ54" t="str">
            <v>025002</v>
          </cell>
          <cell r="CK54">
            <v>10</v>
          </cell>
          <cell r="CL54" t="str">
            <v>025002</v>
          </cell>
          <cell r="CM54">
            <v>10</v>
          </cell>
          <cell r="CN54" t="str">
            <v>025002</v>
          </cell>
          <cell r="CO54">
            <v>9</v>
          </cell>
          <cell r="CP54" t="str">
            <v>025002</v>
          </cell>
          <cell r="CQ54">
            <v>9</v>
          </cell>
          <cell r="CR54" t="str">
            <v>025002</v>
          </cell>
          <cell r="CS54">
            <v>11</v>
          </cell>
        </row>
        <row r="55">
          <cell r="B55" t="str">
            <v>025003</v>
          </cell>
          <cell r="C55">
            <v>1</v>
          </cell>
          <cell r="D55" t="str">
            <v>025003</v>
          </cell>
          <cell r="E55">
            <v>1</v>
          </cell>
          <cell r="F55" t="str">
            <v>025003</v>
          </cell>
          <cell r="G55">
            <v>7</v>
          </cell>
          <cell r="H55" t="str">
            <v>025003</v>
          </cell>
          <cell r="I55">
            <v>2</v>
          </cell>
          <cell r="J55" t="str">
            <v>025003</v>
          </cell>
          <cell r="K55">
            <v>2</v>
          </cell>
          <cell r="L55" t="str">
            <v>025003</v>
          </cell>
          <cell r="M55">
            <v>6</v>
          </cell>
          <cell r="N55" t="str">
            <v>025003</v>
          </cell>
          <cell r="O55">
            <v>5</v>
          </cell>
          <cell r="P55" t="str">
            <v>025003</v>
          </cell>
          <cell r="Q55">
            <v>10</v>
          </cell>
          <cell r="R55" t="str">
            <v>025003</v>
          </cell>
          <cell r="S55">
            <v>2</v>
          </cell>
          <cell r="T55" t="str">
            <v>025003</v>
          </cell>
          <cell r="U55">
            <v>4</v>
          </cell>
          <cell r="V55" t="str">
            <v>025003</v>
          </cell>
          <cell r="W55">
            <v>11</v>
          </cell>
          <cell r="X55" t="str">
            <v>025003</v>
          </cell>
          <cell r="Y55">
            <v>8</v>
          </cell>
          <cell r="Z55" t="str">
            <v>025003</v>
          </cell>
          <cell r="AA55">
            <v>4</v>
          </cell>
          <cell r="AB55" t="str">
            <v>025003</v>
          </cell>
          <cell r="AC55">
            <v>5</v>
          </cell>
          <cell r="AD55" t="str">
            <v>025003</v>
          </cell>
          <cell r="AE55">
            <v>9</v>
          </cell>
          <cell r="AF55" t="str">
            <v>025003</v>
          </cell>
          <cell r="AG55">
            <v>8</v>
          </cell>
          <cell r="AH55" t="str">
            <v>025003</v>
          </cell>
          <cell r="AI55">
            <v>9</v>
          </cell>
          <cell r="AJ55" t="str">
            <v>025003</v>
          </cell>
          <cell r="AK55">
            <v>6</v>
          </cell>
          <cell r="AL55" t="str">
            <v>025003</v>
          </cell>
          <cell r="AM55">
            <v>4</v>
          </cell>
          <cell r="AN55" t="str">
            <v>025003</v>
          </cell>
          <cell r="AO55">
            <v>11</v>
          </cell>
          <cell r="AP55" t="str">
            <v>025003</v>
          </cell>
          <cell r="AQ55">
            <v>5</v>
          </cell>
          <cell r="AR55" t="str">
            <v>025003</v>
          </cell>
          <cell r="AS55">
            <v>5</v>
          </cell>
          <cell r="AT55" t="str">
            <v>025004</v>
          </cell>
          <cell r="AU55">
            <v>8</v>
          </cell>
          <cell r="AV55" t="str">
            <v>025003</v>
          </cell>
          <cell r="AW55">
            <v>4</v>
          </cell>
          <cell r="AX55" t="str">
            <v>025003</v>
          </cell>
          <cell r="AY55">
            <v>9</v>
          </cell>
          <cell r="AZ55" t="str">
            <v>025003</v>
          </cell>
          <cell r="BA55">
            <v>6</v>
          </cell>
          <cell r="BB55" t="str">
            <v>025003</v>
          </cell>
          <cell r="BC55">
            <v>8</v>
          </cell>
          <cell r="BD55" t="str">
            <v>025003</v>
          </cell>
          <cell r="BE55">
            <v>9</v>
          </cell>
          <cell r="BF55" t="str">
            <v>025003</v>
          </cell>
          <cell r="BG55">
            <v>5</v>
          </cell>
          <cell r="BH55" t="str">
            <v>025003</v>
          </cell>
          <cell r="BI55">
            <v>5</v>
          </cell>
          <cell r="BJ55" t="str">
            <v>025003</v>
          </cell>
          <cell r="BK55">
            <v>5</v>
          </cell>
          <cell r="BL55" t="str">
            <v>025003</v>
          </cell>
          <cell r="BM55">
            <v>2</v>
          </cell>
          <cell r="BN55" t="str">
            <v>025003</v>
          </cell>
          <cell r="BO55">
            <v>3</v>
          </cell>
          <cell r="BP55" t="str">
            <v>025003</v>
          </cell>
          <cell r="BQ55">
            <v>5</v>
          </cell>
          <cell r="BR55" t="str">
            <v>025003</v>
          </cell>
          <cell r="BS55">
            <v>10</v>
          </cell>
          <cell r="BT55" t="str">
            <v>025003</v>
          </cell>
          <cell r="BU55">
            <v>9</v>
          </cell>
          <cell r="BV55" t="str">
            <v>025003</v>
          </cell>
          <cell r="BW55">
            <v>10</v>
          </cell>
          <cell r="BX55" t="str">
            <v>025003</v>
          </cell>
          <cell r="BY55">
            <v>9</v>
          </cell>
          <cell r="BZ55" t="str">
            <v>025003</v>
          </cell>
          <cell r="CA55">
            <v>8</v>
          </cell>
          <cell r="CB55" t="str">
            <v>025003</v>
          </cell>
          <cell r="CC55">
            <v>2</v>
          </cell>
          <cell r="CD55" t="str">
            <v>025003</v>
          </cell>
          <cell r="CE55">
            <v>7</v>
          </cell>
          <cell r="CF55" t="str">
            <v>025003</v>
          </cell>
          <cell r="CG55">
            <v>2</v>
          </cell>
          <cell r="CH55" t="str">
            <v>025003</v>
          </cell>
          <cell r="CI55">
            <v>11</v>
          </cell>
          <cell r="CJ55" t="str">
            <v>025003</v>
          </cell>
          <cell r="CK55">
            <v>9</v>
          </cell>
          <cell r="CL55" t="str">
            <v>025003</v>
          </cell>
          <cell r="CM55">
            <v>6</v>
          </cell>
          <cell r="CN55" t="str">
            <v>025003</v>
          </cell>
          <cell r="CO55">
            <v>2</v>
          </cell>
          <cell r="CP55" t="str">
            <v>025003</v>
          </cell>
          <cell r="CQ55">
            <v>5</v>
          </cell>
          <cell r="CR55" t="str">
            <v>025003</v>
          </cell>
          <cell r="CS55">
            <v>5</v>
          </cell>
        </row>
        <row r="56">
          <cell r="B56" t="str">
            <v>025004</v>
          </cell>
          <cell r="F56" t="str">
            <v>025004</v>
          </cell>
          <cell r="G56">
            <v>3</v>
          </cell>
          <cell r="H56" t="str">
            <v>025004</v>
          </cell>
          <cell r="I56">
            <v>3</v>
          </cell>
          <cell r="J56" t="str">
            <v>025004</v>
          </cell>
          <cell r="K56">
            <v>5</v>
          </cell>
          <cell r="L56" t="str">
            <v>025004</v>
          </cell>
          <cell r="M56">
            <v>4</v>
          </cell>
          <cell r="N56" t="str">
            <v>025004</v>
          </cell>
          <cell r="O56">
            <v>5</v>
          </cell>
          <cell r="P56" t="str">
            <v>025004</v>
          </cell>
          <cell r="Q56">
            <v>5</v>
          </cell>
          <cell r="R56" t="str">
            <v>025004</v>
          </cell>
          <cell r="S56">
            <v>13</v>
          </cell>
          <cell r="T56" t="str">
            <v>025004</v>
          </cell>
          <cell r="U56">
            <v>4</v>
          </cell>
          <cell r="V56" t="str">
            <v>025004</v>
          </cell>
          <cell r="W56">
            <v>4</v>
          </cell>
          <cell r="X56" t="str">
            <v>025004</v>
          </cell>
          <cell r="Y56">
            <v>2</v>
          </cell>
          <cell r="Z56" t="str">
            <v>025004</v>
          </cell>
          <cell r="AA56">
            <v>5</v>
          </cell>
          <cell r="AB56" t="str">
            <v>025004</v>
          </cell>
          <cell r="AC56">
            <v>7</v>
          </cell>
          <cell r="AD56" t="str">
            <v>025004</v>
          </cell>
          <cell r="AE56">
            <v>8</v>
          </cell>
          <cell r="AF56" t="str">
            <v>025004</v>
          </cell>
          <cell r="AG56">
            <v>6</v>
          </cell>
          <cell r="AH56" t="str">
            <v>025004</v>
          </cell>
          <cell r="AI56">
            <v>6</v>
          </cell>
          <cell r="AJ56" t="str">
            <v>025004</v>
          </cell>
          <cell r="AK56">
            <v>9</v>
          </cell>
          <cell r="AL56" t="str">
            <v>025004</v>
          </cell>
          <cell r="AM56">
            <v>5</v>
          </cell>
          <cell r="AN56" t="str">
            <v>025004</v>
          </cell>
          <cell r="AO56">
            <v>6</v>
          </cell>
          <cell r="AP56" t="str">
            <v>025004</v>
          </cell>
          <cell r="AQ56">
            <v>5</v>
          </cell>
          <cell r="AR56" t="str">
            <v>025004</v>
          </cell>
          <cell r="AS56">
            <v>4</v>
          </cell>
          <cell r="AT56" t="str">
            <v>025005</v>
          </cell>
          <cell r="AU56">
            <v>2</v>
          </cell>
          <cell r="AV56" t="str">
            <v>025004</v>
          </cell>
          <cell r="AW56">
            <v>6</v>
          </cell>
          <cell r="AX56" t="str">
            <v>025004</v>
          </cell>
          <cell r="AY56">
            <v>5</v>
          </cell>
          <cell r="AZ56" t="str">
            <v>025004</v>
          </cell>
          <cell r="BA56">
            <v>6</v>
          </cell>
          <cell r="BB56" t="str">
            <v>025004</v>
          </cell>
          <cell r="BC56">
            <v>8</v>
          </cell>
          <cell r="BD56" t="str">
            <v>025004</v>
          </cell>
          <cell r="BE56">
            <v>4</v>
          </cell>
          <cell r="BF56" t="str">
            <v>025004</v>
          </cell>
          <cell r="BG56">
            <v>3</v>
          </cell>
          <cell r="BH56" t="str">
            <v>025004</v>
          </cell>
          <cell r="BI56">
            <v>7</v>
          </cell>
          <cell r="BJ56" t="str">
            <v>025004</v>
          </cell>
          <cell r="BK56">
            <v>6</v>
          </cell>
          <cell r="BL56" t="str">
            <v>025004</v>
          </cell>
          <cell r="BM56">
            <v>5</v>
          </cell>
          <cell r="BN56" t="str">
            <v>025004</v>
          </cell>
          <cell r="BO56">
            <v>10</v>
          </cell>
          <cell r="BP56" t="str">
            <v>025004</v>
          </cell>
          <cell r="BQ56">
            <v>9</v>
          </cell>
          <cell r="BR56" t="str">
            <v>025004</v>
          </cell>
          <cell r="BS56">
            <v>17</v>
          </cell>
          <cell r="BT56" t="str">
            <v>025004</v>
          </cell>
          <cell r="BU56">
            <v>7</v>
          </cell>
          <cell r="BV56" t="str">
            <v>025004</v>
          </cell>
          <cell r="BW56">
            <v>5</v>
          </cell>
          <cell r="BX56" t="str">
            <v>025004</v>
          </cell>
          <cell r="BY56">
            <v>4</v>
          </cell>
          <cell r="BZ56" t="str">
            <v>025004</v>
          </cell>
          <cell r="CA56">
            <v>5</v>
          </cell>
          <cell r="CB56" t="str">
            <v>025004</v>
          </cell>
          <cell r="CC56">
            <v>10</v>
          </cell>
          <cell r="CD56" t="str">
            <v>025004</v>
          </cell>
          <cell r="CE56">
            <v>16</v>
          </cell>
          <cell r="CF56" t="str">
            <v>025004</v>
          </cell>
          <cell r="CG56">
            <v>6</v>
          </cell>
          <cell r="CH56" t="str">
            <v>025004</v>
          </cell>
          <cell r="CI56">
            <v>8</v>
          </cell>
          <cell r="CJ56" t="str">
            <v>025004</v>
          </cell>
          <cell r="CK56">
            <v>7</v>
          </cell>
          <cell r="CL56" t="str">
            <v>025004</v>
          </cell>
          <cell r="CM56">
            <v>4</v>
          </cell>
          <cell r="CN56" t="str">
            <v>025004</v>
          </cell>
          <cell r="CO56">
            <v>1</v>
          </cell>
          <cell r="CP56" t="str">
            <v>025004</v>
          </cell>
          <cell r="CQ56">
            <v>8</v>
          </cell>
          <cell r="CR56" t="str">
            <v>025004</v>
          </cell>
          <cell r="CS56">
            <v>7</v>
          </cell>
        </row>
        <row r="57">
          <cell r="B57" t="str">
            <v>025005</v>
          </cell>
          <cell r="F57" t="str">
            <v>025005</v>
          </cell>
          <cell r="G57">
            <v>3</v>
          </cell>
          <cell r="H57" t="str">
            <v>025005</v>
          </cell>
          <cell r="I57">
            <v>3</v>
          </cell>
          <cell r="J57" t="str">
            <v>025005</v>
          </cell>
          <cell r="K57">
            <v>4</v>
          </cell>
          <cell r="L57" t="str">
            <v>025005</v>
          </cell>
          <cell r="M57">
            <v>4</v>
          </cell>
          <cell r="N57" t="str">
            <v>025005</v>
          </cell>
          <cell r="O57">
            <v>6</v>
          </cell>
          <cell r="P57" t="str">
            <v>025005</v>
          </cell>
          <cell r="Q57">
            <v>5</v>
          </cell>
          <cell r="R57" t="str">
            <v>025005</v>
          </cell>
          <cell r="S57">
            <v>5</v>
          </cell>
          <cell r="T57" t="str">
            <v>025005</v>
          </cell>
          <cell r="U57">
            <v>6</v>
          </cell>
          <cell r="V57" t="str">
            <v>025005</v>
          </cell>
          <cell r="W57">
            <v>2</v>
          </cell>
          <cell r="X57" t="str">
            <v>025005</v>
          </cell>
          <cell r="Y57">
            <v>5</v>
          </cell>
          <cell r="Z57" t="str">
            <v>025005</v>
          </cell>
          <cell r="AA57">
            <v>4</v>
          </cell>
          <cell r="AB57" t="str">
            <v>025005</v>
          </cell>
          <cell r="AC57">
            <v>5</v>
          </cell>
          <cell r="AD57" t="str">
            <v>025005</v>
          </cell>
          <cell r="AE57">
            <v>4</v>
          </cell>
          <cell r="AF57" t="str">
            <v>025005</v>
          </cell>
          <cell r="AG57">
            <v>5</v>
          </cell>
          <cell r="AH57" t="str">
            <v>025005</v>
          </cell>
          <cell r="AI57">
            <v>4</v>
          </cell>
          <cell r="AJ57" t="str">
            <v>025005</v>
          </cell>
          <cell r="AK57">
            <v>4</v>
          </cell>
          <cell r="AL57" t="str">
            <v>025005</v>
          </cell>
          <cell r="AM57">
            <v>9</v>
          </cell>
          <cell r="AN57" t="str">
            <v>025005</v>
          </cell>
          <cell r="AO57">
            <v>6</v>
          </cell>
          <cell r="AP57" t="str">
            <v>025005</v>
          </cell>
          <cell r="AQ57">
            <v>6</v>
          </cell>
          <cell r="AR57" t="str">
            <v>025005</v>
          </cell>
          <cell r="AS57">
            <v>3</v>
          </cell>
          <cell r="AT57" t="str">
            <v>026001</v>
          </cell>
          <cell r="AU57">
            <v>13</v>
          </cell>
          <cell r="AV57" t="str">
            <v>025005</v>
          </cell>
          <cell r="AW57">
            <v>9</v>
          </cell>
          <cell r="AX57" t="str">
            <v>025005</v>
          </cell>
          <cell r="AY57">
            <v>5</v>
          </cell>
          <cell r="AZ57" t="str">
            <v>026001</v>
          </cell>
          <cell r="BA57">
            <v>14</v>
          </cell>
          <cell r="BB57" t="str">
            <v>025005</v>
          </cell>
          <cell r="BC57">
            <v>7</v>
          </cell>
          <cell r="BD57" t="str">
            <v>025005</v>
          </cell>
          <cell r="BE57">
            <v>1</v>
          </cell>
          <cell r="BF57" t="str">
            <v>025005</v>
          </cell>
          <cell r="BG57">
            <v>7</v>
          </cell>
          <cell r="BH57" t="str">
            <v>025005</v>
          </cell>
          <cell r="BI57">
            <v>6</v>
          </cell>
          <cell r="BJ57" t="str">
            <v>025005</v>
          </cell>
          <cell r="BK57">
            <v>7</v>
          </cell>
          <cell r="BL57" t="str">
            <v>025005</v>
          </cell>
          <cell r="BM57">
            <v>5</v>
          </cell>
          <cell r="BN57" t="str">
            <v>025005</v>
          </cell>
          <cell r="BO57">
            <v>1</v>
          </cell>
          <cell r="BP57" t="str">
            <v>025005</v>
          </cell>
          <cell r="BQ57">
            <v>3</v>
          </cell>
          <cell r="BR57" t="str">
            <v>025005</v>
          </cell>
          <cell r="BS57">
            <v>6</v>
          </cell>
          <cell r="BT57" t="str">
            <v>025005</v>
          </cell>
          <cell r="BU57">
            <v>3</v>
          </cell>
          <cell r="BV57" t="str">
            <v>025005</v>
          </cell>
          <cell r="BW57">
            <v>4</v>
          </cell>
          <cell r="BX57" t="str">
            <v>025005</v>
          </cell>
          <cell r="BY57">
            <v>1</v>
          </cell>
          <cell r="BZ57" t="str">
            <v>025005</v>
          </cell>
          <cell r="CA57">
            <v>5</v>
          </cell>
          <cell r="CB57" t="str">
            <v>025005</v>
          </cell>
          <cell r="CC57">
            <v>3</v>
          </cell>
          <cell r="CD57" t="str">
            <v>025005</v>
          </cell>
          <cell r="CE57">
            <v>9</v>
          </cell>
          <cell r="CF57" t="str">
            <v>025005</v>
          </cell>
          <cell r="CG57">
            <v>7</v>
          </cell>
          <cell r="CH57" t="str">
            <v>025005</v>
          </cell>
          <cell r="CI57">
            <v>8</v>
          </cell>
          <cell r="CJ57" t="str">
            <v>025005</v>
          </cell>
          <cell r="CK57">
            <v>3</v>
          </cell>
          <cell r="CL57" t="str">
            <v>025005</v>
          </cell>
          <cell r="CM57">
            <v>3</v>
          </cell>
          <cell r="CN57" t="str">
            <v>025005</v>
          </cell>
          <cell r="CO57">
            <v>3</v>
          </cell>
          <cell r="CP57" t="str">
            <v>025005</v>
          </cell>
          <cell r="CQ57">
            <v>7</v>
          </cell>
          <cell r="CR57" t="str">
            <v>025005</v>
          </cell>
          <cell r="CS57">
            <v>5</v>
          </cell>
        </row>
        <row r="58">
          <cell r="B58" t="str">
            <v>026001</v>
          </cell>
          <cell r="D58" t="str">
            <v>026001</v>
          </cell>
          <cell r="E58">
            <v>1</v>
          </cell>
          <cell r="F58" t="str">
            <v>026001</v>
          </cell>
          <cell r="G58">
            <v>5</v>
          </cell>
          <cell r="H58" t="str">
            <v>026001</v>
          </cell>
          <cell r="I58">
            <v>5</v>
          </cell>
          <cell r="J58" t="str">
            <v>026001</v>
          </cell>
          <cell r="K58">
            <v>9</v>
          </cell>
          <cell r="L58" t="str">
            <v>026001</v>
          </cell>
          <cell r="M58">
            <v>8</v>
          </cell>
          <cell r="N58" t="str">
            <v>026001</v>
          </cell>
          <cell r="O58">
            <v>10</v>
          </cell>
          <cell r="P58" t="str">
            <v>026001</v>
          </cell>
          <cell r="Q58">
            <v>12</v>
          </cell>
          <cell r="R58" t="str">
            <v>026001</v>
          </cell>
          <cell r="S58">
            <v>8</v>
          </cell>
          <cell r="T58" t="str">
            <v>026001</v>
          </cell>
          <cell r="U58">
            <v>11</v>
          </cell>
          <cell r="V58" t="str">
            <v>026001</v>
          </cell>
          <cell r="W58">
            <v>12</v>
          </cell>
          <cell r="X58" t="str">
            <v>026001</v>
          </cell>
          <cell r="Y58">
            <v>16</v>
          </cell>
          <cell r="Z58" t="str">
            <v>026001</v>
          </cell>
          <cell r="AA58">
            <v>14</v>
          </cell>
          <cell r="AB58" t="str">
            <v>026001</v>
          </cell>
          <cell r="AC58">
            <v>12</v>
          </cell>
          <cell r="AD58" t="str">
            <v>026001</v>
          </cell>
          <cell r="AE58">
            <v>7</v>
          </cell>
          <cell r="AF58" t="str">
            <v>026001</v>
          </cell>
          <cell r="AG58">
            <v>4</v>
          </cell>
          <cell r="AH58" t="str">
            <v>026001</v>
          </cell>
          <cell r="AI58">
            <v>10</v>
          </cell>
          <cell r="AJ58" t="str">
            <v>026001</v>
          </cell>
          <cell r="AK58">
            <v>11</v>
          </cell>
          <cell r="AL58" t="str">
            <v>026001</v>
          </cell>
          <cell r="AM58">
            <v>7</v>
          </cell>
          <cell r="AN58" t="str">
            <v>026001</v>
          </cell>
          <cell r="AO58">
            <v>8</v>
          </cell>
          <cell r="AP58" t="str">
            <v>026001</v>
          </cell>
          <cell r="AQ58">
            <v>11</v>
          </cell>
          <cell r="AR58" t="str">
            <v>026001</v>
          </cell>
          <cell r="AS58">
            <v>7</v>
          </cell>
          <cell r="AT58" t="str">
            <v>026002</v>
          </cell>
          <cell r="AU58">
            <v>11</v>
          </cell>
          <cell r="AV58" t="str">
            <v>026001</v>
          </cell>
          <cell r="AW58">
            <v>11</v>
          </cell>
          <cell r="AX58" t="str">
            <v>026001</v>
          </cell>
          <cell r="AY58">
            <v>13</v>
          </cell>
          <cell r="AZ58" t="str">
            <v>026002</v>
          </cell>
          <cell r="BA58">
            <v>8</v>
          </cell>
          <cell r="BB58" t="str">
            <v>026001</v>
          </cell>
          <cell r="BC58">
            <v>9</v>
          </cell>
          <cell r="BD58" t="str">
            <v>026001</v>
          </cell>
          <cell r="BE58">
            <v>11</v>
          </cell>
          <cell r="BF58" t="str">
            <v>026001</v>
          </cell>
          <cell r="BG58">
            <v>13</v>
          </cell>
          <cell r="BH58" t="str">
            <v>026001</v>
          </cell>
          <cell r="BI58">
            <v>11</v>
          </cell>
          <cell r="BJ58" t="str">
            <v>026001</v>
          </cell>
          <cell r="BK58">
            <v>14</v>
          </cell>
          <cell r="BL58" t="str">
            <v>026001</v>
          </cell>
          <cell r="BM58">
            <v>8</v>
          </cell>
          <cell r="BN58" t="str">
            <v>026001</v>
          </cell>
          <cell r="BO58">
            <v>10</v>
          </cell>
          <cell r="BP58" t="str">
            <v>026001</v>
          </cell>
          <cell r="BQ58">
            <v>17</v>
          </cell>
          <cell r="BR58" t="str">
            <v>026001</v>
          </cell>
          <cell r="BS58">
            <v>18</v>
          </cell>
          <cell r="BT58" t="str">
            <v>026001</v>
          </cell>
          <cell r="BU58">
            <v>10</v>
          </cell>
          <cell r="BV58" t="str">
            <v>026001</v>
          </cell>
          <cell r="BW58">
            <v>12</v>
          </cell>
          <cell r="BX58" t="str">
            <v>026001</v>
          </cell>
          <cell r="BY58">
            <v>10</v>
          </cell>
          <cell r="BZ58" t="str">
            <v>026001</v>
          </cell>
          <cell r="CA58">
            <v>13</v>
          </cell>
          <cell r="CB58" t="str">
            <v>026001</v>
          </cell>
          <cell r="CC58">
            <v>11</v>
          </cell>
          <cell r="CD58" t="str">
            <v>026001</v>
          </cell>
          <cell r="CE58">
            <v>16</v>
          </cell>
          <cell r="CF58" t="str">
            <v>026001</v>
          </cell>
          <cell r="CG58">
            <v>10</v>
          </cell>
          <cell r="CH58" t="str">
            <v>026001</v>
          </cell>
          <cell r="CI58">
            <v>7</v>
          </cell>
          <cell r="CJ58" t="str">
            <v>026001</v>
          </cell>
          <cell r="CK58">
            <v>13</v>
          </cell>
          <cell r="CL58" t="str">
            <v>026001</v>
          </cell>
          <cell r="CM58">
            <v>11</v>
          </cell>
          <cell r="CN58" t="str">
            <v>026001</v>
          </cell>
          <cell r="CO58">
            <v>25</v>
          </cell>
          <cell r="CP58" t="str">
            <v>026001</v>
          </cell>
          <cell r="CQ58">
            <v>13</v>
          </cell>
          <cell r="CR58" t="str">
            <v>026001</v>
          </cell>
          <cell r="CS58">
            <v>3</v>
          </cell>
        </row>
        <row r="59">
          <cell r="B59" t="str">
            <v>026002</v>
          </cell>
          <cell r="F59" t="str">
            <v>026002</v>
          </cell>
          <cell r="G59">
            <v>1</v>
          </cell>
          <cell r="H59" t="str">
            <v>026002</v>
          </cell>
          <cell r="I59">
            <v>4</v>
          </cell>
          <cell r="J59" t="str">
            <v>026002</v>
          </cell>
          <cell r="K59">
            <v>4</v>
          </cell>
          <cell r="L59" t="str">
            <v>026002</v>
          </cell>
          <cell r="M59">
            <v>5</v>
          </cell>
          <cell r="N59" t="str">
            <v>026002</v>
          </cell>
          <cell r="O59">
            <v>5</v>
          </cell>
          <cell r="P59" t="str">
            <v>026002</v>
          </cell>
          <cell r="Q59">
            <v>9</v>
          </cell>
          <cell r="R59" t="str">
            <v>026002</v>
          </cell>
          <cell r="S59">
            <v>12</v>
          </cell>
          <cell r="T59" t="str">
            <v>026002</v>
          </cell>
          <cell r="U59">
            <v>5</v>
          </cell>
          <cell r="V59" t="str">
            <v>026002</v>
          </cell>
          <cell r="W59">
            <v>7</v>
          </cell>
          <cell r="X59" t="str">
            <v>026002</v>
          </cell>
          <cell r="Y59">
            <v>12</v>
          </cell>
          <cell r="Z59" t="str">
            <v>026002</v>
          </cell>
          <cell r="AA59">
            <v>3</v>
          </cell>
          <cell r="AB59" t="str">
            <v>026002</v>
          </cell>
          <cell r="AC59">
            <v>7</v>
          </cell>
          <cell r="AD59" t="str">
            <v>026002</v>
          </cell>
          <cell r="AE59">
            <v>7</v>
          </cell>
          <cell r="AF59" t="str">
            <v>026002</v>
          </cell>
          <cell r="AG59">
            <v>6</v>
          </cell>
          <cell r="AH59" t="str">
            <v>026002</v>
          </cell>
          <cell r="AI59">
            <v>7</v>
          </cell>
          <cell r="AJ59" t="str">
            <v>026002</v>
          </cell>
          <cell r="AK59">
            <v>4</v>
          </cell>
          <cell r="AL59" t="str">
            <v>026002</v>
          </cell>
          <cell r="AM59">
            <v>8</v>
          </cell>
          <cell r="AN59" t="str">
            <v>026002</v>
          </cell>
          <cell r="AO59">
            <v>5</v>
          </cell>
          <cell r="AP59" t="str">
            <v>026002</v>
          </cell>
          <cell r="AQ59">
            <v>11</v>
          </cell>
          <cell r="AR59" t="str">
            <v>026002</v>
          </cell>
          <cell r="AS59">
            <v>7</v>
          </cell>
          <cell r="AT59" t="str">
            <v>026003</v>
          </cell>
          <cell r="AU59">
            <v>2</v>
          </cell>
          <cell r="AV59" t="str">
            <v>026002</v>
          </cell>
          <cell r="AW59">
            <v>5</v>
          </cell>
          <cell r="AX59" t="str">
            <v>026002</v>
          </cell>
          <cell r="AY59">
            <v>5</v>
          </cell>
          <cell r="AZ59" t="str">
            <v>026003</v>
          </cell>
          <cell r="BA59">
            <v>14</v>
          </cell>
          <cell r="BB59" t="str">
            <v>026002</v>
          </cell>
          <cell r="BC59">
            <v>9</v>
          </cell>
          <cell r="BD59" t="str">
            <v>026002</v>
          </cell>
          <cell r="BE59">
            <v>11</v>
          </cell>
          <cell r="BF59" t="str">
            <v>026002</v>
          </cell>
          <cell r="BG59">
            <v>9</v>
          </cell>
          <cell r="BH59" t="str">
            <v>026002</v>
          </cell>
          <cell r="BI59">
            <v>7</v>
          </cell>
          <cell r="BJ59" t="str">
            <v>026002</v>
          </cell>
          <cell r="BK59">
            <v>10</v>
          </cell>
          <cell r="BL59" t="str">
            <v>026002</v>
          </cell>
          <cell r="BM59">
            <v>5</v>
          </cell>
          <cell r="BN59" t="str">
            <v>026002</v>
          </cell>
          <cell r="BO59">
            <v>10</v>
          </cell>
          <cell r="BP59" t="str">
            <v>026002</v>
          </cell>
          <cell r="BQ59">
            <v>5</v>
          </cell>
          <cell r="BR59" t="str">
            <v>026002</v>
          </cell>
          <cell r="BS59">
            <v>5</v>
          </cell>
          <cell r="BT59" t="str">
            <v>026002</v>
          </cell>
          <cell r="BU59">
            <v>11</v>
          </cell>
          <cell r="BV59" t="str">
            <v>026002</v>
          </cell>
          <cell r="BW59">
            <v>13</v>
          </cell>
          <cell r="BX59" t="str">
            <v>026002</v>
          </cell>
          <cell r="BY59">
            <v>5</v>
          </cell>
          <cell r="BZ59" t="str">
            <v>026002</v>
          </cell>
          <cell r="CA59">
            <v>8</v>
          </cell>
          <cell r="CB59" t="str">
            <v>026002</v>
          </cell>
          <cell r="CC59">
            <v>5</v>
          </cell>
          <cell r="CD59" t="str">
            <v>026002</v>
          </cell>
          <cell r="CE59">
            <v>11</v>
          </cell>
          <cell r="CF59" t="str">
            <v>026002</v>
          </cell>
          <cell r="CG59">
            <v>8</v>
          </cell>
          <cell r="CH59" t="str">
            <v>026002</v>
          </cell>
          <cell r="CI59">
            <v>11</v>
          </cell>
          <cell r="CJ59" t="str">
            <v>026002</v>
          </cell>
          <cell r="CK59">
            <v>12</v>
          </cell>
          <cell r="CL59" t="str">
            <v>026002</v>
          </cell>
          <cell r="CM59">
            <v>4</v>
          </cell>
          <cell r="CN59" t="str">
            <v>026002</v>
          </cell>
          <cell r="CO59">
            <v>10</v>
          </cell>
          <cell r="CP59" t="str">
            <v>026002</v>
          </cell>
          <cell r="CQ59">
            <v>10</v>
          </cell>
          <cell r="CR59" t="str">
            <v>026002</v>
          </cell>
          <cell r="CS59">
            <v>3</v>
          </cell>
        </row>
        <row r="60">
          <cell r="B60" t="str">
            <v>026003</v>
          </cell>
          <cell r="F60" t="str">
            <v>026003</v>
          </cell>
          <cell r="G60">
            <v>3</v>
          </cell>
          <cell r="H60" t="str">
            <v>026003</v>
          </cell>
          <cell r="I60">
            <v>5</v>
          </cell>
          <cell r="J60" t="str">
            <v>026003</v>
          </cell>
          <cell r="K60">
            <v>5</v>
          </cell>
          <cell r="L60" t="str">
            <v>026003</v>
          </cell>
          <cell r="M60">
            <v>8</v>
          </cell>
          <cell r="N60" t="str">
            <v>026003</v>
          </cell>
          <cell r="O60">
            <v>6</v>
          </cell>
          <cell r="P60" t="str">
            <v>026003</v>
          </cell>
          <cell r="Q60">
            <v>7</v>
          </cell>
          <cell r="R60" t="str">
            <v>026003</v>
          </cell>
          <cell r="S60">
            <v>11</v>
          </cell>
          <cell r="T60" t="str">
            <v>026003</v>
          </cell>
          <cell r="U60">
            <v>11</v>
          </cell>
          <cell r="V60" t="str">
            <v>026003</v>
          </cell>
          <cell r="W60">
            <v>8</v>
          </cell>
          <cell r="X60" t="str">
            <v>026003</v>
          </cell>
          <cell r="Y60">
            <v>5</v>
          </cell>
          <cell r="Z60" t="str">
            <v>026003</v>
          </cell>
          <cell r="AA60">
            <v>8</v>
          </cell>
          <cell r="AB60" t="str">
            <v>026003</v>
          </cell>
          <cell r="AC60">
            <v>8</v>
          </cell>
          <cell r="AD60" t="str">
            <v>026003</v>
          </cell>
          <cell r="AE60">
            <v>13</v>
          </cell>
          <cell r="AF60" t="str">
            <v>026003</v>
          </cell>
          <cell r="AG60">
            <v>12</v>
          </cell>
          <cell r="AH60" t="str">
            <v>026003</v>
          </cell>
          <cell r="AI60">
            <v>6</v>
          </cell>
          <cell r="AJ60" t="str">
            <v>026003</v>
          </cell>
          <cell r="AK60">
            <v>6</v>
          </cell>
          <cell r="AL60" t="str">
            <v>026003</v>
          </cell>
          <cell r="AM60">
            <v>5</v>
          </cell>
          <cell r="AN60" t="str">
            <v>026003</v>
          </cell>
          <cell r="AO60">
            <v>9</v>
          </cell>
          <cell r="AP60" t="str">
            <v>026003</v>
          </cell>
          <cell r="AQ60">
            <v>8</v>
          </cell>
          <cell r="AR60" t="str">
            <v>026003</v>
          </cell>
          <cell r="AS60">
            <v>8</v>
          </cell>
          <cell r="AT60" t="str">
            <v>026004</v>
          </cell>
          <cell r="AU60">
            <v>4</v>
          </cell>
          <cell r="AV60" t="str">
            <v>026003</v>
          </cell>
          <cell r="AW60">
            <v>7</v>
          </cell>
          <cell r="AX60" t="str">
            <v>026003</v>
          </cell>
          <cell r="AY60">
            <v>8</v>
          </cell>
          <cell r="AZ60" t="str">
            <v>026004</v>
          </cell>
          <cell r="BA60">
            <v>2</v>
          </cell>
          <cell r="BB60" t="str">
            <v>026003</v>
          </cell>
          <cell r="BC60">
            <v>10</v>
          </cell>
          <cell r="BD60" t="str">
            <v>026003</v>
          </cell>
          <cell r="BE60">
            <v>8</v>
          </cell>
          <cell r="BF60" t="str">
            <v>026003</v>
          </cell>
          <cell r="BG60">
            <v>5</v>
          </cell>
          <cell r="BH60" t="str">
            <v>026003</v>
          </cell>
          <cell r="BI60">
            <v>3</v>
          </cell>
          <cell r="BJ60" t="str">
            <v>026003</v>
          </cell>
          <cell r="BK60">
            <v>12</v>
          </cell>
          <cell r="BL60" t="str">
            <v>026003</v>
          </cell>
          <cell r="BM60">
            <v>13</v>
          </cell>
          <cell r="BN60" t="str">
            <v>026003</v>
          </cell>
          <cell r="BO60">
            <v>10</v>
          </cell>
          <cell r="BP60" t="str">
            <v>026003</v>
          </cell>
          <cell r="BQ60">
            <v>6</v>
          </cell>
          <cell r="BR60" t="str">
            <v>026003</v>
          </cell>
          <cell r="BS60">
            <v>9</v>
          </cell>
          <cell r="BT60" t="str">
            <v>026003</v>
          </cell>
          <cell r="BU60">
            <v>12</v>
          </cell>
          <cell r="BV60" t="str">
            <v>026003</v>
          </cell>
          <cell r="BW60">
            <v>9</v>
          </cell>
          <cell r="BX60" t="str">
            <v>026003</v>
          </cell>
          <cell r="BY60">
            <v>11</v>
          </cell>
          <cell r="BZ60" t="str">
            <v>026003</v>
          </cell>
          <cell r="CA60">
            <v>8</v>
          </cell>
          <cell r="CB60" t="str">
            <v>026003</v>
          </cell>
          <cell r="CC60">
            <v>9</v>
          </cell>
          <cell r="CD60" t="str">
            <v>026003</v>
          </cell>
          <cell r="CE60">
            <v>7</v>
          </cell>
          <cell r="CF60" t="str">
            <v>026003</v>
          </cell>
          <cell r="CG60">
            <v>7</v>
          </cell>
          <cell r="CH60" t="str">
            <v>026003</v>
          </cell>
          <cell r="CI60">
            <v>10</v>
          </cell>
          <cell r="CJ60" t="str">
            <v>026003</v>
          </cell>
          <cell r="CK60">
            <v>9</v>
          </cell>
          <cell r="CL60" t="str">
            <v>026003</v>
          </cell>
          <cell r="CM60">
            <v>8</v>
          </cell>
          <cell r="CN60" t="str">
            <v>026003</v>
          </cell>
          <cell r="CO60">
            <v>3</v>
          </cell>
          <cell r="CP60" t="str">
            <v>026003</v>
          </cell>
          <cell r="CQ60">
            <v>16</v>
          </cell>
          <cell r="CR60" t="str">
            <v>026003</v>
          </cell>
          <cell r="CS60">
            <v>4</v>
          </cell>
        </row>
        <row r="61">
          <cell r="B61" t="str">
            <v>026004</v>
          </cell>
          <cell r="F61" t="str">
            <v>026004</v>
          </cell>
          <cell r="G61">
            <v>4</v>
          </cell>
          <cell r="H61" t="str">
            <v>026004</v>
          </cell>
          <cell r="I61">
            <v>1</v>
          </cell>
          <cell r="J61" t="str">
            <v>026004</v>
          </cell>
          <cell r="K61">
            <v>4</v>
          </cell>
          <cell r="L61" t="str">
            <v>026004</v>
          </cell>
          <cell r="M61">
            <v>2</v>
          </cell>
          <cell r="N61" t="str">
            <v>026004</v>
          </cell>
          <cell r="O61">
            <v>4</v>
          </cell>
          <cell r="P61" t="str">
            <v>026004</v>
          </cell>
          <cell r="Q61">
            <v>4</v>
          </cell>
          <cell r="R61" t="str">
            <v>026004</v>
          </cell>
          <cell r="S61">
            <v>5</v>
          </cell>
          <cell r="T61" t="str">
            <v>026004</v>
          </cell>
          <cell r="U61">
            <v>6</v>
          </cell>
          <cell r="V61" t="str">
            <v>026004</v>
          </cell>
          <cell r="W61">
            <v>8</v>
          </cell>
          <cell r="X61" t="str">
            <v>026004</v>
          </cell>
          <cell r="Y61">
            <v>3</v>
          </cell>
          <cell r="Z61" t="str">
            <v>026004</v>
          </cell>
          <cell r="AA61">
            <v>5</v>
          </cell>
          <cell r="AB61" t="str">
            <v>026004</v>
          </cell>
          <cell r="AC61">
            <v>7</v>
          </cell>
          <cell r="AD61" t="str">
            <v>026004</v>
          </cell>
          <cell r="AE61">
            <v>2</v>
          </cell>
          <cell r="AF61" t="str">
            <v>026004</v>
          </cell>
          <cell r="AG61">
            <v>8</v>
          </cell>
          <cell r="AH61" t="str">
            <v>026004</v>
          </cell>
          <cell r="AI61">
            <v>6</v>
          </cell>
          <cell r="AJ61" t="str">
            <v>026004</v>
          </cell>
          <cell r="AK61">
            <v>2</v>
          </cell>
          <cell r="AL61" t="str">
            <v>026004</v>
          </cell>
          <cell r="AM61">
            <v>3</v>
          </cell>
          <cell r="AN61" t="str">
            <v>026004</v>
          </cell>
          <cell r="AO61">
            <v>4</v>
          </cell>
          <cell r="AP61" t="str">
            <v>026004</v>
          </cell>
          <cell r="AQ61">
            <v>2</v>
          </cell>
          <cell r="AR61" t="str">
            <v>026004</v>
          </cell>
          <cell r="AS61">
            <v>3</v>
          </cell>
          <cell r="AT61" t="str">
            <v>026005</v>
          </cell>
          <cell r="AU61">
            <v>5</v>
          </cell>
          <cell r="AV61" t="str">
            <v>026004</v>
          </cell>
          <cell r="AW61">
            <v>5</v>
          </cell>
          <cell r="AX61" t="str">
            <v>026004</v>
          </cell>
          <cell r="AY61">
            <v>5</v>
          </cell>
          <cell r="AZ61" t="str">
            <v>026005</v>
          </cell>
          <cell r="BA61">
            <v>6</v>
          </cell>
          <cell r="BB61" t="str">
            <v>026004</v>
          </cell>
          <cell r="BC61">
            <v>8</v>
          </cell>
          <cell r="BD61" t="str">
            <v>026004</v>
          </cell>
          <cell r="BE61">
            <v>4</v>
          </cell>
          <cell r="BF61" t="str">
            <v>026004</v>
          </cell>
          <cell r="BG61">
            <v>4</v>
          </cell>
          <cell r="BH61" t="str">
            <v>026004</v>
          </cell>
          <cell r="BI61">
            <v>9</v>
          </cell>
          <cell r="BJ61" t="str">
            <v>026004</v>
          </cell>
          <cell r="BK61">
            <v>6</v>
          </cell>
          <cell r="BL61" t="str">
            <v>026004</v>
          </cell>
          <cell r="BM61">
            <v>3</v>
          </cell>
          <cell r="BN61" t="str">
            <v>026004</v>
          </cell>
          <cell r="BO61">
            <v>10</v>
          </cell>
          <cell r="BP61" t="str">
            <v>026004</v>
          </cell>
          <cell r="BQ61">
            <v>3</v>
          </cell>
          <cell r="BR61" t="str">
            <v>026004</v>
          </cell>
          <cell r="BS61">
            <v>7</v>
          </cell>
          <cell r="BT61" t="str">
            <v>026004</v>
          </cell>
          <cell r="BU61">
            <v>4</v>
          </cell>
          <cell r="BV61" t="str">
            <v>026004</v>
          </cell>
          <cell r="BW61">
            <v>12</v>
          </cell>
          <cell r="BX61" t="str">
            <v>026004</v>
          </cell>
          <cell r="BY61">
            <v>5</v>
          </cell>
          <cell r="BZ61" t="str">
            <v>026004</v>
          </cell>
          <cell r="CA61">
            <v>6</v>
          </cell>
          <cell r="CB61" t="str">
            <v>026004</v>
          </cell>
          <cell r="CC61">
            <v>5</v>
          </cell>
          <cell r="CD61" t="str">
            <v>026004</v>
          </cell>
          <cell r="CE61">
            <v>7</v>
          </cell>
          <cell r="CF61" t="str">
            <v>026004</v>
          </cell>
          <cell r="CG61">
            <v>9</v>
          </cell>
          <cell r="CH61" t="str">
            <v>026004</v>
          </cell>
          <cell r="CI61">
            <v>2</v>
          </cell>
          <cell r="CJ61" t="str">
            <v>026004</v>
          </cell>
          <cell r="CK61">
            <v>3</v>
          </cell>
          <cell r="CL61" t="str">
            <v>026004</v>
          </cell>
          <cell r="CM61">
            <v>7</v>
          </cell>
          <cell r="CN61" t="str">
            <v>026004</v>
          </cell>
          <cell r="CO61">
            <v>5</v>
          </cell>
          <cell r="CP61" t="str">
            <v>026004</v>
          </cell>
          <cell r="CQ61">
            <v>3</v>
          </cell>
          <cell r="CR61" t="str">
            <v>026004</v>
          </cell>
          <cell r="CS61">
            <v>5</v>
          </cell>
        </row>
        <row r="62">
          <cell r="B62" t="str">
            <v>026005</v>
          </cell>
          <cell r="F62" t="str">
            <v>026005</v>
          </cell>
          <cell r="G62">
            <v>2</v>
          </cell>
          <cell r="H62" t="str">
            <v>026005</v>
          </cell>
          <cell r="I62">
            <v>2</v>
          </cell>
          <cell r="J62" t="str">
            <v>026005</v>
          </cell>
          <cell r="K62">
            <v>4</v>
          </cell>
          <cell r="L62" t="str">
            <v>027000</v>
          </cell>
          <cell r="M62">
            <v>65</v>
          </cell>
          <cell r="N62" t="str">
            <v>026005</v>
          </cell>
          <cell r="O62">
            <v>3</v>
          </cell>
          <cell r="P62" t="str">
            <v>026005</v>
          </cell>
          <cell r="Q62">
            <v>3</v>
          </cell>
          <cell r="R62" t="str">
            <v>026005</v>
          </cell>
          <cell r="S62">
            <v>1</v>
          </cell>
          <cell r="T62" t="str">
            <v>026005</v>
          </cell>
          <cell r="U62">
            <v>2</v>
          </cell>
          <cell r="V62" t="str">
            <v>026005</v>
          </cell>
          <cell r="W62">
            <v>3</v>
          </cell>
          <cell r="X62" t="str">
            <v>026005</v>
          </cell>
          <cell r="Y62">
            <v>8</v>
          </cell>
          <cell r="Z62" t="str">
            <v>026005</v>
          </cell>
          <cell r="AA62">
            <v>6</v>
          </cell>
          <cell r="AB62" t="str">
            <v>026005</v>
          </cell>
          <cell r="AC62">
            <v>3</v>
          </cell>
          <cell r="AD62" t="str">
            <v>026005</v>
          </cell>
          <cell r="AE62">
            <v>6</v>
          </cell>
          <cell r="AF62" t="str">
            <v>026005</v>
          </cell>
          <cell r="AG62">
            <v>6</v>
          </cell>
          <cell r="AH62" t="str">
            <v>026005</v>
          </cell>
          <cell r="AI62">
            <v>4</v>
          </cell>
          <cell r="AJ62" t="str">
            <v>026005</v>
          </cell>
          <cell r="AK62">
            <v>4</v>
          </cell>
          <cell r="AL62" t="str">
            <v>026005</v>
          </cell>
          <cell r="AM62">
            <v>3</v>
          </cell>
          <cell r="AN62" t="str">
            <v>026005</v>
          </cell>
          <cell r="AO62">
            <v>4</v>
          </cell>
          <cell r="AP62" t="str">
            <v>026005</v>
          </cell>
          <cell r="AQ62">
            <v>5</v>
          </cell>
          <cell r="AR62" t="str">
            <v>026005</v>
          </cell>
          <cell r="AS62">
            <v>8</v>
          </cell>
          <cell r="AT62" t="str">
            <v>027000</v>
          </cell>
          <cell r="AU62">
            <v>104</v>
          </cell>
          <cell r="AV62" t="str">
            <v>026005</v>
          </cell>
          <cell r="AW62">
            <v>9</v>
          </cell>
          <cell r="AX62" t="str">
            <v>026005</v>
          </cell>
          <cell r="AY62">
            <v>12</v>
          </cell>
          <cell r="AZ62" t="str">
            <v>027000</v>
          </cell>
          <cell r="BA62">
            <v>86</v>
          </cell>
          <cell r="BB62" t="str">
            <v>026005</v>
          </cell>
          <cell r="BC62">
            <v>4</v>
          </cell>
          <cell r="BD62" t="str">
            <v>026005</v>
          </cell>
          <cell r="BE62">
            <v>6</v>
          </cell>
          <cell r="BF62" t="str">
            <v>026005</v>
          </cell>
          <cell r="BG62">
            <v>3</v>
          </cell>
          <cell r="BH62" t="str">
            <v>026005</v>
          </cell>
          <cell r="BI62">
            <v>6</v>
          </cell>
          <cell r="BJ62" t="str">
            <v>026005</v>
          </cell>
          <cell r="BK62">
            <v>8</v>
          </cell>
          <cell r="BL62" t="str">
            <v>026005</v>
          </cell>
          <cell r="BM62">
            <v>3</v>
          </cell>
          <cell r="BN62" t="str">
            <v>026005</v>
          </cell>
          <cell r="BO62">
            <v>6</v>
          </cell>
          <cell r="BP62" t="str">
            <v>026005</v>
          </cell>
          <cell r="BQ62">
            <v>9</v>
          </cell>
          <cell r="BR62" t="str">
            <v>026005</v>
          </cell>
          <cell r="BS62">
            <v>9</v>
          </cell>
          <cell r="BT62" t="str">
            <v>026005</v>
          </cell>
          <cell r="BU62">
            <v>5</v>
          </cell>
          <cell r="BV62" t="str">
            <v>026005</v>
          </cell>
          <cell r="BW62">
            <v>3</v>
          </cell>
          <cell r="BX62" t="str">
            <v>026005</v>
          </cell>
          <cell r="BY62">
            <v>10</v>
          </cell>
          <cell r="BZ62" t="str">
            <v>026005</v>
          </cell>
          <cell r="CA62">
            <v>6</v>
          </cell>
          <cell r="CB62" t="str">
            <v>026005</v>
          </cell>
          <cell r="CC62">
            <v>1</v>
          </cell>
          <cell r="CD62" t="str">
            <v>026005</v>
          </cell>
          <cell r="CE62">
            <v>5</v>
          </cell>
          <cell r="CF62" t="str">
            <v>026005</v>
          </cell>
          <cell r="CG62">
            <v>3</v>
          </cell>
          <cell r="CH62" t="str">
            <v>026005</v>
          </cell>
          <cell r="CI62">
            <v>3</v>
          </cell>
          <cell r="CJ62" t="str">
            <v>026005</v>
          </cell>
          <cell r="CK62">
            <v>4</v>
          </cell>
          <cell r="CL62" t="str">
            <v>026005</v>
          </cell>
          <cell r="CM62">
            <v>5</v>
          </cell>
          <cell r="CN62" t="str">
            <v>026005</v>
          </cell>
          <cell r="CO62">
            <v>9</v>
          </cell>
          <cell r="CP62" t="str">
            <v>026005</v>
          </cell>
          <cell r="CQ62">
            <v>10</v>
          </cell>
          <cell r="CR62" t="str">
            <v>026005</v>
          </cell>
          <cell r="CS62">
            <v>12</v>
          </cell>
        </row>
        <row r="63">
          <cell r="B63" t="str">
            <v>027000</v>
          </cell>
          <cell r="C63">
            <v>8</v>
          </cell>
          <cell r="D63" t="str">
            <v>027000</v>
          </cell>
          <cell r="E63">
            <v>10</v>
          </cell>
          <cell r="F63" t="str">
            <v>027000</v>
          </cell>
          <cell r="G63">
            <v>51</v>
          </cell>
          <cell r="H63" t="str">
            <v>027000</v>
          </cell>
          <cell r="I63">
            <v>48</v>
          </cell>
          <cell r="J63" t="str">
            <v>027000</v>
          </cell>
          <cell r="K63">
            <v>79</v>
          </cell>
          <cell r="L63" t="str">
            <v>027001</v>
          </cell>
          <cell r="M63">
            <v>23</v>
          </cell>
          <cell r="N63" t="str">
            <v>027000</v>
          </cell>
          <cell r="O63">
            <v>80</v>
          </cell>
          <cell r="P63" t="str">
            <v>027000</v>
          </cell>
          <cell r="Q63">
            <v>84</v>
          </cell>
          <cell r="R63" t="str">
            <v>027000</v>
          </cell>
          <cell r="S63">
            <v>84</v>
          </cell>
          <cell r="T63" t="str">
            <v>027000</v>
          </cell>
          <cell r="U63">
            <v>76</v>
          </cell>
          <cell r="V63" t="str">
            <v>027000</v>
          </cell>
          <cell r="W63">
            <v>77</v>
          </cell>
          <cell r="X63" t="str">
            <v>027000</v>
          </cell>
          <cell r="Y63">
            <v>85</v>
          </cell>
          <cell r="Z63" t="str">
            <v>027000</v>
          </cell>
          <cell r="AA63">
            <v>81</v>
          </cell>
          <cell r="AB63" t="str">
            <v>027000</v>
          </cell>
          <cell r="AC63">
            <v>95</v>
          </cell>
          <cell r="AD63" t="str">
            <v>027000</v>
          </cell>
          <cell r="AE63">
            <v>82</v>
          </cell>
          <cell r="AF63" t="str">
            <v>027000</v>
          </cell>
          <cell r="AG63">
            <v>74</v>
          </cell>
          <cell r="AH63" t="str">
            <v>027000</v>
          </cell>
          <cell r="AI63">
            <v>75</v>
          </cell>
          <cell r="AJ63" t="str">
            <v>027000</v>
          </cell>
          <cell r="AK63">
            <v>82</v>
          </cell>
          <cell r="AL63" t="str">
            <v>027000</v>
          </cell>
          <cell r="AM63">
            <v>81</v>
          </cell>
          <cell r="AN63" t="str">
            <v>027000</v>
          </cell>
          <cell r="AO63">
            <v>87</v>
          </cell>
          <cell r="AP63" t="str">
            <v>027000</v>
          </cell>
          <cell r="AQ63">
            <v>69</v>
          </cell>
          <cell r="AR63" t="str">
            <v>027000</v>
          </cell>
          <cell r="AS63">
            <v>67</v>
          </cell>
          <cell r="AT63" t="str">
            <v>027001</v>
          </cell>
          <cell r="AU63">
            <v>20</v>
          </cell>
          <cell r="AV63" t="str">
            <v>027000</v>
          </cell>
          <cell r="AW63">
            <v>81</v>
          </cell>
          <cell r="AX63" t="str">
            <v>027000</v>
          </cell>
          <cell r="AY63">
            <v>111</v>
          </cell>
          <cell r="AZ63" t="str">
            <v>027001</v>
          </cell>
          <cell r="BA63">
            <v>15</v>
          </cell>
          <cell r="BB63" t="str">
            <v>027000</v>
          </cell>
          <cell r="BC63">
            <v>105</v>
          </cell>
          <cell r="BD63" t="str">
            <v>027000</v>
          </cell>
          <cell r="BE63">
            <v>90</v>
          </cell>
          <cell r="BF63" t="str">
            <v>027000</v>
          </cell>
          <cell r="BG63">
            <v>93</v>
          </cell>
          <cell r="BH63" t="str">
            <v>027000</v>
          </cell>
          <cell r="BI63">
            <v>76</v>
          </cell>
          <cell r="BJ63" t="str">
            <v>027000</v>
          </cell>
          <cell r="BK63">
            <v>80</v>
          </cell>
          <cell r="BL63" t="str">
            <v>027000</v>
          </cell>
          <cell r="BM63">
            <v>106</v>
          </cell>
          <cell r="BN63" t="str">
            <v>027000</v>
          </cell>
          <cell r="BO63">
            <v>89</v>
          </cell>
          <cell r="BP63" t="str">
            <v>027000</v>
          </cell>
          <cell r="BQ63">
            <v>85</v>
          </cell>
          <cell r="BR63" t="str">
            <v>027000</v>
          </cell>
          <cell r="BS63">
            <v>106</v>
          </cell>
          <cell r="BT63" t="str">
            <v>027000</v>
          </cell>
          <cell r="BU63">
            <v>93</v>
          </cell>
          <cell r="BV63" t="str">
            <v>027000</v>
          </cell>
          <cell r="BW63">
            <v>86</v>
          </cell>
          <cell r="BX63" t="str">
            <v>027000</v>
          </cell>
          <cell r="BY63">
            <v>76</v>
          </cell>
          <cell r="BZ63" t="str">
            <v>027000</v>
          </cell>
          <cell r="CA63">
            <v>101</v>
          </cell>
          <cell r="CB63" t="str">
            <v>027000</v>
          </cell>
          <cell r="CC63">
            <v>93</v>
          </cell>
          <cell r="CD63" t="str">
            <v>027000</v>
          </cell>
          <cell r="CE63">
            <v>72</v>
          </cell>
          <cell r="CF63" t="str">
            <v>027000</v>
          </cell>
          <cell r="CG63">
            <v>85</v>
          </cell>
          <cell r="CH63" t="str">
            <v>027000</v>
          </cell>
          <cell r="CI63">
            <v>95</v>
          </cell>
          <cell r="CJ63" t="str">
            <v>027000</v>
          </cell>
          <cell r="CK63">
            <v>87</v>
          </cell>
          <cell r="CL63" t="str">
            <v>027000</v>
          </cell>
          <cell r="CM63">
            <v>77</v>
          </cell>
          <cell r="CN63" t="str">
            <v>027000</v>
          </cell>
          <cell r="CO63">
            <v>92</v>
          </cell>
          <cell r="CP63" t="str">
            <v>027000</v>
          </cell>
          <cell r="CQ63">
            <v>74</v>
          </cell>
          <cell r="CR63" t="str">
            <v>027000</v>
          </cell>
          <cell r="CS63">
            <v>90</v>
          </cell>
        </row>
        <row r="64">
          <cell r="B64" t="str">
            <v>027001</v>
          </cell>
          <cell r="D64" t="str">
            <v>027001</v>
          </cell>
          <cell r="E64">
            <v>2</v>
          </cell>
          <cell r="F64" t="str">
            <v>027001</v>
          </cell>
          <cell r="G64">
            <v>5</v>
          </cell>
          <cell r="H64" t="str">
            <v>027001</v>
          </cell>
          <cell r="I64">
            <v>11</v>
          </cell>
          <cell r="J64" t="str">
            <v>027001</v>
          </cell>
          <cell r="K64">
            <v>20</v>
          </cell>
          <cell r="L64" t="str">
            <v>027002</v>
          </cell>
          <cell r="M64">
            <v>8</v>
          </cell>
          <cell r="N64" t="str">
            <v>027001</v>
          </cell>
          <cell r="O64">
            <v>19</v>
          </cell>
          <cell r="P64" t="str">
            <v>027001</v>
          </cell>
          <cell r="Q64">
            <v>14</v>
          </cell>
          <cell r="R64" t="str">
            <v>027001</v>
          </cell>
          <cell r="S64">
            <v>20</v>
          </cell>
          <cell r="T64" t="str">
            <v>027001</v>
          </cell>
          <cell r="U64">
            <v>15</v>
          </cell>
          <cell r="V64" t="str">
            <v>027001</v>
          </cell>
          <cell r="W64">
            <v>13</v>
          </cell>
          <cell r="X64" t="str">
            <v>027001</v>
          </cell>
          <cell r="Y64">
            <v>15</v>
          </cell>
          <cell r="Z64" t="str">
            <v>027001</v>
          </cell>
          <cell r="AA64">
            <v>17</v>
          </cell>
          <cell r="AB64" t="str">
            <v>027001</v>
          </cell>
          <cell r="AC64">
            <v>12</v>
          </cell>
          <cell r="AD64" t="str">
            <v>027001</v>
          </cell>
          <cell r="AE64">
            <v>19</v>
          </cell>
          <cell r="AF64" t="str">
            <v>027001</v>
          </cell>
          <cell r="AG64">
            <v>20</v>
          </cell>
          <cell r="AH64" t="str">
            <v>027001</v>
          </cell>
          <cell r="AI64">
            <v>17</v>
          </cell>
          <cell r="AJ64" t="str">
            <v>027001</v>
          </cell>
          <cell r="AK64">
            <v>13</v>
          </cell>
          <cell r="AL64" t="str">
            <v>027001</v>
          </cell>
          <cell r="AM64">
            <v>24</v>
          </cell>
          <cell r="AN64" t="str">
            <v>027001</v>
          </cell>
          <cell r="AO64">
            <v>14</v>
          </cell>
          <cell r="AP64" t="str">
            <v>027001</v>
          </cell>
          <cell r="AQ64">
            <v>26</v>
          </cell>
          <cell r="AR64" t="str">
            <v>027001</v>
          </cell>
          <cell r="AS64">
            <v>13</v>
          </cell>
          <cell r="AT64" t="str">
            <v>027002</v>
          </cell>
          <cell r="AU64">
            <v>5</v>
          </cell>
          <cell r="AV64" t="str">
            <v>027001</v>
          </cell>
          <cell r="AW64">
            <v>16</v>
          </cell>
          <cell r="AX64" t="str">
            <v>027001</v>
          </cell>
          <cell r="AY64">
            <v>19</v>
          </cell>
          <cell r="AZ64" t="str">
            <v>027002</v>
          </cell>
          <cell r="BA64">
            <v>4</v>
          </cell>
          <cell r="BB64" t="str">
            <v>027001</v>
          </cell>
          <cell r="BC64">
            <v>19</v>
          </cell>
          <cell r="BD64" t="str">
            <v>027001</v>
          </cell>
          <cell r="BE64">
            <v>17</v>
          </cell>
          <cell r="BF64" t="str">
            <v>027001</v>
          </cell>
          <cell r="BG64">
            <v>17</v>
          </cell>
          <cell r="BH64" t="str">
            <v>027001</v>
          </cell>
          <cell r="BI64">
            <v>17</v>
          </cell>
          <cell r="BJ64" t="str">
            <v>027001</v>
          </cell>
          <cell r="BK64">
            <v>18</v>
          </cell>
          <cell r="BL64" t="str">
            <v>027001</v>
          </cell>
          <cell r="BM64">
            <v>19</v>
          </cell>
          <cell r="BN64" t="str">
            <v>027001</v>
          </cell>
          <cell r="BO64">
            <v>30</v>
          </cell>
          <cell r="BP64" t="str">
            <v>027001</v>
          </cell>
          <cell r="BQ64">
            <v>20</v>
          </cell>
          <cell r="BR64" t="str">
            <v>027001</v>
          </cell>
          <cell r="BS64">
            <v>31</v>
          </cell>
          <cell r="BT64" t="str">
            <v>027001</v>
          </cell>
          <cell r="BU64">
            <v>16</v>
          </cell>
          <cell r="BV64" t="str">
            <v>027001</v>
          </cell>
          <cell r="BW64">
            <v>21</v>
          </cell>
          <cell r="BX64" t="str">
            <v>027001</v>
          </cell>
          <cell r="BY64">
            <v>15</v>
          </cell>
          <cell r="BZ64" t="str">
            <v>027001</v>
          </cell>
          <cell r="CA64">
            <v>28</v>
          </cell>
          <cell r="CB64" t="str">
            <v>027001</v>
          </cell>
          <cell r="CC64">
            <v>19</v>
          </cell>
          <cell r="CD64" t="str">
            <v>027001</v>
          </cell>
          <cell r="CE64">
            <v>13</v>
          </cell>
          <cell r="CF64" t="str">
            <v>027001</v>
          </cell>
          <cell r="CG64">
            <v>19</v>
          </cell>
          <cell r="CH64" t="str">
            <v>027001</v>
          </cell>
          <cell r="CI64">
            <v>19</v>
          </cell>
          <cell r="CJ64" t="str">
            <v>027001</v>
          </cell>
          <cell r="CK64">
            <v>22</v>
          </cell>
          <cell r="CL64" t="str">
            <v>027001</v>
          </cell>
          <cell r="CM64">
            <v>19</v>
          </cell>
          <cell r="CN64" t="str">
            <v>027001</v>
          </cell>
          <cell r="CO64">
            <v>21</v>
          </cell>
          <cell r="CP64" t="str">
            <v>027001</v>
          </cell>
          <cell r="CQ64">
            <v>14</v>
          </cell>
          <cell r="CR64" t="str">
            <v>027001</v>
          </cell>
          <cell r="CS64">
            <v>13</v>
          </cell>
        </row>
        <row r="65">
          <cell r="B65" t="str">
            <v>027002</v>
          </cell>
          <cell r="D65" t="str">
            <v>028002</v>
          </cell>
          <cell r="E65">
            <v>2</v>
          </cell>
          <cell r="F65" t="str">
            <v>027002</v>
          </cell>
          <cell r="G65">
            <v>4</v>
          </cell>
          <cell r="H65" t="str">
            <v>028002</v>
          </cell>
          <cell r="I65">
            <v>5</v>
          </cell>
          <cell r="J65" t="str">
            <v>027002</v>
          </cell>
          <cell r="K65">
            <v>3</v>
          </cell>
          <cell r="L65" t="str">
            <v>028002</v>
          </cell>
          <cell r="M65">
            <v>4</v>
          </cell>
          <cell r="N65" t="str">
            <v>027002</v>
          </cell>
          <cell r="O65">
            <v>5</v>
          </cell>
          <cell r="P65" t="str">
            <v>027002</v>
          </cell>
          <cell r="Q65">
            <v>6</v>
          </cell>
          <cell r="R65" t="str">
            <v>027002</v>
          </cell>
          <cell r="S65">
            <v>6</v>
          </cell>
          <cell r="T65" t="str">
            <v>027002</v>
          </cell>
          <cell r="U65">
            <v>9</v>
          </cell>
          <cell r="V65" t="str">
            <v>027002</v>
          </cell>
          <cell r="W65">
            <v>10</v>
          </cell>
          <cell r="X65" t="str">
            <v>027002</v>
          </cell>
          <cell r="Y65">
            <v>9</v>
          </cell>
          <cell r="Z65" t="str">
            <v>027002</v>
          </cell>
          <cell r="AA65">
            <v>6</v>
          </cell>
          <cell r="AB65" t="str">
            <v>027002</v>
          </cell>
          <cell r="AC65">
            <v>16</v>
          </cell>
          <cell r="AD65" t="str">
            <v>027002</v>
          </cell>
          <cell r="AE65">
            <v>7</v>
          </cell>
          <cell r="AF65" t="str">
            <v>027002</v>
          </cell>
          <cell r="AG65">
            <v>6</v>
          </cell>
          <cell r="AH65" t="str">
            <v>027002</v>
          </cell>
          <cell r="AI65">
            <v>12</v>
          </cell>
          <cell r="AJ65" t="str">
            <v>027002</v>
          </cell>
          <cell r="AK65">
            <v>10</v>
          </cell>
          <cell r="AL65" t="str">
            <v>027002</v>
          </cell>
          <cell r="AM65">
            <v>7</v>
          </cell>
          <cell r="AN65" t="str">
            <v>027002</v>
          </cell>
          <cell r="AO65">
            <v>9</v>
          </cell>
          <cell r="AP65" t="str">
            <v>027002</v>
          </cell>
          <cell r="AQ65">
            <v>8</v>
          </cell>
          <cell r="AR65" t="str">
            <v>027002</v>
          </cell>
          <cell r="AS65">
            <v>4</v>
          </cell>
          <cell r="AT65" t="str">
            <v>028002</v>
          </cell>
          <cell r="AU65">
            <v>10</v>
          </cell>
          <cell r="AV65" t="str">
            <v>027002</v>
          </cell>
          <cell r="AW65">
            <v>7</v>
          </cell>
          <cell r="AX65" t="str">
            <v>027002</v>
          </cell>
          <cell r="AY65">
            <v>11</v>
          </cell>
          <cell r="AZ65" t="str">
            <v>028002</v>
          </cell>
          <cell r="BA65">
            <v>10</v>
          </cell>
          <cell r="BB65" t="str">
            <v>027002</v>
          </cell>
          <cell r="BC65">
            <v>6</v>
          </cell>
          <cell r="BD65" t="str">
            <v>027002</v>
          </cell>
          <cell r="BE65">
            <v>8</v>
          </cell>
          <cell r="BF65" t="str">
            <v>027002</v>
          </cell>
          <cell r="BG65">
            <v>7</v>
          </cell>
          <cell r="BH65" t="str">
            <v>027002</v>
          </cell>
          <cell r="BI65">
            <v>6</v>
          </cell>
          <cell r="BJ65" t="str">
            <v>027002</v>
          </cell>
          <cell r="BK65">
            <v>7</v>
          </cell>
          <cell r="BL65" t="str">
            <v>027002</v>
          </cell>
          <cell r="BM65">
            <v>9</v>
          </cell>
          <cell r="BN65" t="str">
            <v>027002</v>
          </cell>
          <cell r="BO65">
            <v>6</v>
          </cell>
          <cell r="BP65" t="str">
            <v>027002</v>
          </cell>
          <cell r="BQ65">
            <v>12</v>
          </cell>
          <cell r="BR65" t="str">
            <v>027002</v>
          </cell>
          <cell r="BS65">
            <v>8</v>
          </cell>
          <cell r="BT65" t="str">
            <v>027002</v>
          </cell>
          <cell r="BU65">
            <v>6</v>
          </cell>
          <cell r="BV65" t="str">
            <v>027002</v>
          </cell>
          <cell r="BW65">
            <v>8</v>
          </cell>
          <cell r="BX65" t="str">
            <v>027002</v>
          </cell>
          <cell r="BY65">
            <v>10</v>
          </cell>
          <cell r="BZ65" t="str">
            <v>027002</v>
          </cell>
          <cell r="CA65">
            <v>10</v>
          </cell>
          <cell r="CB65" t="str">
            <v>027002</v>
          </cell>
          <cell r="CC65">
            <v>7</v>
          </cell>
          <cell r="CD65" t="str">
            <v>027002</v>
          </cell>
          <cell r="CE65">
            <v>11</v>
          </cell>
          <cell r="CF65" t="str">
            <v>027002</v>
          </cell>
          <cell r="CG65">
            <v>8</v>
          </cell>
          <cell r="CH65" t="str">
            <v>027002</v>
          </cell>
          <cell r="CI65">
            <v>10</v>
          </cell>
          <cell r="CJ65" t="str">
            <v>027002</v>
          </cell>
          <cell r="CK65">
            <v>15</v>
          </cell>
          <cell r="CL65" t="str">
            <v>027002</v>
          </cell>
          <cell r="CM65">
            <v>5</v>
          </cell>
          <cell r="CN65" t="str">
            <v>027002</v>
          </cell>
          <cell r="CO65">
            <v>9</v>
          </cell>
          <cell r="CP65" t="str">
            <v>027002</v>
          </cell>
          <cell r="CQ65">
            <v>11</v>
          </cell>
          <cell r="CR65" t="str">
            <v>027002</v>
          </cell>
          <cell r="CS65">
            <v>6</v>
          </cell>
        </row>
        <row r="66">
          <cell r="B66" t="str">
            <v>028002</v>
          </cell>
          <cell r="C66">
            <v>1</v>
          </cell>
          <cell r="F66" t="str">
            <v>028002</v>
          </cell>
          <cell r="G66">
            <v>6</v>
          </cell>
          <cell r="H66" t="str">
            <v>028004</v>
          </cell>
          <cell r="I66">
            <v>4</v>
          </cell>
          <cell r="J66" t="str">
            <v>028002</v>
          </cell>
          <cell r="K66">
            <v>7</v>
          </cell>
          <cell r="L66" t="str">
            <v>028004</v>
          </cell>
          <cell r="M66">
            <v>8</v>
          </cell>
          <cell r="N66" t="str">
            <v>028002</v>
          </cell>
          <cell r="O66">
            <v>14</v>
          </cell>
          <cell r="P66" t="str">
            <v>028002</v>
          </cell>
          <cell r="Q66">
            <v>5</v>
          </cell>
          <cell r="R66" t="str">
            <v>028002</v>
          </cell>
          <cell r="S66">
            <v>8</v>
          </cell>
          <cell r="T66" t="str">
            <v>028002</v>
          </cell>
          <cell r="U66">
            <v>8</v>
          </cell>
          <cell r="V66" t="str">
            <v>028002</v>
          </cell>
          <cell r="W66">
            <v>9</v>
          </cell>
          <cell r="X66" t="str">
            <v>028002</v>
          </cell>
          <cell r="Y66">
            <v>12</v>
          </cell>
          <cell r="Z66" t="str">
            <v>028002</v>
          </cell>
          <cell r="AA66">
            <v>14</v>
          </cell>
          <cell r="AB66" t="str">
            <v>028002</v>
          </cell>
          <cell r="AC66">
            <v>9</v>
          </cell>
          <cell r="AD66" t="str">
            <v>028002</v>
          </cell>
          <cell r="AE66">
            <v>4</v>
          </cell>
          <cell r="AF66" t="str">
            <v>028002</v>
          </cell>
          <cell r="AG66">
            <v>8</v>
          </cell>
          <cell r="AH66" t="str">
            <v>028002</v>
          </cell>
          <cell r="AI66">
            <v>9</v>
          </cell>
          <cell r="AJ66" t="str">
            <v>028002</v>
          </cell>
          <cell r="AK66">
            <v>4</v>
          </cell>
          <cell r="AL66" t="str">
            <v>028002</v>
          </cell>
          <cell r="AM66">
            <v>7</v>
          </cell>
          <cell r="AN66" t="str">
            <v>028002</v>
          </cell>
          <cell r="AO66">
            <v>14</v>
          </cell>
          <cell r="AP66" t="str">
            <v>028002</v>
          </cell>
          <cell r="AQ66">
            <v>8</v>
          </cell>
          <cell r="AR66" t="str">
            <v>028002</v>
          </cell>
          <cell r="AS66">
            <v>7</v>
          </cell>
          <cell r="AT66" t="str">
            <v>028004</v>
          </cell>
          <cell r="AU66">
            <v>6</v>
          </cell>
          <cell r="AV66" t="str">
            <v>028002</v>
          </cell>
          <cell r="AW66">
            <v>11</v>
          </cell>
          <cell r="AX66" t="str">
            <v>028002</v>
          </cell>
          <cell r="AY66">
            <v>10</v>
          </cell>
          <cell r="AZ66" t="str">
            <v>028004</v>
          </cell>
          <cell r="BA66">
            <v>7</v>
          </cell>
          <cell r="BB66" t="str">
            <v>028002</v>
          </cell>
          <cell r="BC66">
            <v>9</v>
          </cell>
          <cell r="BD66" t="str">
            <v>028002</v>
          </cell>
          <cell r="BE66">
            <v>11</v>
          </cell>
          <cell r="BF66" t="str">
            <v>028002</v>
          </cell>
          <cell r="BG66">
            <v>9</v>
          </cell>
          <cell r="BH66" t="str">
            <v>028002</v>
          </cell>
          <cell r="BI66">
            <v>7</v>
          </cell>
          <cell r="BJ66" t="str">
            <v>028002</v>
          </cell>
          <cell r="BK66">
            <v>8</v>
          </cell>
          <cell r="BL66" t="str">
            <v>028002</v>
          </cell>
          <cell r="BM66">
            <v>6</v>
          </cell>
          <cell r="BN66" t="str">
            <v>028002</v>
          </cell>
          <cell r="BO66">
            <v>11</v>
          </cell>
          <cell r="BP66" t="str">
            <v>028002</v>
          </cell>
          <cell r="BQ66">
            <v>9</v>
          </cell>
          <cell r="BR66" t="str">
            <v>028002</v>
          </cell>
          <cell r="BS66">
            <v>6</v>
          </cell>
          <cell r="BT66" t="str">
            <v>028002</v>
          </cell>
          <cell r="BU66">
            <v>13</v>
          </cell>
          <cell r="BV66" t="str">
            <v>028002</v>
          </cell>
          <cell r="BW66">
            <v>16</v>
          </cell>
          <cell r="BX66" t="str">
            <v>028002</v>
          </cell>
          <cell r="BY66">
            <v>4</v>
          </cell>
          <cell r="BZ66" t="str">
            <v>028002</v>
          </cell>
          <cell r="CA66">
            <v>11</v>
          </cell>
          <cell r="CB66" t="str">
            <v>028002</v>
          </cell>
          <cell r="CC66">
            <v>8</v>
          </cell>
          <cell r="CD66" t="str">
            <v>028002</v>
          </cell>
          <cell r="CE66">
            <v>7</v>
          </cell>
          <cell r="CF66" t="str">
            <v>028002</v>
          </cell>
          <cell r="CG66">
            <v>12</v>
          </cell>
          <cell r="CH66" t="str">
            <v>028002</v>
          </cell>
          <cell r="CI66">
            <v>6</v>
          </cell>
          <cell r="CJ66" t="str">
            <v>028002</v>
          </cell>
          <cell r="CK66">
            <v>9</v>
          </cell>
          <cell r="CL66" t="str">
            <v>028002</v>
          </cell>
          <cell r="CM66">
            <v>11</v>
          </cell>
          <cell r="CN66" t="str">
            <v>028002</v>
          </cell>
          <cell r="CO66">
            <v>8</v>
          </cell>
          <cell r="CP66" t="str">
            <v>028002</v>
          </cell>
          <cell r="CQ66">
            <v>11</v>
          </cell>
          <cell r="CR66" t="str">
            <v>028002</v>
          </cell>
          <cell r="CS66">
            <v>10</v>
          </cell>
        </row>
        <row r="67">
          <cell r="B67" t="str">
            <v>028004</v>
          </cell>
          <cell r="C67">
            <v>2</v>
          </cell>
          <cell r="F67" t="str">
            <v>028004</v>
          </cell>
          <cell r="G67">
            <v>2</v>
          </cell>
          <cell r="H67" t="str">
            <v>029001</v>
          </cell>
          <cell r="I67">
            <v>13</v>
          </cell>
          <cell r="J67" t="str">
            <v>028004</v>
          </cell>
          <cell r="K67">
            <v>6</v>
          </cell>
          <cell r="L67" t="str">
            <v>029001</v>
          </cell>
          <cell r="M67">
            <v>35</v>
          </cell>
          <cell r="N67" t="str">
            <v>028004</v>
          </cell>
          <cell r="O67">
            <v>6</v>
          </cell>
          <cell r="P67" t="str">
            <v>028004</v>
          </cell>
          <cell r="Q67">
            <v>6</v>
          </cell>
          <cell r="R67" t="str">
            <v>028004</v>
          </cell>
          <cell r="S67">
            <v>7</v>
          </cell>
          <cell r="T67" t="str">
            <v>028004</v>
          </cell>
          <cell r="U67">
            <v>10</v>
          </cell>
          <cell r="V67" t="str">
            <v>028004</v>
          </cell>
          <cell r="W67">
            <v>10</v>
          </cell>
          <cell r="X67" t="str">
            <v>028004</v>
          </cell>
          <cell r="Y67">
            <v>7</v>
          </cell>
          <cell r="Z67" t="str">
            <v>028004</v>
          </cell>
          <cell r="AA67">
            <v>9</v>
          </cell>
          <cell r="AB67" t="str">
            <v>028004</v>
          </cell>
          <cell r="AC67">
            <v>4</v>
          </cell>
          <cell r="AD67" t="str">
            <v>028004</v>
          </cell>
          <cell r="AE67">
            <v>7</v>
          </cell>
          <cell r="AF67" t="str">
            <v>028004</v>
          </cell>
          <cell r="AG67">
            <v>4</v>
          </cell>
          <cell r="AH67" t="str">
            <v>028004</v>
          </cell>
          <cell r="AI67">
            <v>4</v>
          </cell>
          <cell r="AJ67" t="str">
            <v>028004</v>
          </cell>
          <cell r="AK67">
            <v>8</v>
          </cell>
          <cell r="AL67" t="str">
            <v>028004</v>
          </cell>
          <cell r="AM67">
            <v>4</v>
          </cell>
          <cell r="AN67" t="str">
            <v>028004</v>
          </cell>
          <cell r="AO67">
            <v>10</v>
          </cell>
          <cell r="AP67" t="str">
            <v>028004</v>
          </cell>
          <cell r="AQ67">
            <v>6</v>
          </cell>
          <cell r="AR67" t="str">
            <v>028004</v>
          </cell>
          <cell r="AS67">
            <v>5</v>
          </cell>
          <cell r="AT67" t="str">
            <v>029001</v>
          </cell>
          <cell r="AU67">
            <v>22</v>
          </cell>
          <cell r="AV67" t="str">
            <v>028004</v>
          </cell>
          <cell r="AW67">
            <v>5</v>
          </cell>
          <cell r="AX67" t="str">
            <v>028004</v>
          </cell>
          <cell r="AY67">
            <v>5</v>
          </cell>
          <cell r="AZ67" t="str">
            <v>029001</v>
          </cell>
          <cell r="BA67">
            <v>23</v>
          </cell>
          <cell r="BB67" t="str">
            <v>028004</v>
          </cell>
          <cell r="BC67">
            <v>5</v>
          </cell>
          <cell r="BD67" t="str">
            <v>028004</v>
          </cell>
          <cell r="BE67">
            <v>2</v>
          </cell>
          <cell r="BF67" t="str">
            <v>028004</v>
          </cell>
          <cell r="BG67">
            <v>8</v>
          </cell>
          <cell r="BH67" t="str">
            <v>028004</v>
          </cell>
          <cell r="BI67">
            <v>4</v>
          </cell>
          <cell r="BJ67" t="str">
            <v>028004</v>
          </cell>
          <cell r="BK67">
            <v>10</v>
          </cell>
          <cell r="BL67" t="str">
            <v>028004</v>
          </cell>
          <cell r="BM67">
            <v>6</v>
          </cell>
          <cell r="BN67" t="str">
            <v>028004</v>
          </cell>
          <cell r="BO67">
            <v>2</v>
          </cell>
          <cell r="BP67" t="str">
            <v>028004</v>
          </cell>
          <cell r="BQ67">
            <v>6</v>
          </cell>
          <cell r="BR67" t="str">
            <v>028004</v>
          </cell>
          <cell r="BS67">
            <v>8</v>
          </cell>
          <cell r="BT67" t="str">
            <v>028004</v>
          </cell>
          <cell r="BU67">
            <v>1</v>
          </cell>
          <cell r="BV67" t="str">
            <v>028004</v>
          </cell>
          <cell r="BW67">
            <v>9</v>
          </cell>
          <cell r="BX67" t="str">
            <v>028004</v>
          </cell>
          <cell r="BY67">
            <v>8</v>
          </cell>
          <cell r="BZ67" t="str">
            <v>028004</v>
          </cell>
          <cell r="CA67">
            <v>4</v>
          </cell>
          <cell r="CB67" t="str">
            <v>028004</v>
          </cell>
          <cell r="CC67">
            <v>7</v>
          </cell>
          <cell r="CD67" t="str">
            <v>028004</v>
          </cell>
          <cell r="CE67">
            <v>10</v>
          </cell>
          <cell r="CF67" t="str">
            <v>028004</v>
          </cell>
          <cell r="CG67">
            <v>8</v>
          </cell>
          <cell r="CH67" t="str">
            <v>028004</v>
          </cell>
          <cell r="CI67">
            <v>8</v>
          </cell>
          <cell r="CJ67" t="str">
            <v>028004</v>
          </cell>
          <cell r="CK67">
            <v>8</v>
          </cell>
          <cell r="CL67" t="str">
            <v>028004</v>
          </cell>
          <cell r="CM67">
            <v>9</v>
          </cell>
          <cell r="CN67" t="str">
            <v>028004</v>
          </cell>
          <cell r="CO67">
            <v>5</v>
          </cell>
          <cell r="CP67" t="str">
            <v>028004</v>
          </cell>
          <cell r="CQ67">
            <v>9</v>
          </cell>
          <cell r="CR67" t="str">
            <v>028004</v>
          </cell>
          <cell r="CS67">
            <v>5</v>
          </cell>
        </row>
        <row r="68">
          <cell r="B68" t="str">
            <v>029001</v>
          </cell>
          <cell r="D68" t="str">
            <v>029001</v>
          </cell>
          <cell r="E68">
            <v>7</v>
          </cell>
          <cell r="F68" t="str">
            <v>029001</v>
          </cell>
          <cell r="G68">
            <v>24</v>
          </cell>
          <cell r="H68" t="str">
            <v>029400</v>
          </cell>
          <cell r="I68">
            <v>18</v>
          </cell>
          <cell r="J68" t="str">
            <v>029001</v>
          </cell>
          <cell r="K68">
            <v>25</v>
          </cell>
          <cell r="L68" t="str">
            <v>029400</v>
          </cell>
          <cell r="M68">
            <v>34</v>
          </cell>
          <cell r="N68" t="str">
            <v>029001</v>
          </cell>
          <cell r="O68">
            <v>31</v>
          </cell>
          <cell r="P68" t="str">
            <v>029001</v>
          </cell>
          <cell r="Q68">
            <v>16</v>
          </cell>
          <cell r="R68" t="str">
            <v>029001</v>
          </cell>
          <cell r="S68">
            <v>27</v>
          </cell>
          <cell r="T68" t="str">
            <v>029001</v>
          </cell>
          <cell r="U68">
            <v>23</v>
          </cell>
          <cell r="V68" t="str">
            <v>029001</v>
          </cell>
          <cell r="W68">
            <v>31</v>
          </cell>
          <cell r="X68" t="str">
            <v>029001</v>
          </cell>
          <cell r="Y68">
            <v>30</v>
          </cell>
          <cell r="Z68" t="str">
            <v>029001</v>
          </cell>
          <cell r="AA68">
            <v>34</v>
          </cell>
          <cell r="AB68" t="str">
            <v>029001</v>
          </cell>
          <cell r="AC68">
            <v>25</v>
          </cell>
          <cell r="AD68" t="str">
            <v>029001</v>
          </cell>
          <cell r="AE68">
            <v>16</v>
          </cell>
          <cell r="AF68" t="str">
            <v>029001</v>
          </cell>
          <cell r="AG68">
            <v>23</v>
          </cell>
          <cell r="AH68" t="str">
            <v>029001</v>
          </cell>
          <cell r="AI68">
            <v>31</v>
          </cell>
          <cell r="AJ68" t="str">
            <v>029001</v>
          </cell>
          <cell r="AK68">
            <v>24</v>
          </cell>
          <cell r="AL68" t="str">
            <v>029001</v>
          </cell>
          <cell r="AM68">
            <v>22</v>
          </cell>
          <cell r="AN68" t="str">
            <v>029001</v>
          </cell>
          <cell r="AO68">
            <v>30</v>
          </cell>
          <cell r="AP68" t="str">
            <v>029001</v>
          </cell>
          <cell r="AQ68">
            <v>31</v>
          </cell>
          <cell r="AR68" t="str">
            <v>029001</v>
          </cell>
          <cell r="AS68">
            <v>30</v>
          </cell>
          <cell r="AT68" t="str">
            <v>029400</v>
          </cell>
          <cell r="AU68">
            <v>36</v>
          </cell>
          <cell r="AV68" t="str">
            <v>029001</v>
          </cell>
          <cell r="AW68">
            <v>17</v>
          </cell>
          <cell r="AX68" t="str">
            <v>029001</v>
          </cell>
          <cell r="AY68">
            <v>22</v>
          </cell>
          <cell r="AZ68" t="str">
            <v>029400</v>
          </cell>
          <cell r="BA68">
            <v>54</v>
          </cell>
          <cell r="BB68" t="str">
            <v>029001</v>
          </cell>
          <cell r="BC68">
            <v>31</v>
          </cell>
          <cell r="BD68" t="str">
            <v>029001</v>
          </cell>
          <cell r="BE68">
            <v>28</v>
          </cell>
          <cell r="BF68" t="str">
            <v>029001</v>
          </cell>
          <cell r="BG68">
            <v>33</v>
          </cell>
          <cell r="BH68" t="str">
            <v>029001</v>
          </cell>
          <cell r="BI68">
            <v>29</v>
          </cell>
          <cell r="BJ68" t="str">
            <v>029001</v>
          </cell>
          <cell r="BK68">
            <v>32</v>
          </cell>
          <cell r="BL68" t="str">
            <v>029001</v>
          </cell>
          <cell r="BM68">
            <v>36</v>
          </cell>
          <cell r="BN68" t="str">
            <v>029001</v>
          </cell>
          <cell r="BO68">
            <v>36</v>
          </cell>
          <cell r="BP68" t="str">
            <v>029001</v>
          </cell>
          <cell r="BQ68">
            <v>19</v>
          </cell>
          <cell r="BR68" t="str">
            <v>029001</v>
          </cell>
          <cell r="BS68">
            <v>37</v>
          </cell>
          <cell r="BT68" t="str">
            <v>029001</v>
          </cell>
          <cell r="BU68">
            <v>27</v>
          </cell>
          <cell r="BV68" t="str">
            <v>029001</v>
          </cell>
          <cell r="BW68">
            <v>28</v>
          </cell>
          <cell r="BX68" t="str">
            <v>029001</v>
          </cell>
          <cell r="BY68">
            <v>30</v>
          </cell>
          <cell r="BZ68" t="str">
            <v>029001</v>
          </cell>
          <cell r="CA68">
            <v>31</v>
          </cell>
          <cell r="CB68" t="str">
            <v>029001</v>
          </cell>
          <cell r="CC68">
            <v>22</v>
          </cell>
          <cell r="CD68" t="str">
            <v>029001</v>
          </cell>
          <cell r="CE68">
            <v>24</v>
          </cell>
          <cell r="CF68" t="str">
            <v>029001</v>
          </cell>
          <cell r="CG68">
            <v>34</v>
          </cell>
          <cell r="CH68" t="str">
            <v>029001</v>
          </cell>
          <cell r="CI68">
            <v>34</v>
          </cell>
          <cell r="CJ68" t="str">
            <v>029001</v>
          </cell>
          <cell r="CK68">
            <v>36</v>
          </cell>
          <cell r="CL68" t="str">
            <v>029001</v>
          </cell>
          <cell r="CM68">
            <v>36</v>
          </cell>
          <cell r="CN68" t="str">
            <v>029001</v>
          </cell>
          <cell r="CO68">
            <v>32</v>
          </cell>
          <cell r="CP68" t="str">
            <v>029001</v>
          </cell>
          <cell r="CQ68">
            <v>30</v>
          </cell>
          <cell r="CR68" t="str">
            <v>029001</v>
          </cell>
          <cell r="CS68">
            <v>29</v>
          </cell>
        </row>
        <row r="69">
          <cell r="B69" t="str">
            <v>029400</v>
          </cell>
          <cell r="C69">
            <v>4</v>
          </cell>
          <cell r="D69" t="str">
            <v>029400</v>
          </cell>
          <cell r="E69">
            <v>6</v>
          </cell>
          <cell r="F69" t="str">
            <v>029400</v>
          </cell>
          <cell r="G69">
            <v>26</v>
          </cell>
          <cell r="J69" t="str">
            <v>029400</v>
          </cell>
          <cell r="K69">
            <v>40</v>
          </cell>
          <cell r="N69" t="str">
            <v>029400</v>
          </cell>
          <cell r="O69">
            <v>47</v>
          </cell>
          <cell r="P69" t="str">
            <v>029400</v>
          </cell>
          <cell r="Q69">
            <v>45</v>
          </cell>
          <cell r="R69" t="str">
            <v>029400</v>
          </cell>
          <cell r="S69">
            <v>58</v>
          </cell>
          <cell r="T69" t="str">
            <v>029400</v>
          </cell>
          <cell r="U69">
            <v>56</v>
          </cell>
          <cell r="V69" t="str">
            <v>029400</v>
          </cell>
          <cell r="W69">
            <v>57</v>
          </cell>
          <cell r="X69" t="str">
            <v>029400</v>
          </cell>
          <cell r="Y69">
            <v>51</v>
          </cell>
          <cell r="Z69" t="str">
            <v>029400</v>
          </cell>
          <cell r="AA69">
            <v>54</v>
          </cell>
          <cell r="AB69" t="str">
            <v>029400</v>
          </cell>
          <cell r="AC69">
            <v>45</v>
          </cell>
          <cell r="AD69" t="str">
            <v>029400</v>
          </cell>
          <cell r="AE69">
            <v>41</v>
          </cell>
          <cell r="AF69" t="str">
            <v>029400</v>
          </cell>
          <cell r="AG69">
            <v>40</v>
          </cell>
          <cell r="AH69" t="str">
            <v>029400</v>
          </cell>
          <cell r="AI69">
            <v>53</v>
          </cell>
          <cell r="AJ69" t="str">
            <v>029400</v>
          </cell>
          <cell r="AK69">
            <v>43</v>
          </cell>
          <cell r="AL69" t="str">
            <v>029400</v>
          </cell>
          <cell r="AM69">
            <v>47</v>
          </cell>
          <cell r="AN69" t="str">
            <v>029400</v>
          </cell>
          <cell r="AO69">
            <v>44</v>
          </cell>
          <cell r="AP69" t="str">
            <v>029400</v>
          </cell>
          <cell r="AQ69">
            <v>46</v>
          </cell>
          <cell r="AR69" t="str">
            <v>029400</v>
          </cell>
          <cell r="AS69">
            <v>45</v>
          </cell>
          <cell r="AV69" t="str">
            <v>029400</v>
          </cell>
          <cell r="AW69">
            <v>43</v>
          </cell>
          <cell r="AX69" t="str">
            <v>029400</v>
          </cell>
          <cell r="AY69">
            <v>55</v>
          </cell>
          <cell r="BB69" t="str">
            <v>029400</v>
          </cell>
          <cell r="BC69">
            <v>55</v>
          </cell>
          <cell r="BD69" t="str">
            <v>029400</v>
          </cell>
          <cell r="BE69">
            <v>50</v>
          </cell>
          <cell r="BF69" t="str">
            <v>029400</v>
          </cell>
          <cell r="BG69">
            <v>44</v>
          </cell>
          <cell r="BH69" t="str">
            <v>029400</v>
          </cell>
          <cell r="BI69">
            <v>67</v>
          </cell>
          <cell r="BJ69" t="str">
            <v>029400</v>
          </cell>
          <cell r="BK69">
            <v>49</v>
          </cell>
          <cell r="BL69" t="str">
            <v>029400</v>
          </cell>
          <cell r="BM69">
            <v>52</v>
          </cell>
          <cell r="BN69" t="str">
            <v>029400</v>
          </cell>
          <cell r="BO69">
            <v>55</v>
          </cell>
          <cell r="BP69" t="str">
            <v>029400</v>
          </cell>
          <cell r="BQ69">
            <v>51</v>
          </cell>
          <cell r="BR69" t="str">
            <v>029400</v>
          </cell>
          <cell r="BS69">
            <v>54</v>
          </cell>
          <cell r="BT69" t="str">
            <v>029400</v>
          </cell>
          <cell r="BU69">
            <v>52</v>
          </cell>
          <cell r="BV69" t="str">
            <v>029400</v>
          </cell>
          <cell r="BW69">
            <v>61</v>
          </cell>
          <cell r="BX69" t="str">
            <v>029400</v>
          </cell>
          <cell r="BY69">
            <v>63</v>
          </cell>
          <cell r="BZ69" t="str">
            <v>029400</v>
          </cell>
          <cell r="CA69">
            <v>55</v>
          </cell>
          <cell r="CB69" t="str">
            <v>029400</v>
          </cell>
          <cell r="CC69">
            <v>40</v>
          </cell>
          <cell r="CD69" t="str">
            <v>029400</v>
          </cell>
          <cell r="CE69">
            <v>70</v>
          </cell>
          <cell r="CF69" t="str">
            <v>029400</v>
          </cell>
          <cell r="CG69">
            <v>46</v>
          </cell>
          <cell r="CH69" t="str">
            <v>029400</v>
          </cell>
          <cell r="CI69">
            <v>55</v>
          </cell>
          <cell r="CJ69" t="str">
            <v>029400</v>
          </cell>
          <cell r="CK69">
            <v>48</v>
          </cell>
          <cell r="CL69" t="str">
            <v>029400</v>
          </cell>
          <cell r="CM69">
            <v>46</v>
          </cell>
          <cell r="CN69" t="str">
            <v>029400</v>
          </cell>
          <cell r="CO69">
            <v>51</v>
          </cell>
          <cell r="CP69" t="str">
            <v>029400</v>
          </cell>
          <cell r="CQ69">
            <v>42</v>
          </cell>
          <cell r="CR69" t="str">
            <v>029400</v>
          </cell>
          <cell r="CS69">
            <v>34</v>
          </cell>
        </row>
      </sheetData>
      <sheetData sheetId="3">
        <row r="1">
          <cell r="C1">
            <v>2</v>
          </cell>
          <cell r="G1">
            <v>3</v>
          </cell>
          <cell r="K1">
            <v>4</v>
          </cell>
          <cell r="O1">
            <v>5</v>
          </cell>
          <cell r="S1">
            <v>6</v>
          </cell>
          <cell r="W1">
            <v>7</v>
          </cell>
          <cell r="AA1">
            <v>8</v>
          </cell>
          <cell r="AE1">
            <v>9</v>
          </cell>
          <cell r="AI1">
            <v>10</v>
          </cell>
          <cell r="AM1">
            <v>11</v>
          </cell>
          <cell r="AQ1">
            <v>12</v>
          </cell>
          <cell r="AU1">
            <v>13</v>
          </cell>
          <cell r="AY1">
            <v>14</v>
          </cell>
          <cell r="BC1">
            <v>15</v>
          </cell>
          <cell r="BG1">
            <v>16</v>
          </cell>
          <cell r="BK1">
            <v>17</v>
          </cell>
          <cell r="BO1">
            <v>18</v>
          </cell>
          <cell r="BS1">
            <v>19</v>
          </cell>
          <cell r="BW1">
            <v>20</v>
          </cell>
          <cell r="CA1">
            <v>21</v>
          </cell>
          <cell r="CE1">
            <v>22</v>
          </cell>
          <cell r="CI1">
            <v>23</v>
          </cell>
          <cell r="CM1">
            <v>24</v>
          </cell>
          <cell r="CQ1">
            <v>25</v>
          </cell>
          <cell r="CU1">
            <v>26</v>
          </cell>
          <cell r="CY1">
            <v>27</v>
          </cell>
          <cell r="DC1">
            <v>28</v>
          </cell>
          <cell r="DG1">
            <v>29</v>
          </cell>
          <cell r="DK1">
            <v>30</v>
          </cell>
          <cell r="DO1">
            <v>31</v>
          </cell>
          <cell r="DS1">
            <v>32</v>
          </cell>
          <cell r="DW1">
            <v>33</v>
          </cell>
          <cell r="EA1">
            <v>34</v>
          </cell>
          <cell r="EE1">
            <v>35</v>
          </cell>
          <cell r="EI1">
            <v>36</v>
          </cell>
          <cell r="EM1">
            <v>37</v>
          </cell>
          <cell r="EQ1">
            <v>38</v>
          </cell>
          <cell r="EU1">
            <v>39</v>
          </cell>
          <cell r="EY1">
            <v>40</v>
          </cell>
          <cell r="FC1">
            <v>41</v>
          </cell>
          <cell r="FG1">
            <v>42</v>
          </cell>
          <cell r="FK1">
            <v>43</v>
          </cell>
          <cell r="FO1">
            <v>44</v>
          </cell>
          <cell r="FS1">
            <v>45</v>
          </cell>
          <cell r="FW1">
            <v>46</v>
          </cell>
          <cell r="GA1">
            <v>47</v>
          </cell>
          <cell r="GE1">
            <v>48</v>
          </cell>
          <cell r="GI1">
            <v>49</v>
          </cell>
          <cell r="GM1">
            <v>50</v>
          </cell>
          <cell r="GQ1">
            <v>51</v>
          </cell>
          <cell r="GU1">
            <v>52</v>
          </cell>
          <cell r="GY1">
            <v>53</v>
          </cell>
          <cell r="HC1">
            <v>54</v>
          </cell>
          <cell r="HG1">
            <v>55</v>
          </cell>
          <cell r="HK1">
            <v>56</v>
          </cell>
          <cell r="HO1">
            <v>57</v>
          </cell>
          <cell r="HS1">
            <v>58</v>
          </cell>
          <cell r="HW1">
            <v>59</v>
          </cell>
          <cell r="IA1">
            <v>60</v>
          </cell>
          <cell r="IE1">
            <v>61</v>
          </cell>
          <cell r="II1">
            <v>62</v>
          </cell>
          <cell r="IM1">
            <v>63</v>
          </cell>
          <cell r="IQ1">
            <v>64</v>
          </cell>
          <cell r="IU1">
            <v>65</v>
          </cell>
          <cell r="IY1">
            <v>66</v>
          </cell>
          <cell r="JC1">
            <v>67</v>
          </cell>
          <cell r="JG1">
            <v>68</v>
          </cell>
          <cell r="JK1">
            <v>69</v>
          </cell>
          <cell r="JO1">
            <v>70</v>
          </cell>
          <cell r="JS1">
            <v>71</v>
          </cell>
          <cell r="JW1">
            <v>72</v>
          </cell>
          <cell r="KA1">
            <v>73</v>
          </cell>
          <cell r="KE1">
            <v>74</v>
          </cell>
          <cell r="KI1">
            <v>75</v>
          </cell>
          <cell r="KM1">
            <v>76</v>
          </cell>
          <cell r="KQ1">
            <v>77</v>
          </cell>
          <cell r="KU1">
            <v>78</v>
          </cell>
          <cell r="KY1">
            <v>79</v>
          </cell>
          <cell r="LC1">
            <v>80</v>
          </cell>
          <cell r="LG1">
            <v>81</v>
          </cell>
          <cell r="LK1">
            <v>82</v>
          </cell>
          <cell r="LO1">
            <v>83</v>
          </cell>
          <cell r="LS1">
            <v>84</v>
          </cell>
          <cell r="LW1">
            <v>85</v>
          </cell>
          <cell r="MA1">
            <v>86</v>
          </cell>
          <cell r="ME1">
            <v>87</v>
          </cell>
          <cell r="MI1">
            <v>88</v>
          </cell>
          <cell r="MM1">
            <v>89</v>
          </cell>
          <cell r="MQ1">
            <v>90</v>
          </cell>
          <cell r="MU1">
            <v>91</v>
          </cell>
          <cell r="MY1">
            <v>92</v>
          </cell>
          <cell r="NC1">
            <v>93</v>
          </cell>
          <cell r="NG1">
            <v>94</v>
          </cell>
          <cell r="NK1">
            <v>95</v>
          </cell>
          <cell r="NO1">
            <v>96</v>
          </cell>
          <cell r="NS1">
            <v>97</v>
          </cell>
          <cell r="NW1">
            <v>98</v>
          </cell>
          <cell r="OA1">
            <v>99</v>
          </cell>
          <cell r="OE1">
            <v>100</v>
          </cell>
          <cell r="OI1">
            <v>101</v>
          </cell>
          <cell r="OM1">
            <v>102</v>
          </cell>
          <cell r="OQ1">
            <v>103</v>
          </cell>
          <cell r="OU1">
            <v>104</v>
          </cell>
          <cell r="OY1">
            <v>105</v>
          </cell>
          <cell r="PC1">
            <v>106</v>
          </cell>
          <cell r="PG1">
            <v>107</v>
          </cell>
          <cell r="PK1">
            <v>108</v>
          </cell>
          <cell r="PO1">
            <v>109</v>
          </cell>
          <cell r="PS1">
            <v>110</v>
          </cell>
          <cell r="PW1">
            <v>111</v>
          </cell>
          <cell r="QA1">
            <v>112</v>
          </cell>
        </row>
        <row r="2">
          <cell r="D2" t="str">
            <v>м</v>
          </cell>
          <cell r="F2" t="str">
            <v>ж</v>
          </cell>
          <cell r="H2" t="str">
            <v>м</v>
          </cell>
          <cell r="J2" t="str">
            <v>ж</v>
          </cell>
          <cell r="L2" t="str">
            <v>м</v>
          </cell>
          <cell r="N2" t="str">
            <v>ж</v>
          </cell>
          <cell r="P2" t="str">
            <v>м</v>
          </cell>
          <cell r="R2" t="str">
            <v>ж</v>
          </cell>
          <cell r="T2" t="str">
            <v>м</v>
          </cell>
          <cell r="V2" t="str">
            <v>ж</v>
          </cell>
          <cell r="X2" t="str">
            <v>м</v>
          </cell>
          <cell r="Z2" t="str">
            <v>ж</v>
          </cell>
          <cell r="AB2" t="str">
            <v>м</v>
          </cell>
          <cell r="AD2" t="str">
            <v>ж</v>
          </cell>
          <cell r="AF2" t="str">
            <v>м</v>
          </cell>
          <cell r="AH2" t="str">
            <v>ж</v>
          </cell>
          <cell r="AJ2" t="str">
            <v>м</v>
          </cell>
          <cell r="AL2" t="str">
            <v>ж</v>
          </cell>
          <cell r="AN2" t="str">
            <v>м</v>
          </cell>
          <cell r="AP2" t="str">
            <v>ж</v>
          </cell>
          <cell r="AR2" t="str">
            <v>м</v>
          </cell>
          <cell r="AT2" t="str">
            <v>ж</v>
          </cell>
          <cell r="AV2" t="str">
            <v>м</v>
          </cell>
          <cell r="AX2" t="str">
            <v>ж</v>
          </cell>
          <cell r="AZ2" t="str">
            <v>м</v>
          </cell>
          <cell r="BB2" t="str">
            <v>ж</v>
          </cell>
          <cell r="BD2" t="str">
            <v>м</v>
          </cell>
          <cell r="BF2" t="str">
            <v>ж</v>
          </cell>
          <cell r="BH2" t="str">
            <v>м</v>
          </cell>
          <cell r="BJ2" t="str">
            <v>ж</v>
          </cell>
          <cell r="BL2" t="str">
            <v>м</v>
          </cell>
          <cell r="BN2" t="str">
            <v>ж</v>
          </cell>
          <cell r="BP2" t="str">
            <v>м</v>
          </cell>
          <cell r="BR2" t="str">
            <v>ж</v>
          </cell>
          <cell r="BT2" t="str">
            <v>м</v>
          </cell>
          <cell r="BV2" t="str">
            <v>ж</v>
          </cell>
          <cell r="BX2" t="str">
            <v>м</v>
          </cell>
          <cell r="BZ2" t="str">
            <v>ж</v>
          </cell>
          <cell r="CB2" t="str">
            <v>м</v>
          </cell>
          <cell r="CD2" t="str">
            <v>ж</v>
          </cell>
          <cell r="CF2" t="str">
            <v>м</v>
          </cell>
          <cell r="CH2" t="str">
            <v>ж</v>
          </cell>
          <cell r="CJ2" t="str">
            <v>м</v>
          </cell>
          <cell r="CL2" t="str">
            <v>ж</v>
          </cell>
          <cell r="CN2" t="str">
            <v>м</v>
          </cell>
          <cell r="CP2" t="str">
            <v>ж</v>
          </cell>
          <cell r="CR2" t="str">
            <v>м</v>
          </cell>
          <cell r="CT2" t="str">
            <v>ж</v>
          </cell>
          <cell r="CV2" t="str">
            <v>м</v>
          </cell>
          <cell r="CX2" t="str">
            <v>ж</v>
          </cell>
          <cell r="CZ2" t="str">
            <v>м</v>
          </cell>
          <cell r="DB2" t="str">
            <v>ж</v>
          </cell>
          <cell r="DD2" t="str">
            <v>м</v>
          </cell>
          <cell r="DF2" t="str">
            <v>ж</v>
          </cell>
          <cell r="DH2" t="str">
            <v>м</v>
          </cell>
          <cell r="DJ2" t="str">
            <v>ж</v>
          </cell>
          <cell r="DL2" t="str">
            <v>м</v>
          </cell>
          <cell r="DN2" t="str">
            <v>ж</v>
          </cell>
          <cell r="DP2" t="str">
            <v>м</v>
          </cell>
          <cell r="DR2" t="str">
            <v>ж</v>
          </cell>
          <cell r="DT2" t="str">
            <v>м</v>
          </cell>
          <cell r="DV2" t="str">
            <v>ж</v>
          </cell>
          <cell r="DX2" t="str">
            <v>м</v>
          </cell>
          <cell r="DZ2" t="str">
            <v>ж</v>
          </cell>
          <cell r="EB2" t="str">
            <v>м</v>
          </cell>
          <cell r="ED2" t="str">
            <v>ж</v>
          </cell>
          <cell r="EF2" t="str">
            <v>м</v>
          </cell>
          <cell r="EH2" t="str">
            <v>ж</v>
          </cell>
          <cell r="EJ2" t="str">
            <v>м</v>
          </cell>
          <cell r="EL2" t="str">
            <v>ж</v>
          </cell>
          <cell r="EN2" t="str">
            <v>м</v>
          </cell>
          <cell r="EP2" t="str">
            <v>ж</v>
          </cell>
          <cell r="ER2" t="str">
            <v>м</v>
          </cell>
          <cell r="ET2" t="str">
            <v>ж</v>
          </cell>
          <cell r="EV2" t="str">
            <v>м</v>
          </cell>
          <cell r="EX2" t="str">
            <v>ж</v>
          </cell>
          <cell r="EZ2" t="str">
            <v>м</v>
          </cell>
          <cell r="FB2" t="str">
            <v>ж</v>
          </cell>
          <cell r="FD2" t="str">
            <v>м</v>
          </cell>
          <cell r="FF2" t="str">
            <v>ж</v>
          </cell>
          <cell r="FH2" t="str">
            <v>м</v>
          </cell>
          <cell r="FJ2" t="str">
            <v>ж</v>
          </cell>
          <cell r="FL2" t="str">
            <v>м</v>
          </cell>
          <cell r="FN2" t="str">
            <v>ж</v>
          </cell>
          <cell r="FP2" t="str">
            <v>м</v>
          </cell>
          <cell r="FR2" t="str">
            <v>ж</v>
          </cell>
          <cell r="FT2" t="str">
            <v>м</v>
          </cell>
          <cell r="FV2" t="str">
            <v>ж</v>
          </cell>
          <cell r="FX2" t="str">
            <v>м</v>
          </cell>
          <cell r="FZ2" t="str">
            <v>ж</v>
          </cell>
          <cell r="GB2" t="str">
            <v>м</v>
          </cell>
          <cell r="GD2" t="str">
            <v>ж</v>
          </cell>
          <cell r="GF2" t="str">
            <v>м</v>
          </cell>
          <cell r="GH2" t="str">
            <v>ж</v>
          </cell>
          <cell r="GJ2" t="str">
            <v>м</v>
          </cell>
          <cell r="GL2" t="str">
            <v>ж</v>
          </cell>
          <cell r="GN2" t="str">
            <v>м</v>
          </cell>
          <cell r="GP2" t="str">
            <v>ж</v>
          </cell>
          <cell r="GR2" t="str">
            <v>м</v>
          </cell>
          <cell r="GT2" t="str">
            <v>ж</v>
          </cell>
          <cell r="GV2" t="str">
            <v>м</v>
          </cell>
          <cell r="GX2" t="str">
            <v>ж</v>
          </cell>
          <cell r="GZ2" t="str">
            <v>м</v>
          </cell>
          <cell r="HB2" t="str">
            <v>ж</v>
          </cell>
          <cell r="HD2" t="str">
            <v>м</v>
          </cell>
          <cell r="HF2" t="str">
            <v>ж</v>
          </cell>
          <cell r="HH2" t="str">
            <v>м</v>
          </cell>
          <cell r="HJ2" t="str">
            <v>ж</v>
          </cell>
          <cell r="HL2" t="str">
            <v>м</v>
          </cell>
          <cell r="HN2" t="str">
            <v>ж</v>
          </cell>
          <cell r="HP2" t="str">
            <v>м</v>
          </cell>
          <cell r="HR2" t="str">
            <v>ж</v>
          </cell>
          <cell r="HT2" t="str">
            <v>м</v>
          </cell>
          <cell r="HV2" t="str">
            <v>ж</v>
          </cell>
          <cell r="HX2" t="str">
            <v>м</v>
          </cell>
          <cell r="HZ2" t="str">
            <v>ж</v>
          </cell>
          <cell r="IB2" t="str">
            <v>м</v>
          </cell>
          <cell r="ID2" t="str">
            <v>ж</v>
          </cell>
          <cell r="IF2" t="str">
            <v>м</v>
          </cell>
          <cell r="IH2" t="str">
            <v>ж</v>
          </cell>
          <cell r="IJ2" t="str">
            <v>м</v>
          </cell>
          <cell r="IL2" t="str">
            <v>ж</v>
          </cell>
          <cell r="IN2" t="str">
            <v>м</v>
          </cell>
          <cell r="IP2" t="str">
            <v>ж</v>
          </cell>
          <cell r="IR2" t="str">
            <v>м</v>
          </cell>
          <cell r="IT2" t="str">
            <v>ж</v>
          </cell>
          <cell r="IV2" t="str">
            <v>м</v>
          </cell>
          <cell r="IX2" t="str">
            <v>ж</v>
          </cell>
          <cell r="IZ2" t="str">
            <v>м</v>
          </cell>
          <cell r="JB2" t="str">
            <v>ж</v>
          </cell>
          <cell r="JD2" t="str">
            <v>м</v>
          </cell>
          <cell r="JF2" t="str">
            <v>ж</v>
          </cell>
          <cell r="JH2" t="str">
            <v>м</v>
          </cell>
          <cell r="JJ2" t="str">
            <v>ж</v>
          </cell>
          <cell r="JL2" t="str">
            <v>м</v>
          </cell>
          <cell r="JN2" t="str">
            <v>ж</v>
          </cell>
          <cell r="JP2" t="str">
            <v>м</v>
          </cell>
          <cell r="JR2" t="str">
            <v>ж</v>
          </cell>
          <cell r="JT2" t="str">
            <v>м</v>
          </cell>
          <cell r="JV2" t="str">
            <v>ж</v>
          </cell>
          <cell r="JX2" t="str">
            <v>м</v>
          </cell>
          <cell r="JZ2" t="str">
            <v>ж</v>
          </cell>
          <cell r="KB2" t="str">
            <v>м</v>
          </cell>
          <cell r="KD2" t="str">
            <v>ж</v>
          </cell>
          <cell r="KF2" t="str">
            <v>м</v>
          </cell>
          <cell r="KH2" t="str">
            <v>ж</v>
          </cell>
          <cell r="KJ2" t="str">
            <v>м</v>
          </cell>
          <cell r="KL2" t="str">
            <v>ж</v>
          </cell>
          <cell r="KN2" t="str">
            <v>м</v>
          </cell>
          <cell r="KP2" t="str">
            <v>ж</v>
          </cell>
          <cell r="KR2" t="str">
            <v>м</v>
          </cell>
          <cell r="KT2" t="str">
            <v>ж</v>
          </cell>
          <cell r="KV2" t="str">
            <v>м</v>
          </cell>
          <cell r="KX2" t="str">
            <v>ж</v>
          </cell>
          <cell r="KZ2" t="str">
            <v>м</v>
          </cell>
          <cell r="LB2" t="str">
            <v>ж</v>
          </cell>
          <cell r="LD2" t="str">
            <v>м</v>
          </cell>
          <cell r="LF2" t="str">
            <v>ж</v>
          </cell>
          <cell r="LH2" t="str">
            <v>м</v>
          </cell>
          <cell r="LJ2" t="str">
            <v>ж</v>
          </cell>
          <cell r="LL2" t="str">
            <v>м</v>
          </cell>
          <cell r="LN2" t="str">
            <v>ж</v>
          </cell>
          <cell r="LP2" t="str">
            <v>м</v>
          </cell>
          <cell r="LR2" t="str">
            <v>ж</v>
          </cell>
          <cell r="LT2" t="str">
            <v>м</v>
          </cell>
          <cell r="LV2" t="str">
            <v>ж</v>
          </cell>
          <cell r="LX2" t="str">
            <v>м</v>
          </cell>
          <cell r="LZ2" t="str">
            <v>ж</v>
          </cell>
          <cell r="MB2" t="str">
            <v>м</v>
          </cell>
          <cell r="MD2" t="str">
            <v>ж</v>
          </cell>
          <cell r="MF2" t="str">
            <v>м</v>
          </cell>
          <cell r="MH2" t="str">
            <v>ж</v>
          </cell>
          <cell r="MJ2" t="str">
            <v>м</v>
          </cell>
          <cell r="ML2" t="str">
            <v>ж</v>
          </cell>
          <cell r="MN2" t="str">
            <v>м</v>
          </cell>
          <cell r="MP2" t="str">
            <v>ж</v>
          </cell>
          <cell r="MR2" t="str">
            <v>м</v>
          </cell>
          <cell r="MT2" t="str">
            <v>ж</v>
          </cell>
          <cell r="MV2" t="str">
            <v>м</v>
          </cell>
          <cell r="MX2" t="str">
            <v>ж</v>
          </cell>
          <cell r="MZ2" t="str">
            <v>м</v>
          </cell>
          <cell r="NB2" t="str">
            <v>ж</v>
          </cell>
          <cell r="ND2" t="str">
            <v>м</v>
          </cell>
          <cell r="NF2" t="str">
            <v>ж</v>
          </cell>
          <cell r="NH2" t="str">
            <v>м</v>
          </cell>
          <cell r="NJ2" t="str">
            <v>ж</v>
          </cell>
          <cell r="NL2" t="str">
            <v>м</v>
          </cell>
          <cell r="NN2" t="str">
            <v>ж</v>
          </cell>
          <cell r="NP2" t="str">
            <v>м</v>
          </cell>
          <cell r="NR2" t="str">
            <v>ж</v>
          </cell>
          <cell r="NT2" t="str">
            <v>м</v>
          </cell>
          <cell r="NV2" t="str">
            <v>ж</v>
          </cell>
          <cell r="NX2" t="str">
            <v>м</v>
          </cell>
          <cell r="NZ2" t="str">
            <v>ж</v>
          </cell>
          <cell r="OB2" t="str">
            <v>м</v>
          </cell>
          <cell r="OD2" t="str">
            <v>ж</v>
          </cell>
          <cell r="OF2" t="str">
            <v>м</v>
          </cell>
          <cell r="OH2" t="str">
            <v>ж</v>
          </cell>
          <cell r="OJ2" t="str">
            <v>м</v>
          </cell>
          <cell r="OL2" t="str">
            <v>ж</v>
          </cell>
          <cell r="ON2" t="str">
            <v>м</v>
          </cell>
          <cell r="OP2" t="str">
            <v>ж</v>
          </cell>
          <cell r="OR2" t="str">
            <v>м</v>
          </cell>
          <cell r="OT2" t="str">
            <v>ж</v>
          </cell>
          <cell r="OV2" t="str">
            <v>м</v>
          </cell>
          <cell r="OX2" t="str">
            <v>ж</v>
          </cell>
          <cell r="OZ2" t="str">
            <v>м</v>
          </cell>
          <cell r="PB2" t="str">
            <v>ж</v>
          </cell>
          <cell r="PD2" t="str">
            <v>м</v>
          </cell>
          <cell r="PF2" t="str">
            <v>ж</v>
          </cell>
          <cell r="PH2" t="str">
            <v>м</v>
          </cell>
          <cell r="PJ2" t="str">
            <v>ж</v>
          </cell>
          <cell r="PL2" t="str">
            <v>м</v>
          </cell>
          <cell r="PN2" t="str">
            <v>ж</v>
          </cell>
          <cell r="PP2" t="str">
            <v>м</v>
          </cell>
          <cell r="PR2" t="str">
            <v>ж</v>
          </cell>
          <cell r="PT2" t="str">
            <v>м</v>
          </cell>
          <cell r="PV2" t="str">
            <v>ж</v>
          </cell>
          <cell r="PX2" t="str">
            <v>м</v>
          </cell>
          <cell r="PZ2" t="str">
            <v>ж</v>
          </cell>
          <cell r="QB2" t="str">
            <v>м</v>
          </cell>
          <cell r="QD2" t="str">
            <v>ж</v>
          </cell>
        </row>
        <row r="3">
          <cell r="C3" t="str">
            <v>021001</v>
          </cell>
          <cell r="D3">
            <v>91</v>
          </cell>
          <cell r="E3" t="str">
            <v>021001</v>
          </cell>
          <cell r="F3">
            <v>101</v>
          </cell>
          <cell r="G3" t="str">
            <v>021001</v>
          </cell>
          <cell r="H3">
            <v>109</v>
          </cell>
          <cell r="I3" t="str">
            <v>021001</v>
          </cell>
          <cell r="J3">
            <v>100</v>
          </cell>
          <cell r="K3" t="str">
            <v>021001</v>
          </cell>
          <cell r="L3">
            <v>122</v>
          </cell>
          <cell r="M3" t="str">
            <v>021001</v>
          </cell>
          <cell r="N3">
            <v>93</v>
          </cell>
          <cell r="O3" t="str">
            <v>021001</v>
          </cell>
          <cell r="P3">
            <v>109</v>
          </cell>
          <cell r="Q3" t="str">
            <v>021001</v>
          </cell>
          <cell r="R3">
            <v>127</v>
          </cell>
          <cell r="S3" t="str">
            <v>021001</v>
          </cell>
          <cell r="T3">
            <v>131</v>
          </cell>
          <cell r="U3" t="str">
            <v>021001</v>
          </cell>
          <cell r="V3">
            <v>136</v>
          </cell>
          <cell r="W3" t="str">
            <v>021001</v>
          </cell>
          <cell r="X3">
            <v>139</v>
          </cell>
          <cell r="Y3" t="str">
            <v>021001</v>
          </cell>
          <cell r="Z3">
            <v>132</v>
          </cell>
          <cell r="AA3" t="str">
            <v>021001</v>
          </cell>
          <cell r="AB3">
            <v>162</v>
          </cell>
          <cell r="AC3" t="str">
            <v>021001</v>
          </cell>
          <cell r="AD3">
            <v>158</v>
          </cell>
          <cell r="AE3" t="str">
            <v>021001</v>
          </cell>
          <cell r="AF3">
            <v>160</v>
          </cell>
          <cell r="AG3" t="str">
            <v>021001</v>
          </cell>
          <cell r="AH3">
            <v>138</v>
          </cell>
          <cell r="AI3" t="str">
            <v>021001</v>
          </cell>
          <cell r="AJ3">
            <v>150</v>
          </cell>
          <cell r="AK3" t="str">
            <v>021001</v>
          </cell>
          <cell r="AL3">
            <v>138</v>
          </cell>
          <cell r="AM3" t="str">
            <v>021001</v>
          </cell>
          <cell r="AN3">
            <v>153</v>
          </cell>
          <cell r="AO3" t="str">
            <v>021001</v>
          </cell>
          <cell r="AP3">
            <v>138</v>
          </cell>
          <cell r="AQ3" t="str">
            <v>021001</v>
          </cell>
          <cell r="AR3">
            <v>179</v>
          </cell>
          <cell r="AS3" t="str">
            <v>021001</v>
          </cell>
          <cell r="AT3">
            <v>160</v>
          </cell>
          <cell r="AU3" t="str">
            <v>021001</v>
          </cell>
          <cell r="AV3">
            <v>157</v>
          </cell>
          <cell r="AW3" t="str">
            <v>021001</v>
          </cell>
          <cell r="AX3">
            <v>156</v>
          </cell>
          <cell r="AY3" t="str">
            <v>021001</v>
          </cell>
          <cell r="AZ3">
            <v>180</v>
          </cell>
          <cell r="BA3" t="str">
            <v>021001</v>
          </cell>
          <cell r="BB3">
            <v>190</v>
          </cell>
          <cell r="BC3" t="str">
            <v>021001</v>
          </cell>
          <cell r="BD3">
            <v>166</v>
          </cell>
          <cell r="BE3" t="str">
            <v>021001</v>
          </cell>
          <cell r="BF3">
            <v>172</v>
          </cell>
          <cell r="BG3" t="str">
            <v>021001</v>
          </cell>
          <cell r="BH3">
            <v>131</v>
          </cell>
          <cell r="BI3" t="str">
            <v>021001</v>
          </cell>
          <cell r="BJ3">
            <v>129</v>
          </cell>
          <cell r="BK3" t="str">
            <v>021001</v>
          </cell>
          <cell r="BL3">
            <v>133</v>
          </cell>
          <cell r="BM3" t="str">
            <v>021001</v>
          </cell>
          <cell r="BN3">
            <v>107</v>
          </cell>
          <cell r="BO3" t="str">
            <v>020171</v>
          </cell>
          <cell r="BP3">
            <v>5</v>
          </cell>
          <cell r="BQ3" t="str">
            <v>020171</v>
          </cell>
          <cell r="BR3">
            <v>4</v>
          </cell>
          <cell r="BS3" t="str">
            <v>020171</v>
          </cell>
          <cell r="BT3">
            <v>9</v>
          </cell>
          <cell r="BU3" t="str">
            <v>020171</v>
          </cell>
          <cell r="BV3">
            <v>6</v>
          </cell>
          <cell r="BW3" t="str">
            <v>020171</v>
          </cell>
          <cell r="BX3">
            <v>6</v>
          </cell>
          <cell r="BY3" t="str">
            <v>020171</v>
          </cell>
          <cell r="BZ3">
            <v>4</v>
          </cell>
          <cell r="CA3" t="str">
            <v>020171</v>
          </cell>
          <cell r="CB3">
            <v>3</v>
          </cell>
          <cell r="CC3" t="str">
            <v>020171</v>
          </cell>
          <cell r="CD3">
            <v>7</v>
          </cell>
          <cell r="CE3" t="str">
            <v>020171</v>
          </cell>
          <cell r="CF3">
            <v>6</v>
          </cell>
          <cell r="CG3" t="str">
            <v>020171</v>
          </cell>
          <cell r="CH3">
            <v>6</v>
          </cell>
          <cell r="CI3" t="str">
            <v>020171</v>
          </cell>
          <cell r="CJ3">
            <v>4</v>
          </cell>
          <cell r="CK3" t="str">
            <v>020171</v>
          </cell>
          <cell r="CL3">
            <v>9</v>
          </cell>
          <cell r="CM3" t="str">
            <v>020171</v>
          </cell>
          <cell r="CN3">
            <v>7</v>
          </cell>
          <cell r="CO3" t="str">
            <v>020171</v>
          </cell>
          <cell r="CP3">
            <v>16</v>
          </cell>
          <cell r="CQ3" t="str">
            <v>020171</v>
          </cell>
          <cell r="CR3">
            <v>10</v>
          </cell>
          <cell r="CS3" t="str">
            <v>020171</v>
          </cell>
          <cell r="CT3">
            <v>17</v>
          </cell>
          <cell r="CU3" t="str">
            <v>020171</v>
          </cell>
          <cell r="CV3">
            <v>18</v>
          </cell>
          <cell r="CW3" t="str">
            <v>020171</v>
          </cell>
          <cell r="CX3">
            <v>31</v>
          </cell>
          <cell r="CY3" t="str">
            <v>020171</v>
          </cell>
          <cell r="CZ3">
            <v>18</v>
          </cell>
          <cell r="DA3" t="str">
            <v>020171</v>
          </cell>
          <cell r="DB3">
            <v>24</v>
          </cell>
          <cell r="DC3" t="str">
            <v>020171</v>
          </cell>
          <cell r="DD3">
            <v>21</v>
          </cell>
          <cell r="DE3" t="str">
            <v>020171</v>
          </cell>
          <cell r="DF3">
            <v>26</v>
          </cell>
          <cell r="DG3" t="str">
            <v>020171</v>
          </cell>
          <cell r="DH3">
            <v>23</v>
          </cell>
          <cell r="DI3" t="str">
            <v>020171</v>
          </cell>
          <cell r="DJ3">
            <v>37</v>
          </cell>
          <cell r="DK3" t="str">
            <v>020171</v>
          </cell>
          <cell r="DL3">
            <v>23</v>
          </cell>
          <cell r="DM3" t="str">
            <v>020171</v>
          </cell>
          <cell r="DN3">
            <v>34</v>
          </cell>
          <cell r="DO3" t="str">
            <v>020171</v>
          </cell>
          <cell r="DP3">
            <v>31</v>
          </cell>
          <cell r="DQ3" t="str">
            <v>020171</v>
          </cell>
          <cell r="DR3">
            <v>35</v>
          </cell>
          <cell r="DS3" t="str">
            <v>020171</v>
          </cell>
          <cell r="DT3">
            <v>47</v>
          </cell>
          <cell r="DU3" t="str">
            <v>020171</v>
          </cell>
          <cell r="DV3">
            <v>58</v>
          </cell>
          <cell r="DW3" t="str">
            <v>020171</v>
          </cell>
          <cell r="DX3">
            <v>37</v>
          </cell>
          <cell r="DY3" t="str">
            <v>020171</v>
          </cell>
          <cell r="DZ3">
            <v>49</v>
          </cell>
          <cell r="EA3" t="str">
            <v>020171</v>
          </cell>
          <cell r="EB3">
            <v>36</v>
          </cell>
          <cell r="EC3" t="str">
            <v>020171</v>
          </cell>
          <cell r="ED3">
            <v>56</v>
          </cell>
          <cell r="EE3" t="str">
            <v>020171</v>
          </cell>
          <cell r="EF3">
            <v>59</v>
          </cell>
          <cell r="EG3" t="str">
            <v>020171</v>
          </cell>
          <cell r="EH3">
            <v>66</v>
          </cell>
          <cell r="EI3" t="str">
            <v>020171</v>
          </cell>
          <cell r="EJ3">
            <v>55</v>
          </cell>
          <cell r="EK3" t="str">
            <v>020171</v>
          </cell>
          <cell r="EL3">
            <v>64</v>
          </cell>
          <cell r="EM3" t="str">
            <v>020171</v>
          </cell>
          <cell r="EN3">
            <v>49</v>
          </cell>
          <cell r="EO3" t="str">
            <v>020171</v>
          </cell>
          <cell r="EP3">
            <v>57</v>
          </cell>
          <cell r="EQ3" t="str">
            <v>020171</v>
          </cell>
          <cell r="ER3">
            <v>51</v>
          </cell>
          <cell r="ES3" t="str">
            <v>020171</v>
          </cell>
          <cell r="ET3">
            <v>54</v>
          </cell>
          <cell r="EU3" t="str">
            <v>020171</v>
          </cell>
          <cell r="EV3">
            <v>34</v>
          </cell>
          <cell r="EW3" t="str">
            <v>020171</v>
          </cell>
          <cell r="EX3">
            <v>65</v>
          </cell>
          <cell r="EY3" t="str">
            <v>020171</v>
          </cell>
          <cell r="EZ3">
            <v>41</v>
          </cell>
          <cell r="FA3" t="str">
            <v>020171</v>
          </cell>
          <cell r="FB3">
            <v>45</v>
          </cell>
          <cell r="FC3" t="str">
            <v>020171</v>
          </cell>
          <cell r="FD3">
            <v>33</v>
          </cell>
          <cell r="FE3" t="str">
            <v>020171</v>
          </cell>
          <cell r="FF3">
            <v>43</v>
          </cell>
          <cell r="FG3" t="str">
            <v>020171</v>
          </cell>
          <cell r="FH3">
            <v>39</v>
          </cell>
          <cell r="FI3" t="str">
            <v>020171</v>
          </cell>
          <cell r="FJ3">
            <v>57</v>
          </cell>
          <cell r="FK3" t="str">
            <v>020171</v>
          </cell>
          <cell r="FL3">
            <v>41</v>
          </cell>
          <cell r="FM3" t="str">
            <v>020171</v>
          </cell>
          <cell r="FN3">
            <v>62</v>
          </cell>
          <cell r="FO3" t="str">
            <v>020171</v>
          </cell>
          <cell r="FP3">
            <v>37</v>
          </cell>
          <cell r="FQ3" t="str">
            <v>020171</v>
          </cell>
          <cell r="FR3">
            <v>58</v>
          </cell>
          <cell r="FS3" t="str">
            <v>020171</v>
          </cell>
          <cell r="FT3">
            <v>24</v>
          </cell>
          <cell r="FU3" t="str">
            <v>020171</v>
          </cell>
          <cell r="FV3">
            <v>54</v>
          </cell>
          <cell r="FW3" t="str">
            <v>020171</v>
          </cell>
          <cell r="FX3">
            <v>35</v>
          </cell>
          <cell r="FY3" t="str">
            <v>020171</v>
          </cell>
          <cell r="FZ3">
            <v>55</v>
          </cell>
          <cell r="GA3" t="str">
            <v>020171</v>
          </cell>
          <cell r="GB3">
            <v>34</v>
          </cell>
          <cell r="GC3" t="str">
            <v>020171</v>
          </cell>
          <cell r="GD3">
            <v>51</v>
          </cell>
          <cell r="GE3" t="str">
            <v>020171</v>
          </cell>
          <cell r="GF3">
            <v>28</v>
          </cell>
          <cell r="GG3" t="str">
            <v>020171</v>
          </cell>
          <cell r="GH3">
            <v>57</v>
          </cell>
          <cell r="GI3" t="str">
            <v>020171</v>
          </cell>
          <cell r="GJ3">
            <v>38</v>
          </cell>
          <cell r="GK3" t="str">
            <v>020171</v>
          </cell>
          <cell r="GL3">
            <v>65</v>
          </cell>
          <cell r="GM3" t="str">
            <v>020171</v>
          </cell>
          <cell r="GN3">
            <v>28</v>
          </cell>
          <cell r="GO3" t="str">
            <v>020171</v>
          </cell>
          <cell r="GP3">
            <v>57</v>
          </cell>
          <cell r="GQ3" t="str">
            <v>020171</v>
          </cell>
          <cell r="GR3">
            <v>38</v>
          </cell>
          <cell r="GS3" t="str">
            <v>020171</v>
          </cell>
          <cell r="GT3">
            <v>56</v>
          </cell>
          <cell r="GU3" t="str">
            <v>020171</v>
          </cell>
          <cell r="GV3">
            <v>37</v>
          </cell>
          <cell r="GW3" t="str">
            <v>020171</v>
          </cell>
          <cell r="GX3">
            <v>57</v>
          </cell>
          <cell r="GY3" t="str">
            <v>020171</v>
          </cell>
          <cell r="GZ3">
            <v>34</v>
          </cell>
          <cell r="HA3" t="str">
            <v>020171</v>
          </cell>
          <cell r="HB3">
            <v>63</v>
          </cell>
          <cell r="HC3" t="str">
            <v>020171</v>
          </cell>
          <cell r="HD3">
            <v>34</v>
          </cell>
          <cell r="HE3" t="str">
            <v>020171</v>
          </cell>
          <cell r="HF3">
            <v>56</v>
          </cell>
          <cell r="HG3" t="str">
            <v>020171</v>
          </cell>
          <cell r="HH3">
            <v>33</v>
          </cell>
          <cell r="HI3" t="str">
            <v>020171</v>
          </cell>
          <cell r="HJ3">
            <v>57</v>
          </cell>
          <cell r="HK3" t="str">
            <v>020171</v>
          </cell>
          <cell r="HL3">
            <v>33</v>
          </cell>
          <cell r="HM3" t="str">
            <v>020171</v>
          </cell>
          <cell r="HN3">
            <v>50</v>
          </cell>
          <cell r="HO3" t="str">
            <v>020171</v>
          </cell>
          <cell r="HP3">
            <v>35</v>
          </cell>
          <cell r="HQ3" t="str">
            <v>020171</v>
          </cell>
          <cell r="HR3">
            <v>53</v>
          </cell>
          <cell r="HS3" t="str">
            <v>020171</v>
          </cell>
          <cell r="HT3">
            <v>27</v>
          </cell>
          <cell r="HU3" t="str">
            <v>020171</v>
          </cell>
          <cell r="HV3">
            <v>61</v>
          </cell>
          <cell r="HW3" t="str">
            <v>020171</v>
          </cell>
          <cell r="HX3">
            <v>31</v>
          </cell>
          <cell r="HY3" t="str">
            <v>020171</v>
          </cell>
          <cell r="HZ3">
            <v>53</v>
          </cell>
          <cell r="IA3" t="str">
            <v>020171</v>
          </cell>
          <cell r="IB3">
            <v>51</v>
          </cell>
          <cell r="IC3" t="str">
            <v>020171</v>
          </cell>
          <cell r="ID3">
            <v>68</v>
          </cell>
          <cell r="IE3" t="str">
            <v>020171</v>
          </cell>
          <cell r="IF3">
            <v>42</v>
          </cell>
          <cell r="IG3" t="str">
            <v>020171</v>
          </cell>
          <cell r="IH3">
            <v>75</v>
          </cell>
          <cell r="II3" t="str">
            <v>020171</v>
          </cell>
          <cell r="IJ3">
            <v>41</v>
          </cell>
          <cell r="IK3" t="str">
            <v>020171</v>
          </cell>
          <cell r="IL3">
            <v>68</v>
          </cell>
          <cell r="IM3" t="str">
            <v>020171</v>
          </cell>
          <cell r="IN3">
            <v>32</v>
          </cell>
          <cell r="IO3" t="str">
            <v>020171</v>
          </cell>
          <cell r="IP3">
            <v>59</v>
          </cell>
          <cell r="IQ3" t="str">
            <v>020171</v>
          </cell>
          <cell r="IR3">
            <v>40</v>
          </cell>
          <cell r="IS3" t="str">
            <v>020171</v>
          </cell>
          <cell r="IT3">
            <v>68</v>
          </cell>
          <cell r="IU3" t="str">
            <v>020171</v>
          </cell>
          <cell r="IV3">
            <v>43</v>
          </cell>
          <cell r="IW3" t="str">
            <v>020171</v>
          </cell>
          <cell r="IX3">
            <v>66</v>
          </cell>
          <cell r="IY3" t="str">
            <v>020171</v>
          </cell>
          <cell r="IZ3">
            <v>24</v>
          </cell>
          <cell r="JA3" t="str">
            <v>020171</v>
          </cell>
          <cell r="JB3">
            <v>58</v>
          </cell>
          <cell r="JC3" t="str">
            <v>020171</v>
          </cell>
          <cell r="JD3">
            <v>30</v>
          </cell>
          <cell r="JE3" t="str">
            <v>020171</v>
          </cell>
          <cell r="JF3">
            <v>77</v>
          </cell>
          <cell r="JG3" t="str">
            <v>020171</v>
          </cell>
          <cell r="JH3">
            <v>28</v>
          </cell>
          <cell r="JI3" t="str">
            <v>020171</v>
          </cell>
          <cell r="JJ3">
            <v>65</v>
          </cell>
          <cell r="JK3" t="str">
            <v>020171</v>
          </cell>
          <cell r="JL3">
            <v>26</v>
          </cell>
          <cell r="JM3" t="str">
            <v>020171</v>
          </cell>
          <cell r="JN3">
            <v>56</v>
          </cell>
          <cell r="JO3" t="str">
            <v>020171</v>
          </cell>
          <cell r="JP3">
            <v>34</v>
          </cell>
          <cell r="JQ3" t="str">
            <v>020171</v>
          </cell>
          <cell r="JR3">
            <v>47</v>
          </cell>
          <cell r="JS3" t="str">
            <v>020171</v>
          </cell>
          <cell r="JT3">
            <v>33</v>
          </cell>
          <cell r="JU3" t="str">
            <v>020171</v>
          </cell>
          <cell r="JV3">
            <v>48</v>
          </cell>
          <cell r="JW3" t="str">
            <v>020171</v>
          </cell>
          <cell r="JX3">
            <v>25</v>
          </cell>
          <cell r="JY3" t="str">
            <v>020171</v>
          </cell>
          <cell r="JZ3">
            <v>46</v>
          </cell>
          <cell r="KA3" t="str">
            <v>020171</v>
          </cell>
          <cell r="KB3">
            <v>27</v>
          </cell>
          <cell r="KC3" t="str">
            <v>020171</v>
          </cell>
          <cell r="KD3">
            <v>53</v>
          </cell>
          <cell r="KE3" t="str">
            <v>020171</v>
          </cell>
          <cell r="KF3">
            <v>22</v>
          </cell>
          <cell r="KG3" t="str">
            <v>020171</v>
          </cell>
          <cell r="KH3">
            <v>54</v>
          </cell>
          <cell r="KI3" t="str">
            <v>020171</v>
          </cell>
          <cell r="KJ3">
            <v>19</v>
          </cell>
          <cell r="KK3" t="str">
            <v>020171</v>
          </cell>
          <cell r="KL3">
            <v>55</v>
          </cell>
          <cell r="KM3" t="str">
            <v>020171</v>
          </cell>
          <cell r="KN3">
            <v>10</v>
          </cell>
          <cell r="KO3" t="str">
            <v>020171</v>
          </cell>
          <cell r="KP3">
            <v>51</v>
          </cell>
          <cell r="KQ3" t="str">
            <v>020171</v>
          </cell>
          <cell r="KR3">
            <v>10</v>
          </cell>
          <cell r="KS3" t="str">
            <v>020171</v>
          </cell>
          <cell r="KT3">
            <v>18</v>
          </cell>
          <cell r="KU3" t="str">
            <v>020171</v>
          </cell>
          <cell r="KV3">
            <v>3</v>
          </cell>
          <cell r="KW3" t="str">
            <v>020171</v>
          </cell>
          <cell r="KX3">
            <v>27</v>
          </cell>
          <cell r="KY3" t="str">
            <v>020171</v>
          </cell>
          <cell r="KZ3">
            <v>10</v>
          </cell>
          <cell r="LA3" t="str">
            <v>020171</v>
          </cell>
          <cell r="LB3">
            <v>14</v>
          </cell>
          <cell r="LC3" t="str">
            <v>020171</v>
          </cell>
          <cell r="LD3">
            <v>6</v>
          </cell>
          <cell r="LE3" t="str">
            <v>020171</v>
          </cell>
          <cell r="LF3">
            <v>22</v>
          </cell>
          <cell r="LG3" t="str">
            <v>020171</v>
          </cell>
          <cell r="LH3">
            <v>14</v>
          </cell>
          <cell r="LI3" t="str">
            <v>020171</v>
          </cell>
          <cell r="LJ3">
            <v>39</v>
          </cell>
          <cell r="LK3" t="str">
            <v>020171</v>
          </cell>
          <cell r="LL3">
            <v>13</v>
          </cell>
          <cell r="LM3" t="str">
            <v>020171</v>
          </cell>
          <cell r="LN3">
            <v>29</v>
          </cell>
          <cell r="LO3" t="str">
            <v>020171</v>
          </cell>
          <cell r="LP3">
            <v>11</v>
          </cell>
          <cell r="LQ3" t="str">
            <v>020171</v>
          </cell>
          <cell r="LR3">
            <v>22</v>
          </cell>
          <cell r="LS3" t="str">
            <v>020171</v>
          </cell>
          <cell r="LT3">
            <v>6</v>
          </cell>
          <cell r="LU3" t="str">
            <v>020171</v>
          </cell>
          <cell r="LV3">
            <v>27</v>
          </cell>
          <cell r="LW3" t="str">
            <v>020171</v>
          </cell>
          <cell r="LX3">
            <v>4</v>
          </cell>
          <cell r="LY3" t="str">
            <v>020171</v>
          </cell>
          <cell r="LZ3">
            <v>25</v>
          </cell>
          <cell r="MA3" t="str">
            <v>020171</v>
          </cell>
          <cell r="MB3">
            <v>6</v>
          </cell>
          <cell r="MC3" t="str">
            <v>020171</v>
          </cell>
          <cell r="MD3">
            <v>13</v>
          </cell>
          <cell r="MG3" t="str">
            <v>020171</v>
          </cell>
          <cell r="MH3">
            <v>13</v>
          </cell>
          <cell r="MI3" t="str">
            <v>020171</v>
          </cell>
          <cell r="MJ3">
            <v>3</v>
          </cell>
          <cell r="MK3" t="str">
            <v>020171</v>
          </cell>
          <cell r="ML3">
            <v>12</v>
          </cell>
          <cell r="MO3" t="str">
            <v>020171</v>
          </cell>
          <cell r="MP3">
            <v>14</v>
          </cell>
          <cell r="MQ3" t="str">
            <v>020171</v>
          </cell>
          <cell r="MR3">
            <v>1</v>
          </cell>
          <cell r="MS3" t="str">
            <v>020171</v>
          </cell>
          <cell r="MT3">
            <v>4</v>
          </cell>
          <cell r="MU3" t="str">
            <v>020171</v>
          </cell>
          <cell r="MV3">
            <v>1</v>
          </cell>
          <cell r="MW3" t="str">
            <v>020171</v>
          </cell>
          <cell r="MX3">
            <v>4</v>
          </cell>
          <cell r="MY3" t="str">
            <v>020171</v>
          </cell>
          <cell r="MZ3">
            <v>1</v>
          </cell>
          <cell r="NA3" t="str">
            <v>020171</v>
          </cell>
          <cell r="NB3">
            <v>4</v>
          </cell>
          <cell r="NE3" t="str">
            <v>020171</v>
          </cell>
          <cell r="NF3">
            <v>2</v>
          </cell>
          <cell r="NI3" t="str">
            <v>021001</v>
          </cell>
          <cell r="NJ3">
            <v>9</v>
          </cell>
          <cell r="NM3" t="str">
            <v>020171</v>
          </cell>
          <cell r="NN3">
            <v>2</v>
          </cell>
          <cell r="NQ3" t="str">
            <v>021001</v>
          </cell>
          <cell r="NR3">
            <v>8</v>
          </cell>
          <cell r="NU3" t="str">
            <v>021001</v>
          </cell>
          <cell r="NV3">
            <v>3</v>
          </cell>
          <cell r="NY3" t="str">
            <v>020171</v>
          </cell>
          <cell r="NZ3">
            <v>1</v>
          </cell>
          <cell r="OC3" t="str">
            <v>021001</v>
          </cell>
          <cell r="OD3">
            <v>2</v>
          </cell>
          <cell r="OG3" t="str">
            <v>021002</v>
          </cell>
          <cell r="OH3">
            <v>1</v>
          </cell>
          <cell r="OK3" t="str">
            <v>021002</v>
          </cell>
          <cell r="OL3">
            <v>1</v>
          </cell>
          <cell r="OO3" t="str">
            <v>021201</v>
          </cell>
          <cell r="OP3">
            <v>1</v>
          </cell>
          <cell r="OS3" t="str">
            <v>020171</v>
          </cell>
          <cell r="OT3">
            <v>1</v>
          </cell>
          <cell r="OW3" t="str">
            <v>021104</v>
          </cell>
          <cell r="OX3">
            <v>1</v>
          </cell>
          <cell r="PA3" t="str">
            <v>021001</v>
          </cell>
          <cell r="PB3">
            <v>1</v>
          </cell>
          <cell r="PE3" t="str">
            <v>021605</v>
          </cell>
          <cell r="PF3">
            <v>1</v>
          </cell>
          <cell r="PI3" t="str">
            <v>025001</v>
          </cell>
          <cell r="PJ3">
            <v>1</v>
          </cell>
          <cell r="PM3" t="str">
            <v>022000</v>
          </cell>
          <cell r="PN3">
            <v>1</v>
          </cell>
          <cell r="QC3" t="str">
            <v>021105</v>
          </cell>
          <cell r="QD3">
            <v>1</v>
          </cell>
        </row>
        <row r="4">
          <cell r="C4" t="str">
            <v>021002</v>
          </cell>
          <cell r="D4">
            <v>162</v>
          </cell>
          <cell r="E4" t="str">
            <v>021002</v>
          </cell>
          <cell r="F4">
            <v>168</v>
          </cell>
          <cell r="G4" t="str">
            <v>021002</v>
          </cell>
          <cell r="H4">
            <v>171</v>
          </cell>
          <cell r="I4" t="str">
            <v>021002</v>
          </cell>
          <cell r="J4">
            <v>142</v>
          </cell>
          <cell r="K4" t="str">
            <v>021002</v>
          </cell>
          <cell r="L4">
            <v>182</v>
          </cell>
          <cell r="M4" t="str">
            <v>021002</v>
          </cell>
          <cell r="N4">
            <v>181</v>
          </cell>
          <cell r="O4" t="str">
            <v>021002</v>
          </cell>
          <cell r="P4">
            <v>195</v>
          </cell>
          <cell r="Q4" t="str">
            <v>021002</v>
          </cell>
          <cell r="R4">
            <v>186</v>
          </cell>
          <cell r="S4" t="str">
            <v>021002</v>
          </cell>
          <cell r="T4">
            <v>216</v>
          </cell>
          <cell r="U4" t="str">
            <v>021002</v>
          </cell>
          <cell r="V4">
            <v>203</v>
          </cell>
          <cell r="W4" t="str">
            <v>021002</v>
          </cell>
          <cell r="X4">
            <v>242</v>
          </cell>
          <cell r="Y4" t="str">
            <v>021002</v>
          </cell>
          <cell r="Z4">
            <v>190</v>
          </cell>
          <cell r="AA4" t="str">
            <v>021002</v>
          </cell>
          <cell r="AB4">
            <v>243</v>
          </cell>
          <cell r="AC4" t="str">
            <v>021002</v>
          </cell>
          <cell r="AD4">
            <v>219</v>
          </cell>
          <cell r="AE4" t="str">
            <v>021002</v>
          </cell>
          <cell r="AF4">
            <v>263</v>
          </cell>
          <cell r="AG4" t="str">
            <v>021002</v>
          </cell>
          <cell r="AH4">
            <v>234</v>
          </cell>
          <cell r="AI4" t="str">
            <v>021002</v>
          </cell>
          <cell r="AJ4">
            <v>279</v>
          </cell>
          <cell r="AK4" t="str">
            <v>021002</v>
          </cell>
          <cell r="AL4">
            <v>236</v>
          </cell>
          <cell r="AM4" t="str">
            <v>021002</v>
          </cell>
          <cell r="AN4">
            <v>236</v>
          </cell>
          <cell r="AO4" t="str">
            <v>021002</v>
          </cell>
          <cell r="AP4">
            <v>231</v>
          </cell>
          <cell r="AQ4" t="str">
            <v>021002</v>
          </cell>
          <cell r="AR4">
            <v>260</v>
          </cell>
          <cell r="AS4" t="str">
            <v>021002</v>
          </cell>
          <cell r="AT4">
            <v>239</v>
          </cell>
          <cell r="AU4" t="str">
            <v>021002</v>
          </cell>
          <cell r="AV4">
            <v>251</v>
          </cell>
          <cell r="AW4" t="str">
            <v>021002</v>
          </cell>
          <cell r="AX4">
            <v>251</v>
          </cell>
          <cell r="AY4" t="str">
            <v>021002</v>
          </cell>
          <cell r="AZ4">
            <v>277</v>
          </cell>
          <cell r="BA4" t="str">
            <v>021002</v>
          </cell>
          <cell r="BB4">
            <v>245</v>
          </cell>
          <cell r="BC4" t="str">
            <v>021002</v>
          </cell>
          <cell r="BD4">
            <v>251</v>
          </cell>
          <cell r="BE4" t="str">
            <v>021002</v>
          </cell>
          <cell r="BF4">
            <v>245</v>
          </cell>
          <cell r="BG4" t="str">
            <v>021002</v>
          </cell>
          <cell r="BH4">
            <v>204</v>
          </cell>
          <cell r="BI4" t="str">
            <v>021002</v>
          </cell>
          <cell r="BJ4">
            <v>161</v>
          </cell>
          <cell r="BK4" t="str">
            <v>021002</v>
          </cell>
          <cell r="BL4">
            <v>184</v>
          </cell>
          <cell r="BM4" t="str">
            <v>021002</v>
          </cell>
          <cell r="BN4">
            <v>169</v>
          </cell>
          <cell r="BO4" t="str">
            <v>021001</v>
          </cell>
          <cell r="BP4">
            <v>50</v>
          </cell>
          <cell r="BQ4" t="str">
            <v>021001</v>
          </cell>
          <cell r="BR4">
            <v>44</v>
          </cell>
          <cell r="BS4" t="str">
            <v>021001</v>
          </cell>
          <cell r="BT4">
            <v>62</v>
          </cell>
          <cell r="BU4" t="str">
            <v>021001</v>
          </cell>
          <cell r="BV4">
            <v>45</v>
          </cell>
          <cell r="BW4" t="str">
            <v>021001</v>
          </cell>
          <cell r="BX4">
            <v>61</v>
          </cell>
          <cell r="BY4" t="str">
            <v>021001</v>
          </cell>
          <cell r="BZ4">
            <v>52</v>
          </cell>
          <cell r="CA4" t="str">
            <v>021001</v>
          </cell>
          <cell r="CB4">
            <v>66</v>
          </cell>
          <cell r="CC4" t="str">
            <v>021001</v>
          </cell>
          <cell r="CD4">
            <v>40</v>
          </cell>
          <cell r="CE4" t="str">
            <v>021001</v>
          </cell>
          <cell r="CF4">
            <v>69</v>
          </cell>
          <cell r="CG4" t="str">
            <v>021001</v>
          </cell>
          <cell r="CH4">
            <v>36</v>
          </cell>
          <cell r="CI4" t="str">
            <v>021001</v>
          </cell>
          <cell r="CJ4">
            <v>69</v>
          </cell>
          <cell r="CK4" t="str">
            <v>021001</v>
          </cell>
          <cell r="CL4">
            <v>44</v>
          </cell>
          <cell r="CM4" t="str">
            <v>021001</v>
          </cell>
          <cell r="CN4">
            <v>95</v>
          </cell>
          <cell r="CO4" t="str">
            <v>021001</v>
          </cell>
          <cell r="CP4">
            <v>53</v>
          </cell>
          <cell r="CQ4" t="str">
            <v>021001</v>
          </cell>
          <cell r="CR4">
            <v>98</v>
          </cell>
          <cell r="CS4" t="str">
            <v>021001</v>
          </cell>
          <cell r="CT4">
            <v>44</v>
          </cell>
          <cell r="CU4" t="str">
            <v>021001</v>
          </cell>
          <cell r="CV4">
            <v>109</v>
          </cell>
          <cell r="CW4" t="str">
            <v>021001</v>
          </cell>
          <cell r="CX4">
            <v>70</v>
          </cell>
          <cell r="CY4" t="str">
            <v>021001</v>
          </cell>
          <cell r="CZ4">
            <v>83</v>
          </cell>
          <cell r="DA4" t="str">
            <v>021001</v>
          </cell>
          <cell r="DB4">
            <v>61</v>
          </cell>
          <cell r="DC4" t="str">
            <v>021001</v>
          </cell>
          <cell r="DD4">
            <v>117</v>
          </cell>
          <cell r="DE4" t="str">
            <v>021001</v>
          </cell>
          <cell r="DF4">
            <v>65</v>
          </cell>
          <cell r="DG4" t="str">
            <v>021001</v>
          </cell>
          <cell r="DH4">
            <v>104</v>
          </cell>
          <cell r="DI4" t="str">
            <v>021001</v>
          </cell>
          <cell r="DJ4">
            <v>64</v>
          </cell>
          <cell r="DK4" t="str">
            <v>021001</v>
          </cell>
          <cell r="DL4">
            <v>124</v>
          </cell>
          <cell r="DM4" t="str">
            <v>021001</v>
          </cell>
          <cell r="DN4">
            <v>83</v>
          </cell>
          <cell r="DO4" t="str">
            <v>021001</v>
          </cell>
          <cell r="DP4">
            <v>137</v>
          </cell>
          <cell r="DQ4" t="str">
            <v>021001</v>
          </cell>
          <cell r="DR4">
            <v>94</v>
          </cell>
          <cell r="DS4" t="str">
            <v>021001</v>
          </cell>
          <cell r="DT4">
            <v>156</v>
          </cell>
          <cell r="DU4" t="str">
            <v>021001</v>
          </cell>
          <cell r="DV4">
            <v>117</v>
          </cell>
          <cell r="DW4" t="str">
            <v>021001</v>
          </cell>
          <cell r="DX4">
            <v>158</v>
          </cell>
          <cell r="DY4" t="str">
            <v>021001</v>
          </cell>
          <cell r="DZ4">
            <v>116</v>
          </cell>
          <cell r="EA4" t="str">
            <v>021001</v>
          </cell>
          <cell r="EB4">
            <v>192</v>
          </cell>
          <cell r="EC4" t="str">
            <v>021001</v>
          </cell>
          <cell r="ED4">
            <v>107</v>
          </cell>
          <cell r="EE4" t="str">
            <v>021001</v>
          </cell>
          <cell r="EF4">
            <v>172</v>
          </cell>
          <cell r="EG4" t="str">
            <v>021001</v>
          </cell>
          <cell r="EH4">
            <v>141</v>
          </cell>
          <cell r="EI4" t="str">
            <v>021001</v>
          </cell>
          <cell r="EJ4">
            <v>182</v>
          </cell>
          <cell r="EK4" t="str">
            <v>021001</v>
          </cell>
          <cell r="EL4">
            <v>147</v>
          </cell>
          <cell r="EM4" t="str">
            <v>021001</v>
          </cell>
          <cell r="EN4">
            <v>158</v>
          </cell>
          <cell r="EO4" t="str">
            <v>021001</v>
          </cell>
          <cell r="EP4">
            <v>133</v>
          </cell>
          <cell r="EQ4" t="str">
            <v>021001</v>
          </cell>
          <cell r="ER4">
            <v>140</v>
          </cell>
          <cell r="ES4" t="str">
            <v>021001</v>
          </cell>
          <cell r="ET4">
            <v>151</v>
          </cell>
          <cell r="EU4" t="str">
            <v>021001</v>
          </cell>
          <cell r="EV4">
            <v>156</v>
          </cell>
          <cell r="EW4" t="str">
            <v>021001</v>
          </cell>
          <cell r="EX4">
            <v>121</v>
          </cell>
          <cell r="EY4" t="str">
            <v>021001</v>
          </cell>
          <cell r="EZ4">
            <v>114</v>
          </cell>
          <cell r="FA4" t="str">
            <v>021001</v>
          </cell>
          <cell r="FB4">
            <v>101</v>
          </cell>
          <cell r="FC4" t="str">
            <v>021001</v>
          </cell>
          <cell r="FD4">
            <v>144</v>
          </cell>
          <cell r="FE4" t="str">
            <v>021001</v>
          </cell>
          <cell r="FF4">
            <v>134</v>
          </cell>
          <cell r="FG4" t="str">
            <v>021001</v>
          </cell>
          <cell r="FH4">
            <v>135</v>
          </cell>
          <cell r="FI4" t="str">
            <v>021001</v>
          </cell>
          <cell r="FJ4">
            <v>117</v>
          </cell>
          <cell r="FK4" t="str">
            <v>021001</v>
          </cell>
          <cell r="FL4">
            <v>124</v>
          </cell>
          <cell r="FM4" t="str">
            <v>021001</v>
          </cell>
          <cell r="FN4">
            <v>132</v>
          </cell>
          <cell r="FO4" t="str">
            <v>021001</v>
          </cell>
          <cell r="FP4">
            <v>145</v>
          </cell>
          <cell r="FQ4" t="str">
            <v>021001</v>
          </cell>
          <cell r="FR4">
            <v>145</v>
          </cell>
          <cell r="FS4" t="str">
            <v>021001</v>
          </cell>
          <cell r="FT4">
            <v>137</v>
          </cell>
          <cell r="FU4" t="str">
            <v>021001</v>
          </cell>
          <cell r="FV4">
            <v>135</v>
          </cell>
          <cell r="FW4" t="str">
            <v>021001</v>
          </cell>
          <cell r="FX4">
            <v>132</v>
          </cell>
          <cell r="FY4" t="str">
            <v>021001</v>
          </cell>
          <cell r="FZ4">
            <v>146</v>
          </cell>
          <cell r="GA4" t="str">
            <v>021001</v>
          </cell>
          <cell r="GB4">
            <v>146</v>
          </cell>
          <cell r="GC4" t="str">
            <v>021001</v>
          </cell>
          <cell r="GD4">
            <v>143</v>
          </cell>
          <cell r="GE4" t="str">
            <v>021001</v>
          </cell>
          <cell r="GF4">
            <v>134</v>
          </cell>
          <cell r="GG4" t="str">
            <v>021001</v>
          </cell>
          <cell r="GH4">
            <v>151</v>
          </cell>
          <cell r="GI4" t="str">
            <v>021001</v>
          </cell>
          <cell r="GJ4">
            <v>146</v>
          </cell>
          <cell r="GK4" t="str">
            <v>021001</v>
          </cell>
          <cell r="GL4">
            <v>150</v>
          </cell>
          <cell r="GM4" t="str">
            <v>021001</v>
          </cell>
          <cell r="GN4">
            <v>131</v>
          </cell>
          <cell r="GO4" t="str">
            <v>021001</v>
          </cell>
          <cell r="GP4">
            <v>154</v>
          </cell>
          <cell r="GQ4" t="str">
            <v>021001</v>
          </cell>
          <cell r="GR4">
            <v>132</v>
          </cell>
          <cell r="GS4" t="str">
            <v>021001</v>
          </cell>
          <cell r="GT4">
            <v>172</v>
          </cell>
          <cell r="GU4" t="str">
            <v>021001</v>
          </cell>
          <cell r="GV4">
            <v>167</v>
          </cell>
          <cell r="GW4" t="str">
            <v>021001</v>
          </cell>
          <cell r="GX4">
            <v>162</v>
          </cell>
          <cell r="GY4" t="str">
            <v>021001</v>
          </cell>
          <cell r="GZ4">
            <v>192</v>
          </cell>
          <cell r="HA4" t="str">
            <v>021001</v>
          </cell>
          <cell r="HB4">
            <v>183</v>
          </cell>
          <cell r="HC4" t="str">
            <v>021001</v>
          </cell>
          <cell r="HD4">
            <v>213</v>
          </cell>
          <cell r="HE4" t="str">
            <v>021001</v>
          </cell>
          <cell r="HF4">
            <v>190</v>
          </cell>
          <cell r="HG4" t="str">
            <v>021001</v>
          </cell>
          <cell r="HH4">
            <v>169</v>
          </cell>
          <cell r="HI4" t="str">
            <v>021001</v>
          </cell>
          <cell r="HJ4">
            <v>174</v>
          </cell>
          <cell r="HK4" t="str">
            <v>021001</v>
          </cell>
          <cell r="HL4">
            <v>206</v>
          </cell>
          <cell r="HM4" t="str">
            <v>021001</v>
          </cell>
          <cell r="HN4">
            <v>208</v>
          </cell>
          <cell r="HO4" t="str">
            <v>021001</v>
          </cell>
          <cell r="HP4">
            <v>197</v>
          </cell>
          <cell r="HQ4" t="str">
            <v>021001</v>
          </cell>
          <cell r="HR4">
            <v>201</v>
          </cell>
          <cell r="HS4" t="str">
            <v>021001</v>
          </cell>
          <cell r="HT4">
            <v>198</v>
          </cell>
          <cell r="HU4" t="str">
            <v>021001</v>
          </cell>
          <cell r="HV4">
            <v>231</v>
          </cell>
          <cell r="HW4" t="str">
            <v>021001</v>
          </cell>
          <cell r="HX4">
            <v>245</v>
          </cell>
          <cell r="HY4" t="str">
            <v>021001</v>
          </cell>
          <cell r="HZ4">
            <v>250</v>
          </cell>
          <cell r="IA4" t="str">
            <v>021001</v>
          </cell>
          <cell r="IB4">
            <v>272</v>
          </cell>
          <cell r="IC4" t="str">
            <v>021001</v>
          </cell>
          <cell r="ID4">
            <v>256</v>
          </cell>
          <cell r="IE4" t="str">
            <v>021001</v>
          </cell>
          <cell r="IF4">
            <v>264</v>
          </cell>
          <cell r="IG4" t="str">
            <v>021001</v>
          </cell>
          <cell r="IH4">
            <v>278</v>
          </cell>
          <cell r="II4" t="str">
            <v>021001</v>
          </cell>
          <cell r="IJ4">
            <v>253</v>
          </cell>
          <cell r="IK4" t="str">
            <v>021001</v>
          </cell>
          <cell r="IL4">
            <v>258</v>
          </cell>
          <cell r="IM4" t="str">
            <v>021001</v>
          </cell>
          <cell r="IN4">
            <v>221</v>
          </cell>
          <cell r="IO4" t="str">
            <v>021001</v>
          </cell>
          <cell r="IP4">
            <v>254</v>
          </cell>
          <cell r="IQ4" t="str">
            <v>021001</v>
          </cell>
          <cell r="IR4">
            <v>237</v>
          </cell>
          <cell r="IS4" t="str">
            <v>021001</v>
          </cell>
          <cell r="IT4">
            <v>268</v>
          </cell>
          <cell r="IU4" t="str">
            <v>021001</v>
          </cell>
          <cell r="IV4">
            <v>185</v>
          </cell>
          <cell r="IW4" t="str">
            <v>021001</v>
          </cell>
          <cell r="IX4">
            <v>239</v>
          </cell>
          <cell r="IY4" t="str">
            <v>021001</v>
          </cell>
          <cell r="IZ4">
            <v>148</v>
          </cell>
          <cell r="JA4" t="str">
            <v>021001</v>
          </cell>
          <cell r="JB4">
            <v>182</v>
          </cell>
          <cell r="JC4" t="str">
            <v>021001</v>
          </cell>
          <cell r="JD4">
            <v>140</v>
          </cell>
          <cell r="JE4" t="str">
            <v>021001</v>
          </cell>
          <cell r="JF4">
            <v>168</v>
          </cell>
          <cell r="JG4" t="str">
            <v>021001</v>
          </cell>
          <cell r="JH4">
            <v>150</v>
          </cell>
          <cell r="JI4" t="str">
            <v>021001</v>
          </cell>
          <cell r="JJ4">
            <v>172</v>
          </cell>
          <cell r="JK4" t="str">
            <v>021001</v>
          </cell>
          <cell r="JL4">
            <v>120</v>
          </cell>
          <cell r="JM4" t="str">
            <v>021001</v>
          </cell>
          <cell r="JN4">
            <v>143</v>
          </cell>
          <cell r="JO4" t="str">
            <v>021001</v>
          </cell>
          <cell r="JP4">
            <v>99</v>
          </cell>
          <cell r="JQ4" t="str">
            <v>021001</v>
          </cell>
          <cell r="JR4">
            <v>146</v>
          </cell>
          <cell r="JS4" t="str">
            <v>021001</v>
          </cell>
          <cell r="JT4">
            <v>119</v>
          </cell>
          <cell r="JU4" t="str">
            <v>021001</v>
          </cell>
          <cell r="JV4">
            <v>149</v>
          </cell>
          <cell r="JW4" t="str">
            <v>021001</v>
          </cell>
          <cell r="JX4">
            <v>98</v>
          </cell>
          <cell r="JY4" t="str">
            <v>021001</v>
          </cell>
          <cell r="JZ4">
            <v>99</v>
          </cell>
          <cell r="KA4" t="str">
            <v>021001</v>
          </cell>
          <cell r="KB4">
            <v>97</v>
          </cell>
          <cell r="KC4" t="str">
            <v>021001</v>
          </cell>
          <cell r="KD4">
            <v>132</v>
          </cell>
          <cell r="KE4" t="str">
            <v>021001</v>
          </cell>
          <cell r="KF4">
            <v>56</v>
          </cell>
          <cell r="KG4" t="str">
            <v>021001</v>
          </cell>
          <cell r="KH4">
            <v>98</v>
          </cell>
          <cell r="KI4" t="str">
            <v>021001</v>
          </cell>
          <cell r="KJ4">
            <v>50</v>
          </cell>
          <cell r="KK4" t="str">
            <v>021001</v>
          </cell>
          <cell r="KL4">
            <v>96</v>
          </cell>
          <cell r="KM4" t="str">
            <v>021001</v>
          </cell>
          <cell r="KN4">
            <v>44</v>
          </cell>
          <cell r="KO4" t="str">
            <v>021001</v>
          </cell>
          <cell r="KP4">
            <v>90</v>
          </cell>
          <cell r="KQ4" t="str">
            <v>021001</v>
          </cell>
          <cell r="KR4">
            <v>23</v>
          </cell>
          <cell r="KS4" t="str">
            <v>021001</v>
          </cell>
          <cell r="KT4">
            <v>45</v>
          </cell>
          <cell r="KU4" t="str">
            <v>021001</v>
          </cell>
          <cell r="KV4">
            <v>11</v>
          </cell>
          <cell r="KW4" t="str">
            <v>021001</v>
          </cell>
          <cell r="KX4">
            <v>40</v>
          </cell>
          <cell r="KY4" t="str">
            <v>021001</v>
          </cell>
          <cell r="KZ4">
            <v>14</v>
          </cell>
          <cell r="LA4" t="str">
            <v>021001</v>
          </cell>
          <cell r="LB4">
            <v>34</v>
          </cell>
          <cell r="LC4" t="str">
            <v>021001</v>
          </cell>
          <cell r="LD4">
            <v>33</v>
          </cell>
          <cell r="LE4" t="str">
            <v>021001</v>
          </cell>
          <cell r="LF4">
            <v>100</v>
          </cell>
          <cell r="LG4" t="str">
            <v>021001</v>
          </cell>
          <cell r="LH4">
            <v>37</v>
          </cell>
          <cell r="LI4" t="str">
            <v>021001</v>
          </cell>
          <cell r="LJ4">
            <v>98</v>
          </cell>
          <cell r="LK4" t="str">
            <v>021001</v>
          </cell>
          <cell r="LL4">
            <v>39</v>
          </cell>
          <cell r="LM4" t="str">
            <v>021001</v>
          </cell>
          <cell r="LN4">
            <v>98</v>
          </cell>
          <cell r="LO4" t="str">
            <v>021001</v>
          </cell>
          <cell r="LP4">
            <v>36</v>
          </cell>
          <cell r="LQ4" t="str">
            <v>021001</v>
          </cell>
          <cell r="LR4">
            <v>116</v>
          </cell>
          <cell r="LS4" t="str">
            <v>021001</v>
          </cell>
          <cell r="LT4">
            <v>32</v>
          </cell>
          <cell r="LU4" t="str">
            <v>021001</v>
          </cell>
          <cell r="LV4">
            <v>100</v>
          </cell>
          <cell r="LW4" t="str">
            <v>021001</v>
          </cell>
          <cell r="LX4">
            <v>37</v>
          </cell>
          <cell r="LY4" t="str">
            <v>021001</v>
          </cell>
          <cell r="LZ4">
            <v>86</v>
          </cell>
          <cell r="MA4" t="str">
            <v>021001</v>
          </cell>
          <cell r="MB4">
            <v>30</v>
          </cell>
          <cell r="MC4" t="str">
            <v>021001</v>
          </cell>
          <cell r="MD4">
            <v>72</v>
          </cell>
          <cell r="ME4" t="str">
            <v>021001</v>
          </cell>
          <cell r="MF4">
            <v>25</v>
          </cell>
          <cell r="MG4" t="str">
            <v>021001</v>
          </cell>
          <cell r="MH4">
            <v>72</v>
          </cell>
          <cell r="MI4" t="str">
            <v>021001</v>
          </cell>
          <cell r="MJ4">
            <v>9</v>
          </cell>
          <cell r="MK4" t="str">
            <v>021001</v>
          </cell>
          <cell r="ML4">
            <v>50</v>
          </cell>
          <cell r="MM4" t="str">
            <v>021001</v>
          </cell>
          <cell r="MN4">
            <v>4</v>
          </cell>
          <cell r="MO4" t="str">
            <v>021001</v>
          </cell>
          <cell r="MP4">
            <v>24</v>
          </cell>
          <cell r="MQ4" t="str">
            <v>021001</v>
          </cell>
          <cell r="MR4">
            <v>6</v>
          </cell>
          <cell r="MS4" t="str">
            <v>021001</v>
          </cell>
          <cell r="MT4">
            <v>36</v>
          </cell>
          <cell r="MU4" t="str">
            <v>021001</v>
          </cell>
          <cell r="MV4">
            <v>2</v>
          </cell>
          <cell r="MW4" t="str">
            <v>021001</v>
          </cell>
          <cell r="MX4">
            <v>16</v>
          </cell>
          <cell r="MY4" t="str">
            <v>021001</v>
          </cell>
          <cell r="MZ4">
            <v>5</v>
          </cell>
          <cell r="NA4" t="str">
            <v>021001</v>
          </cell>
          <cell r="NB4">
            <v>24</v>
          </cell>
          <cell r="NC4" t="str">
            <v>021001</v>
          </cell>
          <cell r="ND4">
            <v>3</v>
          </cell>
          <cell r="NE4" t="str">
            <v>021001</v>
          </cell>
          <cell r="NF4">
            <v>12</v>
          </cell>
          <cell r="NG4" t="str">
            <v>021001</v>
          </cell>
          <cell r="NH4">
            <v>7</v>
          </cell>
          <cell r="NI4" t="str">
            <v>021002</v>
          </cell>
          <cell r="NJ4">
            <v>24</v>
          </cell>
          <cell r="NK4" t="str">
            <v>021001</v>
          </cell>
          <cell r="NL4">
            <v>3</v>
          </cell>
          <cell r="NM4" t="str">
            <v>021001</v>
          </cell>
          <cell r="NN4">
            <v>10</v>
          </cell>
          <cell r="NQ4" t="str">
            <v>021002</v>
          </cell>
          <cell r="NR4">
            <v>5</v>
          </cell>
          <cell r="NU4" t="str">
            <v>021002</v>
          </cell>
          <cell r="NV4">
            <v>3</v>
          </cell>
          <cell r="NY4" t="str">
            <v>021001</v>
          </cell>
          <cell r="NZ4">
            <v>2</v>
          </cell>
          <cell r="OC4" t="str">
            <v>021002</v>
          </cell>
          <cell r="OD4">
            <v>2</v>
          </cell>
          <cell r="OG4" t="str">
            <v>021102</v>
          </cell>
          <cell r="OH4">
            <v>2</v>
          </cell>
          <cell r="OK4" t="str">
            <v>021104</v>
          </cell>
          <cell r="OL4">
            <v>1</v>
          </cell>
          <cell r="OO4" t="str">
            <v>021800</v>
          </cell>
          <cell r="OP4">
            <v>1</v>
          </cell>
          <cell r="OS4" t="str">
            <v>021003</v>
          </cell>
          <cell r="OT4">
            <v>1</v>
          </cell>
          <cell r="OW4" t="str">
            <v>021205</v>
          </cell>
          <cell r="OX4">
            <v>1</v>
          </cell>
          <cell r="PA4" t="str">
            <v>021206</v>
          </cell>
          <cell r="PB4">
            <v>1</v>
          </cell>
        </row>
        <row r="5">
          <cell r="C5" t="str">
            <v>021003</v>
          </cell>
          <cell r="D5">
            <v>151</v>
          </cell>
          <cell r="E5" t="str">
            <v>021003</v>
          </cell>
          <cell r="F5">
            <v>150</v>
          </cell>
          <cell r="G5" t="str">
            <v>021003</v>
          </cell>
          <cell r="H5">
            <v>152</v>
          </cell>
          <cell r="I5" t="str">
            <v>021003</v>
          </cell>
          <cell r="J5">
            <v>149</v>
          </cell>
          <cell r="K5" t="str">
            <v>021003</v>
          </cell>
          <cell r="L5">
            <v>145</v>
          </cell>
          <cell r="M5" t="str">
            <v>021003</v>
          </cell>
          <cell r="N5">
            <v>155</v>
          </cell>
          <cell r="O5" t="str">
            <v>021003</v>
          </cell>
          <cell r="P5">
            <v>170</v>
          </cell>
          <cell r="Q5" t="str">
            <v>021003</v>
          </cell>
          <cell r="R5">
            <v>177</v>
          </cell>
          <cell r="S5" t="str">
            <v>021003</v>
          </cell>
          <cell r="T5">
            <v>195</v>
          </cell>
          <cell r="U5" t="str">
            <v>021003</v>
          </cell>
          <cell r="V5">
            <v>201</v>
          </cell>
          <cell r="W5" t="str">
            <v>021003</v>
          </cell>
          <cell r="X5">
            <v>226</v>
          </cell>
          <cell r="Y5" t="str">
            <v>021003</v>
          </cell>
          <cell r="Z5">
            <v>214</v>
          </cell>
          <cell r="AA5" t="str">
            <v>021003</v>
          </cell>
          <cell r="AB5">
            <v>243</v>
          </cell>
          <cell r="AC5" t="str">
            <v>021003</v>
          </cell>
          <cell r="AD5">
            <v>232</v>
          </cell>
          <cell r="AE5" t="str">
            <v>021003</v>
          </cell>
          <cell r="AF5">
            <v>273</v>
          </cell>
          <cell r="AG5" t="str">
            <v>021003</v>
          </cell>
          <cell r="AH5">
            <v>232</v>
          </cell>
          <cell r="AI5" t="str">
            <v>021003</v>
          </cell>
          <cell r="AJ5">
            <v>222</v>
          </cell>
          <cell r="AK5" t="str">
            <v>021003</v>
          </cell>
          <cell r="AL5">
            <v>220</v>
          </cell>
          <cell r="AM5" t="str">
            <v>021003</v>
          </cell>
          <cell r="AN5">
            <v>212</v>
          </cell>
          <cell r="AO5" t="str">
            <v>021003</v>
          </cell>
          <cell r="AP5">
            <v>205</v>
          </cell>
          <cell r="AQ5" t="str">
            <v>021003</v>
          </cell>
          <cell r="AR5">
            <v>249</v>
          </cell>
          <cell r="AS5" t="str">
            <v>021003</v>
          </cell>
          <cell r="AT5">
            <v>301</v>
          </cell>
          <cell r="AU5" t="str">
            <v>021003</v>
          </cell>
          <cell r="AV5">
            <v>264</v>
          </cell>
          <cell r="AW5" t="str">
            <v>021003</v>
          </cell>
          <cell r="AX5">
            <v>247</v>
          </cell>
          <cell r="AY5" t="str">
            <v>021003</v>
          </cell>
          <cell r="AZ5">
            <v>260</v>
          </cell>
          <cell r="BA5" t="str">
            <v>021003</v>
          </cell>
          <cell r="BB5">
            <v>262</v>
          </cell>
          <cell r="BC5" t="str">
            <v>021003</v>
          </cell>
          <cell r="BD5">
            <v>239</v>
          </cell>
          <cell r="BE5" t="str">
            <v>021003</v>
          </cell>
          <cell r="BF5">
            <v>218</v>
          </cell>
          <cell r="BG5" t="str">
            <v>021003</v>
          </cell>
          <cell r="BH5">
            <v>194</v>
          </cell>
          <cell r="BI5" t="str">
            <v>021003</v>
          </cell>
          <cell r="BJ5">
            <v>175</v>
          </cell>
          <cell r="BK5" t="str">
            <v>021003</v>
          </cell>
          <cell r="BL5">
            <v>184</v>
          </cell>
          <cell r="BM5" t="str">
            <v>021003</v>
          </cell>
          <cell r="BN5">
            <v>155</v>
          </cell>
          <cell r="BO5" t="str">
            <v>021002</v>
          </cell>
          <cell r="BP5">
            <v>160</v>
          </cell>
          <cell r="BQ5" t="str">
            <v>021002</v>
          </cell>
          <cell r="BR5">
            <v>120</v>
          </cell>
          <cell r="BS5" t="str">
            <v>021002</v>
          </cell>
          <cell r="BT5">
            <v>141</v>
          </cell>
          <cell r="BU5" t="str">
            <v>021002</v>
          </cell>
          <cell r="BV5">
            <v>117</v>
          </cell>
          <cell r="BW5" t="str">
            <v>021002</v>
          </cell>
          <cell r="BX5">
            <v>137</v>
          </cell>
          <cell r="BY5" t="str">
            <v>021002</v>
          </cell>
          <cell r="BZ5">
            <v>97</v>
          </cell>
          <cell r="CA5" t="str">
            <v>021002</v>
          </cell>
          <cell r="CB5">
            <v>149</v>
          </cell>
          <cell r="CC5" t="str">
            <v>021002</v>
          </cell>
          <cell r="CD5">
            <v>101</v>
          </cell>
          <cell r="CE5" t="str">
            <v>021002</v>
          </cell>
          <cell r="CF5">
            <v>170</v>
          </cell>
          <cell r="CG5" t="str">
            <v>021002</v>
          </cell>
          <cell r="CH5">
            <v>99</v>
          </cell>
          <cell r="CI5" t="str">
            <v>021002</v>
          </cell>
          <cell r="CJ5">
            <v>146</v>
          </cell>
          <cell r="CK5" t="str">
            <v>021002</v>
          </cell>
          <cell r="CL5">
            <v>109</v>
          </cell>
          <cell r="CM5" t="str">
            <v>021002</v>
          </cell>
          <cell r="CN5">
            <v>163</v>
          </cell>
          <cell r="CO5" t="str">
            <v>021002</v>
          </cell>
          <cell r="CP5">
            <v>104</v>
          </cell>
          <cell r="CQ5" t="str">
            <v>021002</v>
          </cell>
          <cell r="CR5">
            <v>141</v>
          </cell>
          <cell r="CS5" t="str">
            <v>021002</v>
          </cell>
          <cell r="CT5">
            <v>132</v>
          </cell>
          <cell r="CU5" t="str">
            <v>021002</v>
          </cell>
          <cell r="CV5">
            <v>125</v>
          </cell>
          <cell r="CW5" t="str">
            <v>021002</v>
          </cell>
          <cell r="CX5">
            <v>102</v>
          </cell>
          <cell r="CY5" t="str">
            <v>021002</v>
          </cell>
          <cell r="CZ5">
            <v>169</v>
          </cell>
          <cell r="DA5" t="str">
            <v>021002</v>
          </cell>
          <cell r="DB5">
            <v>128</v>
          </cell>
          <cell r="DC5" t="str">
            <v>021002</v>
          </cell>
          <cell r="DD5">
            <v>150</v>
          </cell>
          <cell r="DE5" t="str">
            <v>021002</v>
          </cell>
          <cell r="DF5">
            <v>130</v>
          </cell>
          <cell r="DG5" t="str">
            <v>021002</v>
          </cell>
          <cell r="DH5">
            <v>196</v>
          </cell>
          <cell r="DI5" t="str">
            <v>021002</v>
          </cell>
          <cell r="DJ5">
            <v>151</v>
          </cell>
          <cell r="DK5" t="str">
            <v>021002</v>
          </cell>
          <cell r="DL5">
            <v>202</v>
          </cell>
          <cell r="DM5" t="str">
            <v>021002</v>
          </cell>
          <cell r="DN5">
            <v>174</v>
          </cell>
          <cell r="DO5" t="str">
            <v>021002</v>
          </cell>
          <cell r="DP5">
            <v>214</v>
          </cell>
          <cell r="DQ5" t="str">
            <v>021002</v>
          </cell>
          <cell r="DR5">
            <v>194</v>
          </cell>
          <cell r="DS5" t="str">
            <v>021002</v>
          </cell>
          <cell r="DT5">
            <v>240</v>
          </cell>
          <cell r="DU5" t="str">
            <v>021002</v>
          </cell>
          <cell r="DV5">
            <v>219</v>
          </cell>
          <cell r="DW5" t="str">
            <v>021002</v>
          </cell>
          <cell r="DX5">
            <v>272</v>
          </cell>
          <cell r="DY5" t="str">
            <v>021002</v>
          </cell>
          <cell r="DZ5">
            <v>208</v>
          </cell>
          <cell r="EA5" t="str">
            <v>021002</v>
          </cell>
          <cell r="EB5">
            <v>297</v>
          </cell>
          <cell r="EC5" t="str">
            <v>021002</v>
          </cell>
          <cell r="ED5">
            <v>220</v>
          </cell>
          <cell r="EE5" t="str">
            <v>021002</v>
          </cell>
          <cell r="EF5">
            <v>292</v>
          </cell>
          <cell r="EG5" t="str">
            <v>021002</v>
          </cell>
          <cell r="EH5">
            <v>232</v>
          </cell>
          <cell r="EI5" t="str">
            <v>021002</v>
          </cell>
          <cell r="EJ5">
            <v>260</v>
          </cell>
          <cell r="EK5" t="str">
            <v>021002</v>
          </cell>
          <cell r="EL5">
            <v>225</v>
          </cell>
          <cell r="EM5" t="str">
            <v>021002</v>
          </cell>
          <cell r="EN5">
            <v>238</v>
          </cell>
          <cell r="EO5" t="str">
            <v>021002</v>
          </cell>
          <cell r="EP5">
            <v>262</v>
          </cell>
          <cell r="EQ5" t="str">
            <v>021002</v>
          </cell>
          <cell r="ER5">
            <v>242</v>
          </cell>
          <cell r="ES5" t="str">
            <v>021002</v>
          </cell>
          <cell r="ET5">
            <v>242</v>
          </cell>
          <cell r="EU5" t="str">
            <v>021002</v>
          </cell>
          <cell r="EV5">
            <v>256</v>
          </cell>
          <cell r="EW5" t="str">
            <v>021002</v>
          </cell>
          <cell r="EX5">
            <v>236</v>
          </cell>
          <cell r="EY5" t="str">
            <v>021002</v>
          </cell>
          <cell r="EZ5">
            <v>215</v>
          </cell>
          <cell r="FA5" t="str">
            <v>021002</v>
          </cell>
          <cell r="FB5">
            <v>193</v>
          </cell>
          <cell r="FC5" t="str">
            <v>021002</v>
          </cell>
          <cell r="FD5">
            <v>218</v>
          </cell>
          <cell r="FE5" t="str">
            <v>021002</v>
          </cell>
          <cell r="FF5">
            <v>235</v>
          </cell>
          <cell r="FG5" t="str">
            <v>021002</v>
          </cell>
          <cell r="FH5">
            <v>209</v>
          </cell>
          <cell r="FI5" t="str">
            <v>021002</v>
          </cell>
          <cell r="FJ5">
            <v>228</v>
          </cell>
          <cell r="FK5" t="str">
            <v>021002</v>
          </cell>
          <cell r="FL5">
            <v>204</v>
          </cell>
          <cell r="FM5" t="str">
            <v>021002</v>
          </cell>
          <cell r="FN5">
            <v>232</v>
          </cell>
          <cell r="FO5" t="str">
            <v>021002</v>
          </cell>
          <cell r="FP5">
            <v>208</v>
          </cell>
          <cell r="FQ5" t="str">
            <v>021002</v>
          </cell>
          <cell r="FR5">
            <v>255</v>
          </cell>
          <cell r="FS5" t="str">
            <v>021002</v>
          </cell>
          <cell r="FT5">
            <v>224</v>
          </cell>
          <cell r="FU5" t="str">
            <v>021002</v>
          </cell>
          <cell r="FV5">
            <v>275</v>
          </cell>
          <cell r="FW5" t="str">
            <v>021002</v>
          </cell>
          <cell r="FX5">
            <v>201</v>
          </cell>
          <cell r="FY5" t="str">
            <v>021002</v>
          </cell>
          <cell r="FZ5">
            <v>195</v>
          </cell>
          <cell r="GA5" t="str">
            <v>021002</v>
          </cell>
          <cell r="GB5">
            <v>224</v>
          </cell>
          <cell r="GC5" t="str">
            <v>021002</v>
          </cell>
          <cell r="GD5">
            <v>232</v>
          </cell>
          <cell r="GE5" t="str">
            <v>021002</v>
          </cell>
          <cell r="GF5">
            <v>210</v>
          </cell>
          <cell r="GG5" t="str">
            <v>021002</v>
          </cell>
          <cell r="GH5">
            <v>220</v>
          </cell>
          <cell r="GI5" t="str">
            <v>021002</v>
          </cell>
          <cell r="GJ5">
            <v>193</v>
          </cell>
          <cell r="GK5" t="str">
            <v>021002</v>
          </cell>
          <cell r="GL5">
            <v>218</v>
          </cell>
          <cell r="GM5" t="str">
            <v>021002</v>
          </cell>
          <cell r="GN5">
            <v>205</v>
          </cell>
          <cell r="GO5" t="str">
            <v>021002</v>
          </cell>
          <cell r="GP5">
            <v>218</v>
          </cell>
          <cell r="GQ5" t="str">
            <v>021002</v>
          </cell>
          <cell r="GR5">
            <v>248</v>
          </cell>
          <cell r="GS5" t="str">
            <v>021002</v>
          </cell>
          <cell r="GT5">
            <v>237</v>
          </cell>
          <cell r="GU5" t="str">
            <v>021002</v>
          </cell>
          <cell r="GV5">
            <v>213</v>
          </cell>
          <cell r="GW5" t="str">
            <v>021002</v>
          </cell>
          <cell r="GX5">
            <v>245</v>
          </cell>
          <cell r="GY5" t="str">
            <v>021002</v>
          </cell>
          <cell r="GZ5">
            <v>227</v>
          </cell>
          <cell r="HA5" t="str">
            <v>021002</v>
          </cell>
          <cell r="HB5">
            <v>235</v>
          </cell>
          <cell r="HC5" t="str">
            <v>021002</v>
          </cell>
          <cell r="HD5">
            <v>241</v>
          </cell>
          <cell r="HE5" t="str">
            <v>021002</v>
          </cell>
          <cell r="HF5">
            <v>260</v>
          </cell>
          <cell r="HG5" t="str">
            <v>021002</v>
          </cell>
          <cell r="HH5">
            <v>316</v>
          </cell>
          <cell r="HI5" t="str">
            <v>021002</v>
          </cell>
          <cell r="HJ5">
            <v>283</v>
          </cell>
          <cell r="HK5" t="str">
            <v>021002</v>
          </cell>
          <cell r="HL5">
            <v>260</v>
          </cell>
          <cell r="HM5" t="str">
            <v>021002</v>
          </cell>
          <cell r="HN5">
            <v>264</v>
          </cell>
          <cell r="HO5" t="str">
            <v>021002</v>
          </cell>
          <cell r="HP5">
            <v>248</v>
          </cell>
          <cell r="HQ5" t="str">
            <v>021002</v>
          </cell>
          <cell r="HR5">
            <v>285</v>
          </cell>
          <cell r="HS5" t="str">
            <v>021002</v>
          </cell>
          <cell r="HT5">
            <v>225</v>
          </cell>
          <cell r="HU5" t="str">
            <v>021002</v>
          </cell>
          <cell r="HV5">
            <v>276</v>
          </cell>
          <cell r="HW5" t="str">
            <v>021002</v>
          </cell>
          <cell r="HX5">
            <v>296</v>
          </cell>
          <cell r="HY5" t="str">
            <v>021002</v>
          </cell>
          <cell r="HZ5">
            <v>318</v>
          </cell>
          <cell r="IA5" t="str">
            <v>021002</v>
          </cell>
          <cell r="IB5">
            <v>303</v>
          </cell>
          <cell r="IC5" t="str">
            <v>021002</v>
          </cell>
          <cell r="ID5">
            <v>319</v>
          </cell>
          <cell r="IE5" t="str">
            <v>021002</v>
          </cell>
          <cell r="IF5">
            <v>306</v>
          </cell>
          <cell r="IG5" t="str">
            <v>021002</v>
          </cell>
          <cell r="IH5">
            <v>359</v>
          </cell>
          <cell r="II5" t="str">
            <v>021002</v>
          </cell>
          <cell r="IJ5">
            <v>268</v>
          </cell>
          <cell r="IK5" t="str">
            <v>021002</v>
          </cell>
          <cell r="IL5">
            <v>367</v>
          </cell>
          <cell r="IM5" t="str">
            <v>021002</v>
          </cell>
          <cell r="IN5">
            <v>273</v>
          </cell>
          <cell r="IO5" t="str">
            <v>021002</v>
          </cell>
          <cell r="IP5">
            <v>312</v>
          </cell>
          <cell r="IQ5" t="str">
            <v>021002</v>
          </cell>
          <cell r="IR5">
            <v>258</v>
          </cell>
          <cell r="IS5" t="str">
            <v>021002</v>
          </cell>
          <cell r="IT5">
            <v>327</v>
          </cell>
          <cell r="IU5" t="str">
            <v>021002</v>
          </cell>
          <cell r="IV5">
            <v>243</v>
          </cell>
          <cell r="IW5" t="str">
            <v>021002</v>
          </cell>
          <cell r="IX5">
            <v>297</v>
          </cell>
          <cell r="IY5" t="str">
            <v>021002</v>
          </cell>
          <cell r="IZ5">
            <v>207</v>
          </cell>
          <cell r="JA5" t="str">
            <v>021002</v>
          </cell>
          <cell r="JB5">
            <v>261</v>
          </cell>
          <cell r="JC5" t="str">
            <v>021002</v>
          </cell>
          <cell r="JD5">
            <v>199</v>
          </cell>
          <cell r="JE5" t="str">
            <v>021002</v>
          </cell>
          <cell r="JF5">
            <v>254</v>
          </cell>
          <cell r="JG5" t="str">
            <v>021002</v>
          </cell>
          <cell r="JH5">
            <v>180</v>
          </cell>
          <cell r="JI5" t="str">
            <v>021002</v>
          </cell>
          <cell r="JJ5">
            <v>257</v>
          </cell>
          <cell r="JK5" t="str">
            <v>021002</v>
          </cell>
          <cell r="JL5">
            <v>161</v>
          </cell>
          <cell r="JM5" t="str">
            <v>021002</v>
          </cell>
          <cell r="JN5">
            <v>211</v>
          </cell>
          <cell r="JO5" t="str">
            <v>021002</v>
          </cell>
          <cell r="JP5">
            <v>162</v>
          </cell>
          <cell r="JQ5" t="str">
            <v>021002</v>
          </cell>
          <cell r="JR5">
            <v>207</v>
          </cell>
          <cell r="JS5" t="str">
            <v>021002</v>
          </cell>
          <cell r="JT5">
            <v>136</v>
          </cell>
          <cell r="JU5" t="str">
            <v>021002</v>
          </cell>
          <cell r="JV5">
            <v>196</v>
          </cell>
          <cell r="JW5" t="str">
            <v>021002</v>
          </cell>
          <cell r="JX5">
            <v>119</v>
          </cell>
          <cell r="JY5" t="str">
            <v>021002</v>
          </cell>
          <cell r="JZ5">
            <v>170</v>
          </cell>
          <cell r="KA5" t="str">
            <v>021002</v>
          </cell>
          <cell r="KB5">
            <v>107</v>
          </cell>
          <cell r="KC5" t="str">
            <v>021002</v>
          </cell>
          <cell r="KD5">
            <v>200</v>
          </cell>
          <cell r="KE5" t="str">
            <v>021002</v>
          </cell>
          <cell r="KF5">
            <v>87</v>
          </cell>
          <cell r="KG5" t="str">
            <v>021002</v>
          </cell>
          <cell r="KH5">
            <v>133</v>
          </cell>
          <cell r="KI5" t="str">
            <v>021002</v>
          </cell>
          <cell r="KJ5">
            <v>64</v>
          </cell>
          <cell r="KK5" t="str">
            <v>021002</v>
          </cell>
          <cell r="KL5">
            <v>139</v>
          </cell>
          <cell r="KM5" t="str">
            <v>021002</v>
          </cell>
          <cell r="KN5">
            <v>75</v>
          </cell>
          <cell r="KO5" t="str">
            <v>021002</v>
          </cell>
          <cell r="KP5">
            <v>156</v>
          </cell>
          <cell r="KQ5" t="str">
            <v>021002</v>
          </cell>
          <cell r="KR5">
            <v>24</v>
          </cell>
          <cell r="KS5" t="str">
            <v>021002</v>
          </cell>
          <cell r="KT5">
            <v>65</v>
          </cell>
          <cell r="KU5" t="str">
            <v>021002</v>
          </cell>
          <cell r="KV5">
            <v>17</v>
          </cell>
          <cell r="KW5" t="str">
            <v>021002</v>
          </cell>
          <cell r="KX5">
            <v>49</v>
          </cell>
          <cell r="KY5" t="str">
            <v>021002</v>
          </cell>
          <cell r="KZ5">
            <v>19</v>
          </cell>
          <cell r="LA5" t="str">
            <v>021002</v>
          </cell>
          <cell r="LB5">
            <v>48</v>
          </cell>
          <cell r="LC5" t="str">
            <v>021002</v>
          </cell>
          <cell r="LD5">
            <v>37</v>
          </cell>
          <cell r="LE5" t="str">
            <v>021002</v>
          </cell>
          <cell r="LF5">
            <v>87</v>
          </cell>
          <cell r="LG5" t="str">
            <v>021002</v>
          </cell>
          <cell r="LH5">
            <v>38</v>
          </cell>
          <cell r="LI5" t="str">
            <v>021002</v>
          </cell>
          <cell r="LJ5">
            <v>113</v>
          </cell>
          <cell r="LK5" t="str">
            <v>021002</v>
          </cell>
          <cell r="LL5">
            <v>33</v>
          </cell>
          <cell r="LM5" t="str">
            <v>021002</v>
          </cell>
          <cell r="LN5">
            <v>118</v>
          </cell>
          <cell r="LO5" t="str">
            <v>021002</v>
          </cell>
          <cell r="LP5">
            <v>43</v>
          </cell>
          <cell r="LQ5" t="str">
            <v>021002</v>
          </cell>
          <cell r="LR5">
            <v>125</v>
          </cell>
          <cell r="LS5" t="str">
            <v>021002</v>
          </cell>
          <cell r="LT5">
            <v>42</v>
          </cell>
          <cell r="LU5" t="str">
            <v>021002</v>
          </cell>
          <cell r="LV5">
            <v>107</v>
          </cell>
          <cell r="LW5" t="str">
            <v>021002</v>
          </cell>
          <cell r="LX5">
            <v>27</v>
          </cell>
          <cell r="LY5" t="str">
            <v>021002</v>
          </cell>
          <cell r="LZ5">
            <v>122</v>
          </cell>
          <cell r="MA5" t="str">
            <v>021002</v>
          </cell>
          <cell r="MB5">
            <v>29</v>
          </cell>
          <cell r="MC5" t="str">
            <v>021002</v>
          </cell>
          <cell r="MD5">
            <v>91</v>
          </cell>
          <cell r="ME5" t="str">
            <v>021002</v>
          </cell>
          <cell r="MF5">
            <v>15</v>
          </cell>
          <cell r="MG5" t="str">
            <v>021002</v>
          </cell>
          <cell r="MH5">
            <v>80</v>
          </cell>
          <cell r="MI5" t="str">
            <v>021002</v>
          </cell>
          <cell r="MJ5">
            <v>13</v>
          </cell>
          <cell r="MK5" t="str">
            <v>021002</v>
          </cell>
          <cell r="ML5">
            <v>48</v>
          </cell>
          <cell r="MM5" t="str">
            <v>021002</v>
          </cell>
          <cell r="MN5">
            <v>14</v>
          </cell>
          <cell r="MO5" t="str">
            <v>021002</v>
          </cell>
          <cell r="MP5">
            <v>39</v>
          </cell>
          <cell r="MQ5" t="str">
            <v>021002</v>
          </cell>
          <cell r="MR5">
            <v>6</v>
          </cell>
          <cell r="MS5" t="str">
            <v>021002</v>
          </cell>
          <cell r="MT5">
            <v>45</v>
          </cell>
          <cell r="MU5" t="str">
            <v>021002</v>
          </cell>
          <cell r="MV5">
            <v>8</v>
          </cell>
          <cell r="MW5" t="str">
            <v>021002</v>
          </cell>
          <cell r="MX5">
            <v>49</v>
          </cell>
          <cell r="MY5" t="str">
            <v>021002</v>
          </cell>
          <cell r="MZ5">
            <v>4</v>
          </cell>
          <cell r="NA5" t="str">
            <v>021002</v>
          </cell>
          <cell r="NB5">
            <v>31</v>
          </cell>
          <cell r="NC5" t="str">
            <v>021002</v>
          </cell>
          <cell r="ND5">
            <v>7</v>
          </cell>
          <cell r="NE5" t="str">
            <v>021002</v>
          </cell>
          <cell r="NF5">
            <v>26</v>
          </cell>
          <cell r="NG5" t="str">
            <v>021002</v>
          </cell>
          <cell r="NH5">
            <v>3</v>
          </cell>
          <cell r="NI5" t="str">
            <v>021003</v>
          </cell>
          <cell r="NJ5">
            <v>10</v>
          </cell>
          <cell r="NK5" t="str">
            <v>021002</v>
          </cell>
          <cell r="NL5">
            <v>1</v>
          </cell>
          <cell r="NM5" t="str">
            <v>021002</v>
          </cell>
          <cell r="NN5">
            <v>9</v>
          </cell>
          <cell r="NO5" t="str">
            <v>021002</v>
          </cell>
          <cell r="NP5">
            <v>1</v>
          </cell>
          <cell r="NQ5" t="str">
            <v>021003</v>
          </cell>
          <cell r="NR5">
            <v>5</v>
          </cell>
          <cell r="NS5" t="str">
            <v>021002</v>
          </cell>
          <cell r="NT5">
            <v>1</v>
          </cell>
          <cell r="NU5" t="str">
            <v>021003</v>
          </cell>
          <cell r="NV5">
            <v>6</v>
          </cell>
          <cell r="NY5" t="str">
            <v>021002</v>
          </cell>
          <cell r="NZ5">
            <v>2</v>
          </cell>
          <cell r="OC5" t="str">
            <v>021003</v>
          </cell>
          <cell r="OD5">
            <v>1</v>
          </cell>
          <cell r="OG5" t="str">
            <v>021111</v>
          </cell>
          <cell r="OH5">
            <v>2</v>
          </cell>
          <cell r="OK5" t="str">
            <v>021105</v>
          </cell>
          <cell r="OL5">
            <v>1</v>
          </cell>
          <cell r="OO5" t="str">
            <v>021901</v>
          </cell>
          <cell r="OP5">
            <v>1</v>
          </cell>
          <cell r="OS5" t="str">
            <v>021405</v>
          </cell>
          <cell r="OT5">
            <v>1</v>
          </cell>
          <cell r="OW5" t="str">
            <v>021424</v>
          </cell>
          <cell r="OX5">
            <v>1</v>
          </cell>
          <cell r="PA5" t="str">
            <v>021701</v>
          </cell>
          <cell r="PB5">
            <v>1</v>
          </cell>
        </row>
        <row r="6">
          <cell r="C6" t="str">
            <v>021100</v>
          </cell>
          <cell r="D6">
            <v>847</v>
          </cell>
          <cell r="E6" t="str">
            <v>021100</v>
          </cell>
          <cell r="F6">
            <v>712</v>
          </cell>
          <cell r="G6" t="str">
            <v>021100</v>
          </cell>
          <cell r="H6">
            <v>793</v>
          </cell>
          <cell r="I6" t="str">
            <v>021100</v>
          </cell>
          <cell r="J6">
            <v>742</v>
          </cell>
          <cell r="K6" t="str">
            <v>021100</v>
          </cell>
          <cell r="L6">
            <v>905</v>
          </cell>
          <cell r="M6" t="str">
            <v>021100</v>
          </cell>
          <cell r="N6">
            <v>863</v>
          </cell>
          <cell r="O6" t="str">
            <v>021100</v>
          </cell>
          <cell r="P6">
            <v>915</v>
          </cell>
          <cell r="Q6" t="str">
            <v>021100</v>
          </cell>
          <cell r="R6">
            <v>918</v>
          </cell>
          <cell r="S6" t="str">
            <v>021100</v>
          </cell>
          <cell r="T6">
            <v>1102</v>
          </cell>
          <cell r="U6" t="str">
            <v>021100</v>
          </cell>
          <cell r="V6">
            <v>1022</v>
          </cell>
          <cell r="W6" t="str">
            <v>021100</v>
          </cell>
          <cell r="X6">
            <v>1082</v>
          </cell>
          <cell r="Y6" t="str">
            <v>021100</v>
          </cell>
          <cell r="Z6">
            <v>1059</v>
          </cell>
          <cell r="AA6" t="str">
            <v>021100</v>
          </cell>
          <cell r="AB6">
            <v>1046</v>
          </cell>
          <cell r="AC6" t="str">
            <v>021100</v>
          </cell>
          <cell r="AD6">
            <v>1056</v>
          </cell>
          <cell r="AE6" t="str">
            <v>021100</v>
          </cell>
          <cell r="AF6">
            <v>1053</v>
          </cell>
          <cell r="AG6" t="str">
            <v>021100</v>
          </cell>
          <cell r="AH6">
            <v>1025</v>
          </cell>
          <cell r="AI6" t="str">
            <v>021100</v>
          </cell>
          <cell r="AJ6">
            <v>1046</v>
          </cell>
          <cell r="AK6" t="str">
            <v>021100</v>
          </cell>
          <cell r="AL6">
            <v>1027</v>
          </cell>
          <cell r="AM6" t="str">
            <v>021100</v>
          </cell>
          <cell r="AN6">
            <v>978</v>
          </cell>
          <cell r="AO6" t="str">
            <v>021100</v>
          </cell>
          <cell r="AP6">
            <v>911</v>
          </cell>
          <cell r="AQ6" t="str">
            <v>021100</v>
          </cell>
          <cell r="AR6">
            <v>946</v>
          </cell>
          <cell r="AS6" t="str">
            <v>021100</v>
          </cell>
          <cell r="AT6">
            <v>903</v>
          </cell>
          <cell r="AU6" t="str">
            <v>021100</v>
          </cell>
          <cell r="AV6">
            <v>922</v>
          </cell>
          <cell r="AW6" t="str">
            <v>021100</v>
          </cell>
          <cell r="AX6">
            <v>898</v>
          </cell>
          <cell r="AY6" t="str">
            <v>021100</v>
          </cell>
          <cell r="AZ6">
            <v>842</v>
          </cell>
          <cell r="BA6" t="str">
            <v>021100</v>
          </cell>
          <cell r="BB6">
            <v>838</v>
          </cell>
          <cell r="BC6" t="str">
            <v>021100</v>
          </cell>
          <cell r="BD6">
            <v>810</v>
          </cell>
          <cell r="BE6" t="str">
            <v>021100</v>
          </cell>
          <cell r="BF6">
            <v>757</v>
          </cell>
          <cell r="BG6" t="str">
            <v>021100</v>
          </cell>
          <cell r="BH6">
            <v>733</v>
          </cell>
          <cell r="BI6" t="str">
            <v>021100</v>
          </cell>
          <cell r="BJ6">
            <v>665</v>
          </cell>
          <cell r="BK6" t="str">
            <v>021100</v>
          </cell>
          <cell r="BL6">
            <v>652</v>
          </cell>
          <cell r="BM6" t="str">
            <v>021100</v>
          </cell>
          <cell r="BN6">
            <v>690</v>
          </cell>
          <cell r="BO6" t="str">
            <v>021003</v>
          </cell>
          <cell r="BP6">
            <v>99</v>
          </cell>
          <cell r="BQ6" t="str">
            <v>021003</v>
          </cell>
          <cell r="BR6">
            <v>79</v>
          </cell>
          <cell r="BS6" t="str">
            <v>021003</v>
          </cell>
          <cell r="BT6">
            <v>138</v>
          </cell>
          <cell r="BU6" t="str">
            <v>021003</v>
          </cell>
          <cell r="BV6">
            <v>96</v>
          </cell>
          <cell r="BW6" t="str">
            <v>021003</v>
          </cell>
          <cell r="BX6">
            <v>147</v>
          </cell>
          <cell r="BY6" t="str">
            <v>021003</v>
          </cell>
          <cell r="BZ6">
            <v>111</v>
          </cell>
          <cell r="CA6" t="str">
            <v>021003</v>
          </cell>
          <cell r="CB6">
            <v>166</v>
          </cell>
          <cell r="CC6" t="str">
            <v>021003</v>
          </cell>
          <cell r="CD6">
            <v>112</v>
          </cell>
          <cell r="CE6" t="str">
            <v>021003</v>
          </cell>
          <cell r="CF6">
            <v>157</v>
          </cell>
          <cell r="CG6" t="str">
            <v>021003</v>
          </cell>
          <cell r="CH6">
            <v>120</v>
          </cell>
          <cell r="CI6" t="str">
            <v>021003</v>
          </cell>
          <cell r="CJ6">
            <v>166</v>
          </cell>
          <cell r="CK6" t="str">
            <v>021003</v>
          </cell>
          <cell r="CL6">
            <v>95</v>
          </cell>
          <cell r="CM6" t="str">
            <v>021003</v>
          </cell>
          <cell r="CN6">
            <v>156</v>
          </cell>
          <cell r="CO6" t="str">
            <v>021003</v>
          </cell>
          <cell r="CP6">
            <v>106</v>
          </cell>
          <cell r="CQ6" t="str">
            <v>021003</v>
          </cell>
          <cell r="CR6">
            <v>152</v>
          </cell>
          <cell r="CS6" t="str">
            <v>021003</v>
          </cell>
          <cell r="CT6">
            <v>79</v>
          </cell>
          <cell r="CU6" t="str">
            <v>021003</v>
          </cell>
          <cell r="CV6">
            <v>183</v>
          </cell>
          <cell r="CW6" t="str">
            <v>021003</v>
          </cell>
          <cell r="CX6">
            <v>101</v>
          </cell>
          <cell r="CY6" t="str">
            <v>021003</v>
          </cell>
          <cell r="CZ6">
            <v>173</v>
          </cell>
          <cell r="DA6" t="str">
            <v>021003</v>
          </cell>
          <cell r="DB6">
            <v>104</v>
          </cell>
          <cell r="DC6" t="str">
            <v>021003</v>
          </cell>
          <cell r="DD6">
            <v>174</v>
          </cell>
          <cell r="DE6" t="str">
            <v>021003</v>
          </cell>
          <cell r="DF6">
            <v>146</v>
          </cell>
          <cell r="DG6" t="str">
            <v>021003</v>
          </cell>
          <cell r="DH6">
            <v>192</v>
          </cell>
          <cell r="DI6" t="str">
            <v>021003</v>
          </cell>
          <cell r="DJ6">
            <v>140</v>
          </cell>
          <cell r="DK6" t="str">
            <v>021003</v>
          </cell>
          <cell r="DL6">
            <v>225</v>
          </cell>
          <cell r="DM6" t="str">
            <v>021003</v>
          </cell>
          <cell r="DN6">
            <v>152</v>
          </cell>
          <cell r="DO6" t="str">
            <v>021003</v>
          </cell>
          <cell r="DP6">
            <v>213</v>
          </cell>
          <cell r="DQ6" t="str">
            <v>021003</v>
          </cell>
          <cell r="DR6">
            <v>154</v>
          </cell>
          <cell r="DS6" t="str">
            <v>021003</v>
          </cell>
          <cell r="DT6">
            <v>268</v>
          </cell>
          <cell r="DU6" t="str">
            <v>021003</v>
          </cell>
          <cell r="DV6">
            <v>189</v>
          </cell>
          <cell r="DW6" t="str">
            <v>021003</v>
          </cell>
          <cell r="DX6">
            <v>256</v>
          </cell>
          <cell r="DY6" t="str">
            <v>021003</v>
          </cell>
          <cell r="DZ6">
            <v>215</v>
          </cell>
          <cell r="EA6" t="str">
            <v>021003</v>
          </cell>
          <cell r="EB6">
            <v>278</v>
          </cell>
          <cell r="EC6" t="str">
            <v>021003</v>
          </cell>
          <cell r="ED6">
            <v>232</v>
          </cell>
          <cell r="EE6" t="str">
            <v>021003</v>
          </cell>
          <cell r="EF6">
            <v>327</v>
          </cell>
          <cell r="EG6" t="str">
            <v>021003</v>
          </cell>
          <cell r="EH6">
            <v>272</v>
          </cell>
          <cell r="EI6" t="str">
            <v>021003</v>
          </cell>
          <cell r="EJ6">
            <v>328</v>
          </cell>
          <cell r="EK6" t="str">
            <v>021003</v>
          </cell>
          <cell r="EL6">
            <v>246</v>
          </cell>
          <cell r="EM6" t="str">
            <v>021003</v>
          </cell>
          <cell r="EN6">
            <v>274</v>
          </cell>
          <cell r="EO6" t="str">
            <v>021003</v>
          </cell>
          <cell r="EP6">
            <v>228</v>
          </cell>
          <cell r="EQ6" t="str">
            <v>021003</v>
          </cell>
          <cell r="ER6">
            <v>241</v>
          </cell>
          <cell r="ES6" t="str">
            <v>021003</v>
          </cell>
          <cell r="ET6">
            <v>244</v>
          </cell>
          <cell r="EU6" t="str">
            <v>021003</v>
          </cell>
          <cell r="EV6">
            <v>253</v>
          </cell>
          <cell r="EW6" t="str">
            <v>021003</v>
          </cell>
          <cell r="EX6">
            <v>217</v>
          </cell>
          <cell r="EY6" t="str">
            <v>021003</v>
          </cell>
          <cell r="EZ6">
            <v>231</v>
          </cell>
          <cell r="FA6" t="str">
            <v>021003</v>
          </cell>
          <cell r="FB6">
            <v>208</v>
          </cell>
          <cell r="FC6" t="str">
            <v>021003</v>
          </cell>
          <cell r="FD6">
            <v>244</v>
          </cell>
          <cell r="FE6" t="str">
            <v>021003</v>
          </cell>
          <cell r="FF6">
            <v>244</v>
          </cell>
          <cell r="FG6" t="str">
            <v>021003</v>
          </cell>
          <cell r="FH6">
            <v>235</v>
          </cell>
          <cell r="FI6" t="str">
            <v>021003</v>
          </cell>
          <cell r="FJ6">
            <v>227</v>
          </cell>
          <cell r="FK6" t="str">
            <v>021003</v>
          </cell>
          <cell r="FL6">
            <v>212</v>
          </cell>
          <cell r="FM6" t="str">
            <v>021003</v>
          </cell>
          <cell r="FN6">
            <v>243</v>
          </cell>
          <cell r="FO6" t="str">
            <v>021003</v>
          </cell>
          <cell r="FP6">
            <v>222</v>
          </cell>
          <cell r="FQ6" t="str">
            <v>021003</v>
          </cell>
          <cell r="FR6">
            <v>239</v>
          </cell>
          <cell r="FS6" t="str">
            <v>021003</v>
          </cell>
          <cell r="FT6">
            <v>217</v>
          </cell>
          <cell r="FU6" t="str">
            <v>021003</v>
          </cell>
          <cell r="FV6">
            <v>216</v>
          </cell>
          <cell r="FW6" t="str">
            <v>021003</v>
          </cell>
          <cell r="FX6">
            <v>217</v>
          </cell>
          <cell r="FY6" t="str">
            <v>021003</v>
          </cell>
          <cell r="FZ6">
            <v>215</v>
          </cell>
          <cell r="GA6" t="str">
            <v>021003</v>
          </cell>
          <cell r="GB6">
            <v>250</v>
          </cell>
          <cell r="GC6" t="str">
            <v>021003</v>
          </cell>
          <cell r="GD6">
            <v>284</v>
          </cell>
          <cell r="GE6" t="str">
            <v>021003</v>
          </cell>
          <cell r="GF6">
            <v>233</v>
          </cell>
          <cell r="GG6" t="str">
            <v>021003</v>
          </cell>
          <cell r="GH6">
            <v>237</v>
          </cell>
          <cell r="GI6" t="str">
            <v>021003</v>
          </cell>
          <cell r="GJ6">
            <v>215</v>
          </cell>
          <cell r="GK6" t="str">
            <v>021003</v>
          </cell>
          <cell r="GL6">
            <v>229</v>
          </cell>
          <cell r="GM6" t="str">
            <v>021003</v>
          </cell>
          <cell r="GN6">
            <v>245</v>
          </cell>
          <cell r="GO6" t="str">
            <v>021003</v>
          </cell>
          <cell r="GP6">
            <v>240</v>
          </cell>
          <cell r="GQ6" t="str">
            <v>021003</v>
          </cell>
          <cell r="GR6">
            <v>231</v>
          </cell>
          <cell r="GS6" t="str">
            <v>021003</v>
          </cell>
          <cell r="GT6">
            <v>242</v>
          </cell>
          <cell r="GU6" t="str">
            <v>021003</v>
          </cell>
          <cell r="GV6">
            <v>248</v>
          </cell>
          <cell r="GW6" t="str">
            <v>021003</v>
          </cell>
          <cell r="GX6">
            <v>267</v>
          </cell>
          <cell r="GY6" t="str">
            <v>021003</v>
          </cell>
          <cell r="GZ6">
            <v>260</v>
          </cell>
          <cell r="HA6" t="str">
            <v>021003</v>
          </cell>
          <cell r="HB6">
            <v>285</v>
          </cell>
          <cell r="HC6" t="str">
            <v>021003</v>
          </cell>
          <cell r="HD6">
            <v>257</v>
          </cell>
          <cell r="HE6" t="str">
            <v>021003</v>
          </cell>
          <cell r="HF6">
            <v>281</v>
          </cell>
          <cell r="HG6" t="str">
            <v>021003</v>
          </cell>
          <cell r="HH6">
            <v>297</v>
          </cell>
          <cell r="HI6" t="str">
            <v>021003</v>
          </cell>
          <cell r="HJ6">
            <v>271</v>
          </cell>
          <cell r="HK6" t="str">
            <v>021003</v>
          </cell>
          <cell r="HL6">
            <v>297</v>
          </cell>
          <cell r="HM6" t="str">
            <v>021003</v>
          </cell>
          <cell r="HN6">
            <v>315</v>
          </cell>
          <cell r="HO6" t="str">
            <v>021003</v>
          </cell>
          <cell r="HP6">
            <v>265</v>
          </cell>
          <cell r="HQ6" t="str">
            <v>021003</v>
          </cell>
          <cell r="HR6">
            <v>325</v>
          </cell>
          <cell r="HS6" t="str">
            <v>021003</v>
          </cell>
          <cell r="HT6">
            <v>332</v>
          </cell>
          <cell r="HU6" t="str">
            <v>021003</v>
          </cell>
          <cell r="HV6">
            <v>342</v>
          </cell>
          <cell r="HW6" t="str">
            <v>021003</v>
          </cell>
          <cell r="HX6">
            <v>321</v>
          </cell>
          <cell r="HY6" t="str">
            <v>021003</v>
          </cell>
          <cell r="HZ6">
            <v>333</v>
          </cell>
          <cell r="IA6" t="str">
            <v>021003</v>
          </cell>
          <cell r="IB6">
            <v>331</v>
          </cell>
          <cell r="IC6" t="str">
            <v>021003</v>
          </cell>
          <cell r="ID6">
            <v>391</v>
          </cell>
          <cell r="IE6" t="str">
            <v>021003</v>
          </cell>
          <cell r="IF6">
            <v>339</v>
          </cell>
          <cell r="IG6" t="str">
            <v>021003</v>
          </cell>
          <cell r="IH6">
            <v>382</v>
          </cell>
          <cell r="II6" t="str">
            <v>021003</v>
          </cell>
          <cell r="IJ6">
            <v>320</v>
          </cell>
          <cell r="IK6" t="str">
            <v>021003</v>
          </cell>
          <cell r="IL6">
            <v>389</v>
          </cell>
          <cell r="IM6" t="str">
            <v>021003</v>
          </cell>
          <cell r="IN6">
            <v>307</v>
          </cell>
          <cell r="IO6" t="str">
            <v>021003</v>
          </cell>
          <cell r="IP6">
            <v>388</v>
          </cell>
          <cell r="IQ6" t="str">
            <v>021003</v>
          </cell>
          <cell r="IR6">
            <v>257</v>
          </cell>
          <cell r="IS6" t="str">
            <v>021003</v>
          </cell>
          <cell r="IT6">
            <v>338</v>
          </cell>
          <cell r="IU6" t="str">
            <v>021003</v>
          </cell>
          <cell r="IV6">
            <v>263</v>
          </cell>
          <cell r="IW6" t="str">
            <v>021003</v>
          </cell>
          <cell r="IX6">
            <v>312</v>
          </cell>
          <cell r="IY6" t="str">
            <v>021003</v>
          </cell>
          <cell r="IZ6">
            <v>227</v>
          </cell>
          <cell r="JA6" t="str">
            <v>021003</v>
          </cell>
          <cell r="JB6">
            <v>300</v>
          </cell>
          <cell r="JC6" t="str">
            <v>021003</v>
          </cell>
          <cell r="JD6">
            <v>220</v>
          </cell>
          <cell r="JE6" t="str">
            <v>021003</v>
          </cell>
          <cell r="JF6">
            <v>279</v>
          </cell>
          <cell r="JG6" t="str">
            <v>021003</v>
          </cell>
          <cell r="JH6">
            <v>195</v>
          </cell>
          <cell r="JI6" t="str">
            <v>021003</v>
          </cell>
          <cell r="JJ6">
            <v>263</v>
          </cell>
          <cell r="JK6" t="str">
            <v>021003</v>
          </cell>
          <cell r="JL6">
            <v>149</v>
          </cell>
          <cell r="JM6" t="str">
            <v>021003</v>
          </cell>
          <cell r="JN6">
            <v>217</v>
          </cell>
          <cell r="JO6" t="str">
            <v>021003</v>
          </cell>
          <cell r="JP6">
            <v>158</v>
          </cell>
          <cell r="JQ6" t="str">
            <v>021003</v>
          </cell>
          <cell r="JR6">
            <v>252</v>
          </cell>
          <cell r="JS6" t="str">
            <v>021003</v>
          </cell>
          <cell r="JT6">
            <v>138</v>
          </cell>
          <cell r="JU6" t="str">
            <v>021003</v>
          </cell>
          <cell r="JV6">
            <v>211</v>
          </cell>
          <cell r="JW6" t="str">
            <v>021003</v>
          </cell>
          <cell r="JX6">
            <v>102</v>
          </cell>
          <cell r="JY6" t="str">
            <v>021003</v>
          </cell>
          <cell r="JZ6">
            <v>180</v>
          </cell>
          <cell r="KA6" t="str">
            <v>021003</v>
          </cell>
          <cell r="KB6">
            <v>117</v>
          </cell>
          <cell r="KC6" t="str">
            <v>021003</v>
          </cell>
          <cell r="KD6">
            <v>181</v>
          </cell>
          <cell r="KE6" t="str">
            <v>021003</v>
          </cell>
          <cell r="KF6">
            <v>60</v>
          </cell>
          <cell r="KG6" t="str">
            <v>021003</v>
          </cell>
          <cell r="KH6">
            <v>142</v>
          </cell>
          <cell r="KI6" t="str">
            <v>021003</v>
          </cell>
          <cell r="KJ6">
            <v>69</v>
          </cell>
          <cell r="KK6" t="str">
            <v>021003</v>
          </cell>
          <cell r="KL6">
            <v>159</v>
          </cell>
          <cell r="KM6" t="str">
            <v>021003</v>
          </cell>
          <cell r="KN6">
            <v>66</v>
          </cell>
          <cell r="KO6" t="str">
            <v>021003</v>
          </cell>
          <cell r="KP6">
            <v>143</v>
          </cell>
          <cell r="KQ6" t="str">
            <v>021003</v>
          </cell>
          <cell r="KR6">
            <v>18</v>
          </cell>
          <cell r="KS6" t="str">
            <v>021003</v>
          </cell>
          <cell r="KT6">
            <v>64</v>
          </cell>
          <cell r="KU6" t="str">
            <v>021003</v>
          </cell>
          <cell r="KV6">
            <v>16</v>
          </cell>
          <cell r="KW6" t="str">
            <v>021003</v>
          </cell>
          <cell r="KX6">
            <v>34</v>
          </cell>
          <cell r="KY6" t="str">
            <v>021003</v>
          </cell>
          <cell r="KZ6">
            <v>24</v>
          </cell>
          <cell r="LA6" t="str">
            <v>021003</v>
          </cell>
          <cell r="LB6">
            <v>53</v>
          </cell>
          <cell r="LC6" t="str">
            <v>021003</v>
          </cell>
          <cell r="LD6">
            <v>31</v>
          </cell>
          <cell r="LE6" t="str">
            <v>021003</v>
          </cell>
          <cell r="LF6">
            <v>98</v>
          </cell>
          <cell r="LG6" t="str">
            <v>021003</v>
          </cell>
          <cell r="LH6">
            <v>49</v>
          </cell>
          <cell r="LI6" t="str">
            <v>021003</v>
          </cell>
          <cell r="LJ6">
            <v>131</v>
          </cell>
          <cell r="LK6" t="str">
            <v>021003</v>
          </cell>
          <cell r="LL6">
            <v>59</v>
          </cell>
          <cell r="LM6" t="str">
            <v>021003</v>
          </cell>
          <cell r="LN6">
            <v>131</v>
          </cell>
          <cell r="LO6" t="str">
            <v>021003</v>
          </cell>
          <cell r="LP6">
            <v>51</v>
          </cell>
          <cell r="LQ6" t="str">
            <v>021003</v>
          </cell>
          <cell r="LR6">
            <v>144</v>
          </cell>
          <cell r="LS6" t="str">
            <v>021003</v>
          </cell>
          <cell r="LT6">
            <v>40</v>
          </cell>
          <cell r="LU6" t="str">
            <v>021003</v>
          </cell>
          <cell r="LV6">
            <v>128</v>
          </cell>
          <cell r="LW6" t="str">
            <v>021003</v>
          </cell>
          <cell r="LX6">
            <v>27</v>
          </cell>
          <cell r="LY6" t="str">
            <v>021003</v>
          </cell>
          <cell r="LZ6">
            <v>109</v>
          </cell>
          <cell r="MA6" t="str">
            <v>021003</v>
          </cell>
          <cell r="MB6">
            <v>35</v>
          </cell>
          <cell r="MC6" t="str">
            <v>021003</v>
          </cell>
          <cell r="MD6">
            <v>91</v>
          </cell>
          <cell r="ME6" t="str">
            <v>021003</v>
          </cell>
          <cell r="MF6">
            <v>24</v>
          </cell>
          <cell r="MG6" t="str">
            <v>021003</v>
          </cell>
          <cell r="MH6">
            <v>91</v>
          </cell>
          <cell r="MI6" t="str">
            <v>021003</v>
          </cell>
          <cell r="MJ6">
            <v>11</v>
          </cell>
          <cell r="MK6" t="str">
            <v>021003</v>
          </cell>
          <cell r="ML6">
            <v>57</v>
          </cell>
          <cell r="MM6" t="str">
            <v>021003</v>
          </cell>
          <cell r="MN6">
            <v>10</v>
          </cell>
          <cell r="MO6" t="str">
            <v>021003</v>
          </cell>
          <cell r="MP6">
            <v>29</v>
          </cell>
          <cell r="MQ6" t="str">
            <v>021003</v>
          </cell>
          <cell r="MR6">
            <v>12</v>
          </cell>
          <cell r="MS6" t="str">
            <v>021003</v>
          </cell>
          <cell r="MT6">
            <v>43</v>
          </cell>
          <cell r="MU6" t="str">
            <v>021003</v>
          </cell>
          <cell r="MV6">
            <v>5</v>
          </cell>
          <cell r="MW6" t="str">
            <v>021003</v>
          </cell>
          <cell r="MX6">
            <v>34</v>
          </cell>
          <cell r="MY6" t="str">
            <v>021003</v>
          </cell>
          <cell r="MZ6">
            <v>7</v>
          </cell>
          <cell r="NA6" t="str">
            <v>021003</v>
          </cell>
          <cell r="NB6">
            <v>20</v>
          </cell>
          <cell r="NC6" t="str">
            <v>021003</v>
          </cell>
          <cell r="ND6">
            <v>3</v>
          </cell>
          <cell r="NE6" t="str">
            <v>021003</v>
          </cell>
          <cell r="NF6">
            <v>21</v>
          </cell>
          <cell r="NG6" t="str">
            <v>021003</v>
          </cell>
          <cell r="NH6">
            <v>4</v>
          </cell>
          <cell r="NI6" t="str">
            <v>021102</v>
          </cell>
          <cell r="NJ6">
            <v>11</v>
          </cell>
          <cell r="NM6" t="str">
            <v>021003</v>
          </cell>
          <cell r="NN6">
            <v>12</v>
          </cell>
          <cell r="NO6" t="str">
            <v>021003</v>
          </cell>
          <cell r="NP6">
            <v>1</v>
          </cell>
          <cell r="NQ6" t="str">
            <v>021102</v>
          </cell>
          <cell r="NR6">
            <v>1</v>
          </cell>
          <cell r="NS6" t="str">
            <v>021003</v>
          </cell>
          <cell r="NT6">
            <v>1</v>
          </cell>
          <cell r="NU6" t="str">
            <v>021102</v>
          </cell>
          <cell r="NV6">
            <v>2</v>
          </cell>
          <cell r="NY6" t="str">
            <v>021003</v>
          </cell>
          <cell r="NZ6">
            <v>5</v>
          </cell>
          <cell r="OC6" t="str">
            <v>021104</v>
          </cell>
          <cell r="OD6">
            <v>2</v>
          </cell>
          <cell r="OG6" t="str">
            <v>021201</v>
          </cell>
          <cell r="OH6">
            <v>1</v>
          </cell>
          <cell r="OK6" t="str">
            <v>021201</v>
          </cell>
          <cell r="OL6">
            <v>1</v>
          </cell>
          <cell r="OO6" t="str">
            <v>022001</v>
          </cell>
          <cell r="OP6">
            <v>1</v>
          </cell>
          <cell r="OS6" t="str">
            <v>021607</v>
          </cell>
          <cell r="OT6">
            <v>1</v>
          </cell>
          <cell r="OW6" t="str">
            <v>021601</v>
          </cell>
          <cell r="OX6">
            <v>2</v>
          </cell>
          <cell r="PA6" t="str">
            <v>022720</v>
          </cell>
          <cell r="PB6">
            <v>1</v>
          </cell>
        </row>
        <row r="7">
          <cell r="C7" t="str">
            <v>021102</v>
          </cell>
          <cell r="D7">
            <v>116</v>
          </cell>
          <cell r="E7" t="str">
            <v>021102</v>
          </cell>
          <cell r="F7">
            <v>134</v>
          </cell>
          <cell r="G7" t="str">
            <v>021102</v>
          </cell>
          <cell r="H7">
            <v>136</v>
          </cell>
          <cell r="I7" t="str">
            <v>021102</v>
          </cell>
          <cell r="J7">
            <v>136</v>
          </cell>
          <cell r="K7" t="str">
            <v>021102</v>
          </cell>
          <cell r="L7">
            <v>147</v>
          </cell>
          <cell r="M7" t="str">
            <v>021102</v>
          </cell>
          <cell r="N7">
            <v>136</v>
          </cell>
          <cell r="O7" t="str">
            <v>021102</v>
          </cell>
          <cell r="P7">
            <v>142</v>
          </cell>
          <cell r="Q7" t="str">
            <v>021102</v>
          </cell>
          <cell r="R7">
            <v>121</v>
          </cell>
          <cell r="S7" t="str">
            <v>021102</v>
          </cell>
          <cell r="T7">
            <v>155</v>
          </cell>
          <cell r="U7" t="str">
            <v>021102</v>
          </cell>
          <cell r="V7">
            <v>175</v>
          </cell>
          <cell r="W7" t="str">
            <v>021102</v>
          </cell>
          <cell r="X7">
            <v>171</v>
          </cell>
          <cell r="Y7" t="str">
            <v>021102</v>
          </cell>
          <cell r="Z7">
            <v>147</v>
          </cell>
          <cell r="AA7" t="str">
            <v>021102</v>
          </cell>
          <cell r="AB7">
            <v>191</v>
          </cell>
          <cell r="AC7" t="str">
            <v>021102</v>
          </cell>
          <cell r="AD7">
            <v>208</v>
          </cell>
          <cell r="AE7" t="str">
            <v>021102</v>
          </cell>
          <cell r="AF7">
            <v>216</v>
          </cell>
          <cell r="AG7" t="str">
            <v>021102</v>
          </cell>
          <cell r="AH7">
            <v>178</v>
          </cell>
          <cell r="AI7" t="str">
            <v>021102</v>
          </cell>
          <cell r="AJ7">
            <v>183</v>
          </cell>
          <cell r="AK7" t="str">
            <v>021102</v>
          </cell>
          <cell r="AL7">
            <v>214</v>
          </cell>
          <cell r="AM7" t="str">
            <v>021102</v>
          </cell>
          <cell r="AN7">
            <v>201</v>
          </cell>
          <cell r="AO7" t="str">
            <v>021102</v>
          </cell>
          <cell r="AP7">
            <v>170</v>
          </cell>
          <cell r="AQ7" t="str">
            <v>021102</v>
          </cell>
          <cell r="AR7">
            <v>204</v>
          </cell>
          <cell r="AS7" t="str">
            <v>021102</v>
          </cell>
          <cell r="AT7">
            <v>191</v>
          </cell>
          <cell r="AU7" t="str">
            <v>021102</v>
          </cell>
          <cell r="AV7">
            <v>261</v>
          </cell>
          <cell r="AW7" t="str">
            <v>021102</v>
          </cell>
          <cell r="AX7">
            <v>194</v>
          </cell>
          <cell r="AY7" t="str">
            <v>021102</v>
          </cell>
          <cell r="AZ7">
            <v>240</v>
          </cell>
          <cell r="BA7" t="str">
            <v>021102</v>
          </cell>
          <cell r="BB7">
            <v>205</v>
          </cell>
          <cell r="BC7" t="str">
            <v>021102</v>
          </cell>
          <cell r="BD7">
            <v>210</v>
          </cell>
          <cell r="BE7" t="str">
            <v>021102</v>
          </cell>
          <cell r="BF7">
            <v>223</v>
          </cell>
          <cell r="BG7" t="str">
            <v>021102</v>
          </cell>
          <cell r="BH7">
            <v>166</v>
          </cell>
          <cell r="BI7" t="str">
            <v>021102</v>
          </cell>
          <cell r="BJ7">
            <v>149</v>
          </cell>
          <cell r="BK7" t="str">
            <v>021102</v>
          </cell>
          <cell r="BL7">
            <v>148</v>
          </cell>
          <cell r="BM7" t="str">
            <v>021102</v>
          </cell>
          <cell r="BN7">
            <v>149</v>
          </cell>
          <cell r="BO7" t="str">
            <v>021100</v>
          </cell>
          <cell r="BP7">
            <v>5</v>
          </cell>
          <cell r="BQ7" t="str">
            <v>021100</v>
          </cell>
          <cell r="BR7">
            <v>10</v>
          </cell>
          <cell r="BS7" t="str">
            <v>021100</v>
          </cell>
          <cell r="BT7">
            <v>1</v>
          </cell>
          <cell r="BU7" t="str">
            <v>021102</v>
          </cell>
          <cell r="BV7">
            <v>85</v>
          </cell>
          <cell r="BW7" t="str">
            <v>021102</v>
          </cell>
          <cell r="BX7">
            <v>141</v>
          </cell>
          <cell r="BY7" t="str">
            <v>021102</v>
          </cell>
          <cell r="BZ7">
            <v>118</v>
          </cell>
          <cell r="CA7" t="str">
            <v>021102</v>
          </cell>
          <cell r="CB7">
            <v>139</v>
          </cell>
          <cell r="CC7" t="str">
            <v>021100</v>
          </cell>
          <cell r="CD7">
            <v>1</v>
          </cell>
          <cell r="CE7" t="str">
            <v>021102</v>
          </cell>
          <cell r="CF7">
            <v>140</v>
          </cell>
          <cell r="CG7" t="str">
            <v>021102</v>
          </cell>
          <cell r="CH7">
            <v>94</v>
          </cell>
          <cell r="CI7" t="str">
            <v>021102</v>
          </cell>
          <cell r="CJ7">
            <v>151</v>
          </cell>
          <cell r="CK7" t="str">
            <v>021102</v>
          </cell>
          <cell r="CL7">
            <v>74</v>
          </cell>
          <cell r="CM7" t="str">
            <v>021102</v>
          </cell>
          <cell r="CN7">
            <v>163</v>
          </cell>
          <cell r="CO7" t="str">
            <v>021102</v>
          </cell>
          <cell r="CP7">
            <v>71</v>
          </cell>
          <cell r="CQ7" t="str">
            <v>021102</v>
          </cell>
          <cell r="CR7">
            <v>153</v>
          </cell>
          <cell r="CS7" t="str">
            <v>021102</v>
          </cell>
          <cell r="CT7">
            <v>98</v>
          </cell>
          <cell r="CU7" t="str">
            <v>021102</v>
          </cell>
          <cell r="CV7">
            <v>133</v>
          </cell>
          <cell r="CW7" t="str">
            <v>021102</v>
          </cell>
          <cell r="CX7">
            <v>95</v>
          </cell>
          <cell r="CY7" t="str">
            <v>021102</v>
          </cell>
          <cell r="CZ7">
            <v>137</v>
          </cell>
          <cell r="DA7" t="str">
            <v>021102</v>
          </cell>
          <cell r="DB7">
            <v>80</v>
          </cell>
          <cell r="DC7" t="str">
            <v>021102</v>
          </cell>
          <cell r="DD7">
            <v>136</v>
          </cell>
          <cell r="DE7" t="str">
            <v>021102</v>
          </cell>
          <cell r="DF7">
            <v>98</v>
          </cell>
          <cell r="DG7" t="str">
            <v>021102</v>
          </cell>
          <cell r="DH7">
            <v>150</v>
          </cell>
          <cell r="DI7" t="str">
            <v>021102</v>
          </cell>
          <cell r="DJ7">
            <v>96</v>
          </cell>
          <cell r="DK7" t="str">
            <v>021102</v>
          </cell>
          <cell r="DL7">
            <v>153</v>
          </cell>
          <cell r="DM7" t="str">
            <v>021102</v>
          </cell>
          <cell r="DN7">
            <v>103</v>
          </cell>
          <cell r="DO7" t="str">
            <v>021102</v>
          </cell>
          <cell r="DP7">
            <v>185</v>
          </cell>
          <cell r="DQ7" t="str">
            <v>021102</v>
          </cell>
          <cell r="DR7">
            <v>115</v>
          </cell>
          <cell r="DS7" t="str">
            <v>021102</v>
          </cell>
          <cell r="DT7">
            <v>185</v>
          </cell>
          <cell r="DU7" t="str">
            <v>021102</v>
          </cell>
          <cell r="DV7">
            <v>112</v>
          </cell>
          <cell r="DW7" t="str">
            <v>021102</v>
          </cell>
          <cell r="DX7">
            <v>214</v>
          </cell>
          <cell r="DY7" t="str">
            <v>021102</v>
          </cell>
          <cell r="DZ7">
            <v>141</v>
          </cell>
          <cell r="EA7" t="str">
            <v>021102</v>
          </cell>
          <cell r="EB7">
            <v>215</v>
          </cell>
          <cell r="EC7" t="str">
            <v>021102</v>
          </cell>
          <cell r="ED7">
            <v>161</v>
          </cell>
          <cell r="EE7" t="str">
            <v>021102</v>
          </cell>
          <cell r="EF7">
            <v>214</v>
          </cell>
          <cell r="EG7" t="str">
            <v>021102</v>
          </cell>
          <cell r="EH7">
            <v>190</v>
          </cell>
          <cell r="EI7" t="str">
            <v>021102</v>
          </cell>
          <cell r="EJ7">
            <v>226</v>
          </cell>
          <cell r="EK7" t="str">
            <v>021102</v>
          </cell>
          <cell r="EL7">
            <v>165</v>
          </cell>
          <cell r="EM7" t="str">
            <v>021102</v>
          </cell>
          <cell r="EN7">
            <v>173</v>
          </cell>
          <cell r="EO7" t="str">
            <v>021102</v>
          </cell>
          <cell r="EP7">
            <v>159</v>
          </cell>
          <cell r="EQ7" t="str">
            <v>021102</v>
          </cell>
          <cell r="ER7">
            <v>174</v>
          </cell>
          <cell r="ES7" t="str">
            <v>021102</v>
          </cell>
          <cell r="ET7">
            <v>170</v>
          </cell>
          <cell r="EU7" t="str">
            <v>021102</v>
          </cell>
          <cell r="EV7">
            <v>200</v>
          </cell>
          <cell r="EW7" t="str">
            <v>021102</v>
          </cell>
          <cell r="EX7">
            <v>176</v>
          </cell>
          <cell r="EY7" t="str">
            <v>021102</v>
          </cell>
          <cell r="EZ7">
            <v>170</v>
          </cell>
          <cell r="FA7" t="str">
            <v>021102</v>
          </cell>
          <cell r="FB7">
            <v>167</v>
          </cell>
          <cell r="FC7" t="str">
            <v>021102</v>
          </cell>
          <cell r="FD7">
            <v>180</v>
          </cell>
          <cell r="FE7" t="str">
            <v>021102</v>
          </cell>
          <cell r="FF7">
            <v>153</v>
          </cell>
          <cell r="FG7" t="str">
            <v>021102</v>
          </cell>
          <cell r="FH7">
            <v>185</v>
          </cell>
          <cell r="FI7" t="str">
            <v>021102</v>
          </cell>
          <cell r="FJ7">
            <v>159</v>
          </cell>
          <cell r="FK7" t="str">
            <v>021102</v>
          </cell>
          <cell r="FL7">
            <v>158</v>
          </cell>
          <cell r="FM7" t="str">
            <v>021102</v>
          </cell>
          <cell r="FN7">
            <v>162</v>
          </cell>
          <cell r="FO7" t="str">
            <v>021102</v>
          </cell>
          <cell r="FP7">
            <v>134</v>
          </cell>
          <cell r="FQ7" t="str">
            <v>021102</v>
          </cell>
          <cell r="FR7">
            <v>148</v>
          </cell>
          <cell r="FS7" t="str">
            <v>021102</v>
          </cell>
          <cell r="FT7">
            <v>157</v>
          </cell>
          <cell r="FU7" t="str">
            <v>021102</v>
          </cell>
          <cell r="FV7">
            <v>170</v>
          </cell>
          <cell r="FW7" t="str">
            <v>021102</v>
          </cell>
          <cell r="FX7">
            <v>166</v>
          </cell>
          <cell r="FY7" t="str">
            <v>021102</v>
          </cell>
          <cell r="FZ7">
            <v>177</v>
          </cell>
          <cell r="GA7" t="str">
            <v>021102</v>
          </cell>
          <cell r="GB7">
            <v>166</v>
          </cell>
          <cell r="GC7" t="str">
            <v>021102</v>
          </cell>
          <cell r="GD7">
            <v>176</v>
          </cell>
          <cell r="GE7" t="str">
            <v>021102</v>
          </cell>
          <cell r="GF7">
            <v>179</v>
          </cell>
          <cell r="GG7" t="str">
            <v>021102</v>
          </cell>
          <cell r="GH7">
            <v>190</v>
          </cell>
          <cell r="GI7" t="str">
            <v>021102</v>
          </cell>
          <cell r="GJ7">
            <v>182</v>
          </cell>
          <cell r="GK7" t="str">
            <v>021102</v>
          </cell>
          <cell r="GL7">
            <v>171</v>
          </cell>
          <cell r="GM7" t="str">
            <v>021102</v>
          </cell>
          <cell r="GN7">
            <v>175</v>
          </cell>
          <cell r="GO7" t="str">
            <v>021102</v>
          </cell>
          <cell r="GP7">
            <v>170</v>
          </cell>
          <cell r="GQ7" t="str">
            <v>021102</v>
          </cell>
          <cell r="GR7">
            <v>165</v>
          </cell>
          <cell r="GS7" t="str">
            <v>021102</v>
          </cell>
          <cell r="GT7">
            <v>209</v>
          </cell>
          <cell r="GU7" t="str">
            <v>021102</v>
          </cell>
          <cell r="GV7">
            <v>193</v>
          </cell>
          <cell r="GW7" t="str">
            <v>021102</v>
          </cell>
          <cell r="GX7">
            <v>178</v>
          </cell>
          <cell r="GY7" t="str">
            <v>021102</v>
          </cell>
          <cell r="GZ7">
            <v>198</v>
          </cell>
          <cell r="HA7" t="str">
            <v>021102</v>
          </cell>
          <cell r="HB7">
            <v>194</v>
          </cell>
          <cell r="HC7" t="str">
            <v>021102</v>
          </cell>
          <cell r="HD7">
            <v>182</v>
          </cell>
          <cell r="HE7" t="str">
            <v>021102</v>
          </cell>
          <cell r="HF7">
            <v>198</v>
          </cell>
          <cell r="HG7" t="str">
            <v>021102</v>
          </cell>
          <cell r="HH7">
            <v>201</v>
          </cell>
          <cell r="HI7" t="str">
            <v>021102</v>
          </cell>
          <cell r="HJ7">
            <v>191</v>
          </cell>
          <cell r="HK7" t="str">
            <v>021102</v>
          </cell>
          <cell r="HL7">
            <v>215</v>
          </cell>
          <cell r="HM7" t="str">
            <v>021102</v>
          </cell>
          <cell r="HN7">
            <v>204</v>
          </cell>
          <cell r="HO7" t="str">
            <v>021102</v>
          </cell>
          <cell r="HP7">
            <v>227</v>
          </cell>
          <cell r="HQ7" t="str">
            <v>021102</v>
          </cell>
          <cell r="HR7">
            <v>217</v>
          </cell>
          <cell r="HS7" t="str">
            <v>021102</v>
          </cell>
          <cell r="HT7">
            <v>230</v>
          </cell>
          <cell r="HU7" t="str">
            <v>021102</v>
          </cell>
          <cell r="HV7">
            <v>247</v>
          </cell>
          <cell r="HW7" t="str">
            <v>021102</v>
          </cell>
          <cell r="HX7">
            <v>276</v>
          </cell>
          <cell r="HY7" t="str">
            <v>021102</v>
          </cell>
          <cell r="HZ7">
            <v>247</v>
          </cell>
          <cell r="IA7" t="str">
            <v>021102</v>
          </cell>
          <cell r="IB7">
            <v>245</v>
          </cell>
          <cell r="IC7" t="str">
            <v>021102</v>
          </cell>
          <cell r="ID7">
            <v>264</v>
          </cell>
          <cell r="IE7" t="str">
            <v>021102</v>
          </cell>
          <cell r="IF7">
            <v>246</v>
          </cell>
          <cell r="IG7" t="str">
            <v>021102</v>
          </cell>
          <cell r="IH7">
            <v>265</v>
          </cell>
          <cell r="II7" t="str">
            <v>021102</v>
          </cell>
          <cell r="IJ7">
            <v>291</v>
          </cell>
          <cell r="IK7" t="str">
            <v>021102</v>
          </cell>
          <cell r="IL7">
            <v>263</v>
          </cell>
          <cell r="IM7" t="str">
            <v>021102</v>
          </cell>
          <cell r="IN7">
            <v>241</v>
          </cell>
          <cell r="IO7" t="str">
            <v>021102</v>
          </cell>
          <cell r="IP7">
            <v>263</v>
          </cell>
          <cell r="IQ7" t="str">
            <v>021102</v>
          </cell>
          <cell r="IR7">
            <v>241</v>
          </cell>
          <cell r="IS7" t="str">
            <v>021102</v>
          </cell>
          <cell r="IT7">
            <v>246</v>
          </cell>
          <cell r="IU7" t="str">
            <v>021102</v>
          </cell>
          <cell r="IV7">
            <v>217</v>
          </cell>
          <cell r="IW7" t="str">
            <v>021102</v>
          </cell>
          <cell r="IX7">
            <v>205</v>
          </cell>
          <cell r="IY7" t="str">
            <v>021102</v>
          </cell>
          <cell r="IZ7">
            <v>156</v>
          </cell>
          <cell r="JA7" t="str">
            <v>021102</v>
          </cell>
          <cell r="JB7">
            <v>169</v>
          </cell>
          <cell r="JC7" t="str">
            <v>021102</v>
          </cell>
          <cell r="JD7">
            <v>146</v>
          </cell>
          <cell r="JE7" t="str">
            <v>021102</v>
          </cell>
          <cell r="JF7">
            <v>181</v>
          </cell>
          <cell r="JG7" t="str">
            <v>021102</v>
          </cell>
          <cell r="JH7">
            <v>144</v>
          </cell>
          <cell r="JI7" t="str">
            <v>021102</v>
          </cell>
          <cell r="JJ7">
            <v>185</v>
          </cell>
          <cell r="JK7" t="str">
            <v>021102</v>
          </cell>
          <cell r="JL7">
            <v>103</v>
          </cell>
          <cell r="JM7" t="str">
            <v>021102</v>
          </cell>
          <cell r="JN7">
            <v>156</v>
          </cell>
          <cell r="JO7" t="str">
            <v>021102</v>
          </cell>
          <cell r="JP7">
            <v>107</v>
          </cell>
          <cell r="JQ7" t="str">
            <v>021102</v>
          </cell>
          <cell r="JR7">
            <v>137</v>
          </cell>
          <cell r="JS7" t="str">
            <v>021102</v>
          </cell>
          <cell r="JT7">
            <v>113</v>
          </cell>
          <cell r="JU7" t="str">
            <v>021102</v>
          </cell>
          <cell r="JV7">
            <v>146</v>
          </cell>
          <cell r="JW7" t="str">
            <v>021102</v>
          </cell>
          <cell r="JX7">
            <v>84</v>
          </cell>
          <cell r="JY7" t="str">
            <v>021102</v>
          </cell>
          <cell r="JZ7">
            <v>122</v>
          </cell>
          <cell r="KA7" t="str">
            <v>021102</v>
          </cell>
          <cell r="KB7">
            <v>65</v>
          </cell>
          <cell r="KC7" t="str">
            <v>021102</v>
          </cell>
          <cell r="KD7">
            <v>120</v>
          </cell>
          <cell r="KE7" t="str">
            <v>021102</v>
          </cell>
          <cell r="KF7">
            <v>47</v>
          </cell>
          <cell r="KG7" t="str">
            <v>021102</v>
          </cell>
          <cell r="KH7">
            <v>80</v>
          </cell>
          <cell r="KI7" t="str">
            <v>021102</v>
          </cell>
          <cell r="KJ7">
            <v>46</v>
          </cell>
          <cell r="KK7" t="str">
            <v>021102</v>
          </cell>
          <cell r="KL7">
            <v>99</v>
          </cell>
          <cell r="KM7" t="str">
            <v>021102</v>
          </cell>
          <cell r="KN7">
            <v>36</v>
          </cell>
          <cell r="KO7" t="str">
            <v>021102</v>
          </cell>
          <cell r="KP7">
            <v>85</v>
          </cell>
          <cell r="KQ7" t="str">
            <v>021102</v>
          </cell>
          <cell r="KR7">
            <v>29</v>
          </cell>
          <cell r="KS7" t="str">
            <v>021102</v>
          </cell>
          <cell r="KT7">
            <v>28</v>
          </cell>
          <cell r="KU7" t="str">
            <v>021102</v>
          </cell>
          <cell r="KV7">
            <v>13</v>
          </cell>
          <cell r="KW7" t="str">
            <v>021102</v>
          </cell>
          <cell r="KX7">
            <v>23</v>
          </cell>
          <cell r="KY7" t="str">
            <v>021102</v>
          </cell>
          <cell r="KZ7">
            <v>9</v>
          </cell>
          <cell r="LA7" t="str">
            <v>021102</v>
          </cell>
          <cell r="LB7">
            <v>38</v>
          </cell>
          <cell r="LC7" t="str">
            <v>021102</v>
          </cell>
          <cell r="LD7">
            <v>30</v>
          </cell>
          <cell r="LE7" t="str">
            <v>021102</v>
          </cell>
          <cell r="LF7">
            <v>68</v>
          </cell>
          <cell r="LG7" t="str">
            <v>021102</v>
          </cell>
          <cell r="LH7">
            <v>49</v>
          </cell>
          <cell r="LI7" t="str">
            <v>021102</v>
          </cell>
          <cell r="LJ7">
            <v>87</v>
          </cell>
          <cell r="LK7" t="str">
            <v>021102</v>
          </cell>
          <cell r="LL7">
            <v>27</v>
          </cell>
          <cell r="LM7" t="str">
            <v>021102</v>
          </cell>
          <cell r="LN7">
            <v>94</v>
          </cell>
          <cell r="LO7" t="str">
            <v>021102</v>
          </cell>
          <cell r="LP7">
            <v>36</v>
          </cell>
          <cell r="LQ7" t="str">
            <v>021102</v>
          </cell>
          <cell r="LR7">
            <v>97</v>
          </cell>
          <cell r="LS7" t="str">
            <v>021102</v>
          </cell>
          <cell r="LT7">
            <v>30</v>
          </cell>
          <cell r="LU7" t="str">
            <v>021102</v>
          </cell>
          <cell r="LV7">
            <v>82</v>
          </cell>
          <cell r="LW7" t="str">
            <v>021102</v>
          </cell>
          <cell r="LX7">
            <v>32</v>
          </cell>
          <cell r="LY7" t="str">
            <v>021102</v>
          </cell>
          <cell r="LZ7">
            <v>74</v>
          </cell>
          <cell r="MA7" t="str">
            <v>021102</v>
          </cell>
          <cell r="MB7">
            <v>32</v>
          </cell>
          <cell r="MC7" t="str">
            <v>021102</v>
          </cell>
          <cell r="MD7">
            <v>82</v>
          </cell>
          <cell r="ME7" t="str">
            <v>021102</v>
          </cell>
          <cell r="MF7">
            <v>15</v>
          </cell>
          <cell r="MG7" t="str">
            <v>021102</v>
          </cell>
          <cell r="MH7">
            <v>49</v>
          </cell>
          <cell r="MI7" t="str">
            <v>021102</v>
          </cell>
          <cell r="MJ7">
            <v>9</v>
          </cell>
          <cell r="MK7" t="str">
            <v>021102</v>
          </cell>
          <cell r="ML7">
            <v>26</v>
          </cell>
          <cell r="MM7" t="str">
            <v>021102</v>
          </cell>
          <cell r="MN7">
            <v>5</v>
          </cell>
          <cell r="MO7" t="str">
            <v>021102</v>
          </cell>
          <cell r="MP7">
            <v>24</v>
          </cell>
          <cell r="MQ7" t="str">
            <v>021102</v>
          </cell>
          <cell r="MR7">
            <v>7</v>
          </cell>
          <cell r="MS7" t="str">
            <v>021102</v>
          </cell>
          <cell r="MT7">
            <v>28</v>
          </cell>
          <cell r="MU7" t="str">
            <v>021102</v>
          </cell>
          <cell r="MV7">
            <v>8</v>
          </cell>
          <cell r="MW7" t="str">
            <v>021102</v>
          </cell>
          <cell r="MX7">
            <v>23</v>
          </cell>
          <cell r="MY7" t="str">
            <v>021102</v>
          </cell>
          <cell r="MZ7">
            <v>5</v>
          </cell>
          <cell r="NA7" t="str">
            <v>021102</v>
          </cell>
          <cell r="NB7">
            <v>13</v>
          </cell>
          <cell r="NC7" t="str">
            <v>021102</v>
          </cell>
          <cell r="ND7">
            <v>6</v>
          </cell>
          <cell r="NE7" t="str">
            <v>021102</v>
          </cell>
          <cell r="NF7">
            <v>13</v>
          </cell>
          <cell r="NG7" t="str">
            <v>021102</v>
          </cell>
          <cell r="NH7">
            <v>2</v>
          </cell>
          <cell r="NI7" t="str">
            <v>021104</v>
          </cell>
          <cell r="NJ7">
            <v>26</v>
          </cell>
          <cell r="NM7" t="str">
            <v>021102</v>
          </cell>
          <cell r="NN7">
            <v>4</v>
          </cell>
          <cell r="NO7" t="str">
            <v>021102</v>
          </cell>
          <cell r="NP7">
            <v>2</v>
          </cell>
          <cell r="NQ7" t="str">
            <v>021104</v>
          </cell>
          <cell r="NR7">
            <v>16</v>
          </cell>
          <cell r="NU7" t="str">
            <v>021104</v>
          </cell>
          <cell r="NV7">
            <v>4</v>
          </cell>
          <cell r="NY7" t="str">
            <v>021102</v>
          </cell>
          <cell r="NZ7">
            <v>1</v>
          </cell>
          <cell r="OC7" t="str">
            <v>021105</v>
          </cell>
          <cell r="OD7">
            <v>5</v>
          </cell>
          <cell r="OG7" t="str">
            <v>021206</v>
          </cell>
          <cell r="OH7">
            <v>1</v>
          </cell>
          <cell r="OK7" t="str">
            <v>021602</v>
          </cell>
          <cell r="OL7">
            <v>2</v>
          </cell>
          <cell r="OO7" t="str">
            <v>022012</v>
          </cell>
          <cell r="OP7">
            <v>1</v>
          </cell>
          <cell r="OS7" t="str">
            <v>022002</v>
          </cell>
          <cell r="OT7">
            <v>1</v>
          </cell>
          <cell r="OW7" t="str">
            <v>021701</v>
          </cell>
          <cell r="OX7">
            <v>1</v>
          </cell>
          <cell r="PA7" t="str">
            <v>023500</v>
          </cell>
          <cell r="PB7">
            <v>1</v>
          </cell>
        </row>
        <row r="8">
          <cell r="C8" t="str">
            <v>021104</v>
          </cell>
          <cell r="D8">
            <v>369</v>
          </cell>
          <cell r="E8" t="str">
            <v>021104</v>
          </cell>
          <cell r="F8">
            <v>391</v>
          </cell>
          <cell r="G8" t="str">
            <v>021104</v>
          </cell>
          <cell r="H8">
            <v>381</v>
          </cell>
          <cell r="I8" t="str">
            <v>021104</v>
          </cell>
          <cell r="J8">
            <v>385</v>
          </cell>
          <cell r="K8" t="str">
            <v>021104</v>
          </cell>
          <cell r="L8">
            <v>465</v>
          </cell>
          <cell r="M8" t="str">
            <v>021104</v>
          </cell>
          <cell r="N8">
            <v>417</v>
          </cell>
          <cell r="O8" t="str">
            <v>021104</v>
          </cell>
          <cell r="P8">
            <v>481</v>
          </cell>
          <cell r="Q8" t="str">
            <v>021104</v>
          </cell>
          <cell r="R8">
            <v>439</v>
          </cell>
          <cell r="S8" t="str">
            <v>021104</v>
          </cell>
          <cell r="T8">
            <v>550</v>
          </cell>
          <cell r="U8" t="str">
            <v>021104</v>
          </cell>
          <cell r="V8">
            <v>550</v>
          </cell>
          <cell r="W8" t="str">
            <v>021104</v>
          </cell>
          <cell r="X8">
            <v>575</v>
          </cell>
          <cell r="Y8" t="str">
            <v>021104</v>
          </cell>
          <cell r="Z8">
            <v>508</v>
          </cell>
          <cell r="AA8" t="str">
            <v>021104</v>
          </cell>
          <cell r="AB8">
            <v>564</v>
          </cell>
          <cell r="AC8" t="str">
            <v>021104</v>
          </cell>
          <cell r="AD8">
            <v>545</v>
          </cell>
          <cell r="AE8" t="str">
            <v>021104</v>
          </cell>
          <cell r="AF8">
            <v>604</v>
          </cell>
          <cell r="AG8" t="str">
            <v>021104</v>
          </cell>
          <cell r="AH8">
            <v>607</v>
          </cell>
          <cell r="AI8" t="str">
            <v>021104</v>
          </cell>
          <cell r="AJ8">
            <v>632</v>
          </cell>
          <cell r="AK8" t="str">
            <v>021104</v>
          </cell>
          <cell r="AL8">
            <v>551</v>
          </cell>
          <cell r="AM8" t="str">
            <v>021104</v>
          </cell>
          <cell r="AN8">
            <v>576</v>
          </cell>
          <cell r="AO8" t="str">
            <v>021104</v>
          </cell>
          <cell r="AP8">
            <v>550</v>
          </cell>
          <cell r="AQ8" t="str">
            <v>021104</v>
          </cell>
          <cell r="AR8">
            <v>572</v>
          </cell>
          <cell r="AS8" t="str">
            <v>021104</v>
          </cell>
          <cell r="AT8">
            <v>586</v>
          </cell>
          <cell r="AU8" t="str">
            <v>021104</v>
          </cell>
          <cell r="AV8">
            <v>629</v>
          </cell>
          <cell r="AW8" t="str">
            <v>021104</v>
          </cell>
          <cell r="AX8">
            <v>588</v>
          </cell>
          <cell r="AY8" t="str">
            <v>021104</v>
          </cell>
          <cell r="AZ8">
            <v>549</v>
          </cell>
          <cell r="BA8" t="str">
            <v>021104</v>
          </cell>
          <cell r="BB8">
            <v>581</v>
          </cell>
          <cell r="BC8" t="str">
            <v>021104</v>
          </cell>
          <cell r="BD8">
            <v>546</v>
          </cell>
          <cell r="BE8" t="str">
            <v>021104</v>
          </cell>
          <cell r="BF8">
            <v>539</v>
          </cell>
          <cell r="BG8" t="str">
            <v>021104</v>
          </cell>
          <cell r="BH8">
            <v>462</v>
          </cell>
          <cell r="BI8" t="str">
            <v>021104</v>
          </cell>
          <cell r="BJ8">
            <v>450</v>
          </cell>
          <cell r="BK8" t="str">
            <v>021104</v>
          </cell>
          <cell r="BL8">
            <v>428</v>
          </cell>
          <cell r="BM8" t="str">
            <v>021104</v>
          </cell>
          <cell r="BN8">
            <v>394</v>
          </cell>
          <cell r="BO8" t="str">
            <v>021102</v>
          </cell>
          <cell r="BP8">
            <v>92</v>
          </cell>
          <cell r="BQ8" t="str">
            <v>021102</v>
          </cell>
          <cell r="BR8">
            <v>67</v>
          </cell>
          <cell r="BS8" t="str">
            <v>021102</v>
          </cell>
          <cell r="BT8">
            <v>138</v>
          </cell>
          <cell r="BU8" t="str">
            <v>021104</v>
          </cell>
          <cell r="BV8">
            <v>309</v>
          </cell>
          <cell r="BW8" t="str">
            <v>021104</v>
          </cell>
          <cell r="BX8">
            <v>359</v>
          </cell>
          <cell r="BY8" t="str">
            <v>021104</v>
          </cell>
          <cell r="BZ8">
            <v>293</v>
          </cell>
          <cell r="CA8" t="str">
            <v>021104</v>
          </cell>
          <cell r="CB8">
            <v>332</v>
          </cell>
          <cell r="CC8" t="str">
            <v>021102</v>
          </cell>
          <cell r="CD8">
            <v>86</v>
          </cell>
          <cell r="CE8" t="str">
            <v>021104</v>
          </cell>
          <cell r="CF8">
            <v>357</v>
          </cell>
          <cell r="CG8" t="str">
            <v>021104</v>
          </cell>
          <cell r="CH8">
            <v>212</v>
          </cell>
          <cell r="CI8" t="str">
            <v>021104</v>
          </cell>
          <cell r="CJ8">
            <v>283</v>
          </cell>
          <cell r="CK8" t="str">
            <v>021104</v>
          </cell>
          <cell r="CL8">
            <v>252</v>
          </cell>
          <cell r="CM8" t="str">
            <v>021104</v>
          </cell>
          <cell r="CN8">
            <v>351</v>
          </cell>
          <cell r="CO8" t="str">
            <v>021104</v>
          </cell>
          <cell r="CP8">
            <v>252</v>
          </cell>
          <cell r="CQ8" t="str">
            <v>021104</v>
          </cell>
          <cell r="CR8">
            <v>342</v>
          </cell>
          <cell r="CS8" t="str">
            <v>021104</v>
          </cell>
          <cell r="CT8">
            <v>262</v>
          </cell>
          <cell r="CU8" t="str">
            <v>021104</v>
          </cell>
          <cell r="CV8">
            <v>359</v>
          </cell>
          <cell r="CW8" t="str">
            <v>021104</v>
          </cell>
          <cell r="CX8">
            <v>276</v>
          </cell>
          <cell r="CY8" t="str">
            <v>021104</v>
          </cell>
          <cell r="CZ8">
            <v>399</v>
          </cell>
          <cell r="DA8" t="str">
            <v>021104</v>
          </cell>
          <cell r="DB8">
            <v>289</v>
          </cell>
          <cell r="DC8" t="str">
            <v>021104</v>
          </cell>
          <cell r="DD8">
            <v>364</v>
          </cell>
          <cell r="DE8" t="str">
            <v>021104</v>
          </cell>
          <cell r="DF8">
            <v>313</v>
          </cell>
          <cell r="DG8" t="str">
            <v>021104</v>
          </cell>
          <cell r="DH8">
            <v>412</v>
          </cell>
          <cell r="DI8" t="str">
            <v>021104</v>
          </cell>
          <cell r="DJ8">
            <v>335</v>
          </cell>
          <cell r="DK8" t="str">
            <v>021104</v>
          </cell>
          <cell r="DL8">
            <v>430</v>
          </cell>
          <cell r="DM8" t="str">
            <v>021104</v>
          </cell>
          <cell r="DN8">
            <v>397</v>
          </cell>
          <cell r="DO8" t="str">
            <v>021104</v>
          </cell>
          <cell r="DP8">
            <v>454</v>
          </cell>
          <cell r="DQ8" t="str">
            <v>021104</v>
          </cell>
          <cell r="DR8">
            <v>411</v>
          </cell>
          <cell r="DS8" t="str">
            <v>021104</v>
          </cell>
          <cell r="DT8">
            <v>554</v>
          </cell>
          <cell r="DU8" t="str">
            <v>021104</v>
          </cell>
          <cell r="DV8">
            <v>477</v>
          </cell>
          <cell r="DW8" t="str">
            <v>021104</v>
          </cell>
          <cell r="DX8">
            <v>601</v>
          </cell>
          <cell r="DY8" t="str">
            <v>021104</v>
          </cell>
          <cell r="DZ8">
            <v>568</v>
          </cell>
          <cell r="EA8" t="str">
            <v>021104</v>
          </cell>
          <cell r="EB8">
            <v>641</v>
          </cell>
          <cell r="EC8" t="str">
            <v>021104</v>
          </cell>
          <cell r="ED8">
            <v>642</v>
          </cell>
          <cell r="EE8" t="str">
            <v>021104</v>
          </cell>
          <cell r="EF8">
            <v>729</v>
          </cell>
          <cell r="EG8" t="str">
            <v>021104</v>
          </cell>
          <cell r="EH8">
            <v>697</v>
          </cell>
          <cell r="EI8" t="str">
            <v>021104</v>
          </cell>
          <cell r="EJ8">
            <v>707</v>
          </cell>
          <cell r="EK8" t="str">
            <v>021104</v>
          </cell>
          <cell r="EL8">
            <v>684</v>
          </cell>
          <cell r="EM8" t="str">
            <v>021104</v>
          </cell>
          <cell r="EN8">
            <v>615</v>
          </cell>
          <cell r="EO8" t="str">
            <v>021104</v>
          </cell>
          <cell r="EP8">
            <v>600</v>
          </cell>
          <cell r="EQ8" t="str">
            <v>021104</v>
          </cell>
          <cell r="ER8">
            <v>684</v>
          </cell>
          <cell r="ES8" t="str">
            <v>021104</v>
          </cell>
          <cell r="ET8">
            <v>655</v>
          </cell>
          <cell r="EU8" t="str">
            <v>021104</v>
          </cell>
          <cell r="EV8">
            <v>654</v>
          </cell>
          <cell r="EW8" t="str">
            <v>021104</v>
          </cell>
          <cell r="EX8">
            <v>620</v>
          </cell>
          <cell r="EY8" t="str">
            <v>021104</v>
          </cell>
          <cell r="EZ8">
            <v>542</v>
          </cell>
          <cell r="FA8" t="str">
            <v>021104</v>
          </cell>
          <cell r="FB8">
            <v>539</v>
          </cell>
          <cell r="FC8" t="str">
            <v>021104</v>
          </cell>
          <cell r="FD8">
            <v>550</v>
          </cell>
          <cell r="FE8" t="str">
            <v>021104</v>
          </cell>
          <cell r="FF8">
            <v>540</v>
          </cell>
          <cell r="FG8" t="str">
            <v>021104</v>
          </cell>
          <cell r="FH8">
            <v>559</v>
          </cell>
          <cell r="FI8" t="str">
            <v>021104</v>
          </cell>
          <cell r="FJ8">
            <v>534</v>
          </cell>
          <cell r="FK8" t="str">
            <v>021104</v>
          </cell>
          <cell r="FL8">
            <v>545</v>
          </cell>
          <cell r="FM8" t="str">
            <v>021104</v>
          </cell>
          <cell r="FN8">
            <v>534</v>
          </cell>
          <cell r="FO8" t="str">
            <v>021104</v>
          </cell>
          <cell r="FP8">
            <v>548</v>
          </cell>
          <cell r="FQ8" t="str">
            <v>021104</v>
          </cell>
          <cell r="FR8">
            <v>535</v>
          </cell>
          <cell r="FS8" t="str">
            <v>021104</v>
          </cell>
          <cell r="FT8">
            <v>483</v>
          </cell>
          <cell r="FU8" t="str">
            <v>021104</v>
          </cell>
          <cell r="FV8">
            <v>526</v>
          </cell>
          <cell r="FW8" t="str">
            <v>021104</v>
          </cell>
          <cell r="FX8">
            <v>470</v>
          </cell>
          <cell r="FY8" t="str">
            <v>021104</v>
          </cell>
          <cell r="FZ8">
            <v>536</v>
          </cell>
          <cell r="GA8" t="str">
            <v>021104</v>
          </cell>
          <cell r="GB8">
            <v>461</v>
          </cell>
          <cell r="GC8" t="str">
            <v>021104</v>
          </cell>
          <cell r="GD8">
            <v>479</v>
          </cell>
          <cell r="GE8" t="str">
            <v>021104</v>
          </cell>
          <cell r="GF8">
            <v>450</v>
          </cell>
          <cell r="GG8" t="str">
            <v>021104</v>
          </cell>
          <cell r="GH8">
            <v>514</v>
          </cell>
          <cell r="GI8" t="str">
            <v>021104</v>
          </cell>
          <cell r="GJ8">
            <v>429</v>
          </cell>
          <cell r="GK8" t="str">
            <v>021104</v>
          </cell>
          <cell r="GL8">
            <v>467</v>
          </cell>
          <cell r="GM8" t="str">
            <v>021104</v>
          </cell>
          <cell r="GN8">
            <v>421</v>
          </cell>
          <cell r="GO8" t="str">
            <v>021104</v>
          </cell>
          <cell r="GP8">
            <v>464</v>
          </cell>
          <cell r="GQ8" t="str">
            <v>021104</v>
          </cell>
          <cell r="GR8">
            <v>412</v>
          </cell>
          <cell r="GS8" t="str">
            <v>021104</v>
          </cell>
          <cell r="GT8">
            <v>436</v>
          </cell>
          <cell r="GU8" t="str">
            <v>021104</v>
          </cell>
          <cell r="GV8">
            <v>371</v>
          </cell>
          <cell r="GW8" t="str">
            <v>021104</v>
          </cell>
          <cell r="GX8">
            <v>491</v>
          </cell>
          <cell r="GY8" t="str">
            <v>021104</v>
          </cell>
          <cell r="GZ8">
            <v>384</v>
          </cell>
          <cell r="HA8" t="str">
            <v>021104</v>
          </cell>
          <cell r="HB8">
            <v>479</v>
          </cell>
          <cell r="HC8" t="str">
            <v>021104</v>
          </cell>
          <cell r="HD8">
            <v>448</v>
          </cell>
          <cell r="HE8" t="str">
            <v>021104</v>
          </cell>
          <cell r="HF8">
            <v>479</v>
          </cell>
          <cell r="HG8" t="str">
            <v>021104</v>
          </cell>
          <cell r="HH8">
            <v>426</v>
          </cell>
          <cell r="HI8" t="str">
            <v>021104</v>
          </cell>
          <cell r="HJ8">
            <v>515</v>
          </cell>
          <cell r="HK8" t="str">
            <v>021104</v>
          </cell>
          <cell r="HL8">
            <v>491</v>
          </cell>
          <cell r="HM8" t="str">
            <v>021104</v>
          </cell>
          <cell r="HN8">
            <v>590</v>
          </cell>
          <cell r="HO8" t="str">
            <v>021104</v>
          </cell>
          <cell r="HP8">
            <v>475</v>
          </cell>
          <cell r="HQ8" t="str">
            <v>021104</v>
          </cell>
          <cell r="HR8">
            <v>620</v>
          </cell>
          <cell r="HS8" t="str">
            <v>021104</v>
          </cell>
          <cell r="HT8">
            <v>489</v>
          </cell>
          <cell r="HU8" t="str">
            <v>021104</v>
          </cell>
          <cell r="HV8">
            <v>675</v>
          </cell>
          <cell r="HW8" t="str">
            <v>021104</v>
          </cell>
          <cell r="HX8">
            <v>588</v>
          </cell>
          <cell r="HY8" t="str">
            <v>021104</v>
          </cell>
          <cell r="HZ8">
            <v>730</v>
          </cell>
          <cell r="IA8" t="str">
            <v>021104</v>
          </cell>
          <cell r="IB8">
            <v>604</v>
          </cell>
          <cell r="IC8" t="str">
            <v>021104</v>
          </cell>
          <cell r="ID8">
            <v>725</v>
          </cell>
          <cell r="IE8" t="str">
            <v>021104</v>
          </cell>
          <cell r="IF8">
            <v>639</v>
          </cell>
          <cell r="IG8" t="str">
            <v>021104</v>
          </cell>
          <cell r="IH8">
            <v>791</v>
          </cell>
          <cell r="II8" t="str">
            <v>021104</v>
          </cell>
          <cell r="IJ8">
            <v>600</v>
          </cell>
          <cell r="IK8" t="str">
            <v>021104</v>
          </cell>
          <cell r="IL8">
            <v>762</v>
          </cell>
          <cell r="IM8" t="str">
            <v>021104</v>
          </cell>
          <cell r="IN8">
            <v>610</v>
          </cell>
          <cell r="IO8" t="str">
            <v>021104</v>
          </cell>
          <cell r="IP8">
            <v>784</v>
          </cell>
          <cell r="IQ8" t="str">
            <v>021104</v>
          </cell>
          <cell r="IR8">
            <v>539</v>
          </cell>
          <cell r="IS8" t="str">
            <v>021104</v>
          </cell>
          <cell r="IT8">
            <v>730</v>
          </cell>
          <cell r="IU8" t="str">
            <v>021104</v>
          </cell>
          <cell r="IV8">
            <v>522</v>
          </cell>
          <cell r="IW8" t="str">
            <v>021104</v>
          </cell>
          <cell r="IX8">
            <v>689</v>
          </cell>
          <cell r="IY8" t="str">
            <v>021104</v>
          </cell>
          <cell r="IZ8">
            <v>439</v>
          </cell>
          <cell r="JA8" t="str">
            <v>021104</v>
          </cell>
          <cell r="JB8">
            <v>640</v>
          </cell>
          <cell r="JC8" t="str">
            <v>021104</v>
          </cell>
          <cell r="JD8">
            <v>409</v>
          </cell>
          <cell r="JE8" t="str">
            <v>021104</v>
          </cell>
          <cell r="JF8">
            <v>610</v>
          </cell>
          <cell r="JG8" t="str">
            <v>021104</v>
          </cell>
          <cell r="JH8">
            <v>438</v>
          </cell>
          <cell r="JI8" t="str">
            <v>021104</v>
          </cell>
          <cell r="JJ8">
            <v>618</v>
          </cell>
          <cell r="JK8" t="str">
            <v>021104</v>
          </cell>
          <cell r="JL8">
            <v>340</v>
          </cell>
          <cell r="JM8" t="str">
            <v>021104</v>
          </cell>
          <cell r="JN8">
            <v>484</v>
          </cell>
          <cell r="JO8" t="str">
            <v>021104</v>
          </cell>
          <cell r="JP8">
            <v>310</v>
          </cell>
          <cell r="JQ8" t="str">
            <v>021104</v>
          </cell>
          <cell r="JR8">
            <v>500</v>
          </cell>
          <cell r="JS8" t="str">
            <v>021104</v>
          </cell>
          <cell r="JT8">
            <v>307</v>
          </cell>
          <cell r="JU8" t="str">
            <v>021104</v>
          </cell>
          <cell r="JV8">
            <v>466</v>
          </cell>
          <cell r="JW8" t="str">
            <v>021104</v>
          </cell>
          <cell r="JX8">
            <v>238</v>
          </cell>
          <cell r="JY8" t="str">
            <v>021104</v>
          </cell>
          <cell r="JZ8">
            <v>395</v>
          </cell>
          <cell r="KA8" t="str">
            <v>021104</v>
          </cell>
          <cell r="KB8">
            <v>223</v>
          </cell>
          <cell r="KC8" t="str">
            <v>021104</v>
          </cell>
          <cell r="KD8">
            <v>373</v>
          </cell>
          <cell r="KE8" t="str">
            <v>021104</v>
          </cell>
          <cell r="KF8">
            <v>151</v>
          </cell>
          <cell r="KG8" t="str">
            <v>021104</v>
          </cell>
          <cell r="KH8">
            <v>289</v>
          </cell>
          <cell r="KI8" t="str">
            <v>021104</v>
          </cell>
          <cell r="KJ8">
            <v>158</v>
          </cell>
          <cell r="KK8" t="str">
            <v>021104</v>
          </cell>
          <cell r="KL8">
            <v>246</v>
          </cell>
          <cell r="KM8" t="str">
            <v>021104</v>
          </cell>
          <cell r="KN8">
            <v>127</v>
          </cell>
          <cell r="KO8" t="str">
            <v>021104</v>
          </cell>
          <cell r="KP8">
            <v>248</v>
          </cell>
          <cell r="KQ8" t="str">
            <v>021104</v>
          </cell>
          <cell r="KR8">
            <v>46</v>
          </cell>
          <cell r="KS8" t="str">
            <v>021104</v>
          </cell>
          <cell r="KT8">
            <v>78</v>
          </cell>
          <cell r="KU8" t="str">
            <v>021104</v>
          </cell>
          <cell r="KV8">
            <v>20</v>
          </cell>
          <cell r="KW8" t="str">
            <v>021104</v>
          </cell>
          <cell r="KX8">
            <v>64</v>
          </cell>
          <cell r="KY8" t="str">
            <v>021104</v>
          </cell>
          <cell r="KZ8">
            <v>28</v>
          </cell>
          <cell r="LA8" t="str">
            <v>021104</v>
          </cell>
          <cell r="LB8">
            <v>74</v>
          </cell>
          <cell r="LC8" t="str">
            <v>021104</v>
          </cell>
          <cell r="LD8">
            <v>65</v>
          </cell>
          <cell r="LE8" t="str">
            <v>021104</v>
          </cell>
          <cell r="LF8">
            <v>150</v>
          </cell>
          <cell r="LG8" t="str">
            <v>021104</v>
          </cell>
          <cell r="LH8">
            <v>74</v>
          </cell>
          <cell r="LI8" t="str">
            <v>021104</v>
          </cell>
          <cell r="LJ8">
            <v>218</v>
          </cell>
          <cell r="LK8" t="str">
            <v>021104</v>
          </cell>
          <cell r="LL8">
            <v>70</v>
          </cell>
          <cell r="LM8" t="str">
            <v>021104</v>
          </cell>
          <cell r="LN8">
            <v>209</v>
          </cell>
          <cell r="LO8" t="str">
            <v>021104</v>
          </cell>
          <cell r="LP8">
            <v>67</v>
          </cell>
          <cell r="LQ8" t="str">
            <v>021104</v>
          </cell>
          <cell r="LR8">
            <v>218</v>
          </cell>
          <cell r="LS8" t="str">
            <v>021104</v>
          </cell>
          <cell r="LT8">
            <v>72</v>
          </cell>
          <cell r="LU8" t="str">
            <v>021104</v>
          </cell>
          <cell r="LV8">
            <v>228</v>
          </cell>
          <cell r="LW8" t="str">
            <v>021104</v>
          </cell>
          <cell r="LX8">
            <v>45</v>
          </cell>
          <cell r="LY8" t="str">
            <v>021104</v>
          </cell>
          <cell r="LZ8">
            <v>155</v>
          </cell>
          <cell r="MA8" t="str">
            <v>021104</v>
          </cell>
          <cell r="MB8">
            <v>58</v>
          </cell>
          <cell r="MC8" t="str">
            <v>021104</v>
          </cell>
          <cell r="MD8">
            <v>136</v>
          </cell>
          <cell r="ME8" t="str">
            <v>021104</v>
          </cell>
          <cell r="MF8">
            <v>32</v>
          </cell>
          <cell r="MG8" t="str">
            <v>021104</v>
          </cell>
          <cell r="MH8">
            <v>115</v>
          </cell>
          <cell r="MI8" t="str">
            <v>021104</v>
          </cell>
          <cell r="MJ8">
            <v>18</v>
          </cell>
          <cell r="MK8" t="str">
            <v>021104</v>
          </cell>
          <cell r="ML8">
            <v>60</v>
          </cell>
          <cell r="MM8" t="str">
            <v>021104</v>
          </cell>
          <cell r="MN8">
            <v>13</v>
          </cell>
          <cell r="MO8" t="str">
            <v>021104</v>
          </cell>
          <cell r="MP8">
            <v>56</v>
          </cell>
          <cell r="MQ8" t="str">
            <v>021104</v>
          </cell>
          <cell r="MR8">
            <v>17</v>
          </cell>
          <cell r="MS8" t="str">
            <v>021104</v>
          </cell>
          <cell r="MT8">
            <v>63</v>
          </cell>
          <cell r="MU8" t="str">
            <v>021104</v>
          </cell>
          <cell r="MV8">
            <v>11</v>
          </cell>
          <cell r="MW8" t="str">
            <v>021104</v>
          </cell>
          <cell r="MX8">
            <v>53</v>
          </cell>
          <cell r="MY8" t="str">
            <v>021104</v>
          </cell>
          <cell r="MZ8">
            <v>7</v>
          </cell>
          <cell r="NA8" t="str">
            <v>021104</v>
          </cell>
          <cell r="NB8">
            <v>26</v>
          </cell>
          <cell r="NC8" t="str">
            <v>021104</v>
          </cell>
          <cell r="ND8">
            <v>10</v>
          </cell>
          <cell r="NE8" t="str">
            <v>021104</v>
          </cell>
          <cell r="NF8">
            <v>28</v>
          </cell>
          <cell r="NG8" t="str">
            <v>021104</v>
          </cell>
          <cell r="NH8">
            <v>7</v>
          </cell>
          <cell r="NI8" t="str">
            <v>021105</v>
          </cell>
          <cell r="NJ8">
            <v>11</v>
          </cell>
          <cell r="NK8" t="str">
            <v>021104</v>
          </cell>
          <cell r="NL8">
            <v>3</v>
          </cell>
          <cell r="NM8" t="str">
            <v>021104</v>
          </cell>
          <cell r="NN8">
            <v>14</v>
          </cell>
          <cell r="NQ8" t="str">
            <v>021105</v>
          </cell>
          <cell r="NR8">
            <v>4</v>
          </cell>
          <cell r="NS8" t="str">
            <v>021104</v>
          </cell>
          <cell r="NT8">
            <v>1</v>
          </cell>
          <cell r="NU8" t="str">
            <v>021105</v>
          </cell>
          <cell r="NV8">
            <v>1</v>
          </cell>
          <cell r="NW8" t="str">
            <v>021104</v>
          </cell>
          <cell r="NX8">
            <v>2</v>
          </cell>
          <cell r="NY8" t="str">
            <v>021104</v>
          </cell>
          <cell r="NZ8">
            <v>2</v>
          </cell>
          <cell r="OA8" t="str">
            <v>021104</v>
          </cell>
          <cell r="OB8">
            <v>1</v>
          </cell>
          <cell r="OC8" t="str">
            <v>021111</v>
          </cell>
          <cell r="OD8">
            <v>2</v>
          </cell>
          <cell r="OG8" t="str">
            <v>021303</v>
          </cell>
          <cell r="OH8">
            <v>1</v>
          </cell>
          <cell r="OI8" t="str">
            <v>021104</v>
          </cell>
          <cell r="OJ8">
            <v>1</v>
          </cell>
          <cell r="OK8" t="str">
            <v>021607</v>
          </cell>
          <cell r="OL8">
            <v>1</v>
          </cell>
          <cell r="OO8" t="str">
            <v>022201</v>
          </cell>
          <cell r="OP8">
            <v>1</v>
          </cell>
          <cell r="OS8" t="str">
            <v>022300</v>
          </cell>
          <cell r="OT8">
            <v>1</v>
          </cell>
          <cell r="OW8" t="str">
            <v>021706</v>
          </cell>
          <cell r="OX8">
            <v>1</v>
          </cell>
        </row>
        <row r="9">
          <cell r="C9" t="str">
            <v>021105</v>
          </cell>
          <cell r="D9">
            <v>100</v>
          </cell>
          <cell r="E9" t="str">
            <v>021105</v>
          </cell>
          <cell r="F9">
            <v>102</v>
          </cell>
          <cell r="G9" t="str">
            <v>021105</v>
          </cell>
          <cell r="H9">
            <v>107</v>
          </cell>
          <cell r="I9" t="str">
            <v>021105</v>
          </cell>
          <cell r="J9">
            <v>103</v>
          </cell>
          <cell r="K9" t="str">
            <v>021105</v>
          </cell>
          <cell r="L9">
            <v>129</v>
          </cell>
          <cell r="M9" t="str">
            <v>021105</v>
          </cell>
          <cell r="N9">
            <v>117</v>
          </cell>
          <cell r="O9" t="str">
            <v>021105</v>
          </cell>
          <cell r="P9">
            <v>134</v>
          </cell>
          <cell r="Q9" t="str">
            <v>021105</v>
          </cell>
          <cell r="R9">
            <v>120</v>
          </cell>
          <cell r="S9" t="str">
            <v>021105</v>
          </cell>
          <cell r="T9">
            <v>159</v>
          </cell>
          <cell r="U9" t="str">
            <v>021105</v>
          </cell>
          <cell r="V9">
            <v>139</v>
          </cell>
          <cell r="W9" t="str">
            <v>021105</v>
          </cell>
          <cell r="X9">
            <v>153</v>
          </cell>
          <cell r="Y9" t="str">
            <v>021105</v>
          </cell>
          <cell r="Z9">
            <v>126</v>
          </cell>
          <cell r="AA9" t="str">
            <v>021105</v>
          </cell>
          <cell r="AB9">
            <v>165</v>
          </cell>
          <cell r="AC9" t="str">
            <v>021105</v>
          </cell>
          <cell r="AD9">
            <v>170</v>
          </cell>
          <cell r="AE9" t="str">
            <v>021105</v>
          </cell>
          <cell r="AF9">
            <v>141</v>
          </cell>
          <cell r="AG9" t="str">
            <v>021105</v>
          </cell>
          <cell r="AH9">
            <v>174</v>
          </cell>
          <cell r="AI9" t="str">
            <v>021105</v>
          </cell>
          <cell r="AJ9">
            <v>157</v>
          </cell>
          <cell r="AK9" t="str">
            <v>021105</v>
          </cell>
          <cell r="AL9">
            <v>157</v>
          </cell>
          <cell r="AM9" t="str">
            <v>021105</v>
          </cell>
          <cell r="AN9">
            <v>184</v>
          </cell>
          <cell r="AO9" t="str">
            <v>021105</v>
          </cell>
          <cell r="AP9">
            <v>167</v>
          </cell>
          <cell r="AQ9" t="str">
            <v>021105</v>
          </cell>
          <cell r="AR9">
            <v>207</v>
          </cell>
          <cell r="AS9" t="str">
            <v>021105</v>
          </cell>
          <cell r="AT9">
            <v>193</v>
          </cell>
          <cell r="AU9" t="str">
            <v>021105</v>
          </cell>
          <cell r="AV9">
            <v>199</v>
          </cell>
          <cell r="AW9" t="str">
            <v>021105</v>
          </cell>
          <cell r="AX9">
            <v>172</v>
          </cell>
          <cell r="AY9" t="str">
            <v>021105</v>
          </cell>
          <cell r="AZ9">
            <v>203</v>
          </cell>
          <cell r="BA9" t="str">
            <v>021105</v>
          </cell>
          <cell r="BB9">
            <v>214</v>
          </cell>
          <cell r="BC9" t="str">
            <v>021105</v>
          </cell>
          <cell r="BD9">
            <v>201</v>
          </cell>
          <cell r="BE9" t="str">
            <v>021105</v>
          </cell>
          <cell r="BF9">
            <v>174</v>
          </cell>
          <cell r="BG9" t="str">
            <v>021105</v>
          </cell>
          <cell r="BH9">
            <v>143</v>
          </cell>
          <cell r="BI9" t="str">
            <v>021105</v>
          </cell>
          <cell r="BJ9">
            <v>126</v>
          </cell>
          <cell r="BK9" t="str">
            <v>021105</v>
          </cell>
          <cell r="BL9">
            <v>147</v>
          </cell>
          <cell r="BM9" t="str">
            <v>021105</v>
          </cell>
          <cell r="BN9">
            <v>109</v>
          </cell>
          <cell r="BO9" t="str">
            <v>021104</v>
          </cell>
          <cell r="BP9">
            <v>386</v>
          </cell>
          <cell r="BQ9" t="str">
            <v>021104</v>
          </cell>
          <cell r="BR9">
            <v>336</v>
          </cell>
          <cell r="BS9" t="str">
            <v>021104</v>
          </cell>
          <cell r="BT9">
            <v>353</v>
          </cell>
          <cell r="BU9" t="str">
            <v>021105</v>
          </cell>
          <cell r="BV9">
            <v>87</v>
          </cell>
          <cell r="BW9" t="str">
            <v>021105</v>
          </cell>
          <cell r="BX9">
            <v>119</v>
          </cell>
          <cell r="BY9" t="str">
            <v>021105</v>
          </cell>
          <cell r="BZ9">
            <v>81</v>
          </cell>
          <cell r="CA9" t="str">
            <v>021105</v>
          </cell>
          <cell r="CB9">
            <v>120</v>
          </cell>
          <cell r="CC9" t="str">
            <v>021104</v>
          </cell>
          <cell r="CD9">
            <v>300</v>
          </cell>
          <cell r="CE9" t="str">
            <v>021105</v>
          </cell>
          <cell r="CF9">
            <v>119</v>
          </cell>
          <cell r="CG9" t="str">
            <v>021105</v>
          </cell>
          <cell r="CH9">
            <v>63</v>
          </cell>
          <cell r="CI9" t="str">
            <v>021105</v>
          </cell>
          <cell r="CJ9">
            <v>138</v>
          </cell>
          <cell r="CK9" t="str">
            <v>021105</v>
          </cell>
          <cell r="CL9">
            <v>86</v>
          </cell>
          <cell r="CM9" t="str">
            <v>021105</v>
          </cell>
          <cell r="CN9">
            <v>121</v>
          </cell>
          <cell r="CO9" t="str">
            <v>021105</v>
          </cell>
          <cell r="CP9">
            <v>73</v>
          </cell>
          <cell r="CQ9" t="str">
            <v>021105</v>
          </cell>
          <cell r="CR9">
            <v>110</v>
          </cell>
          <cell r="CS9" t="str">
            <v>021105</v>
          </cell>
          <cell r="CT9">
            <v>67</v>
          </cell>
          <cell r="CU9" t="str">
            <v>021105</v>
          </cell>
          <cell r="CV9">
            <v>128</v>
          </cell>
          <cell r="CW9" t="str">
            <v>021105</v>
          </cell>
          <cell r="CX9">
            <v>71</v>
          </cell>
          <cell r="CY9" t="str">
            <v>021105</v>
          </cell>
          <cell r="CZ9">
            <v>111</v>
          </cell>
          <cell r="DA9" t="str">
            <v>021105</v>
          </cell>
          <cell r="DB9">
            <v>64</v>
          </cell>
          <cell r="DC9" t="str">
            <v>021105</v>
          </cell>
          <cell r="DD9">
            <v>120</v>
          </cell>
          <cell r="DE9" t="str">
            <v>021105</v>
          </cell>
          <cell r="DF9">
            <v>71</v>
          </cell>
          <cell r="DG9" t="str">
            <v>021105</v>
          </cell>
          <cell r="DH9">
            <v>139</v>
          </cell>
          <cell r="DI9" t="str">
            <v>021105</v>
          </cell>
          <cell r="DJ9">
            <v>73</v>
          </cell>
          <cell r="DK9" t="str">
            <v>021105</v>
          </cell>
          <cell r="DL9">
            <v>145</v>
          </cell>
          <cell r="DM9" t="str">
            <v>021105</v>
          </cell>
          <cell r="DN9">
            <v>78</v>
          </cell>
          <cell r="DO9" t="str">
            <v>021105</v>
          </cell>
          <cell r="DP9">
            <v>132</v>
          </cell>
          <cell r="DQ9" t="str">
            <v>021105</v>
          </cell>
          <cell r="DR9">
            <v>91</v>
          </cell>
          <cell r="DS9" t="str">
            <v>021105</v>
          </cell>
          <cell r="DT9">
            <v>168</v>
          </cell>
          <cell r="DU9" t="str">
            <v>021105</v>
          </cell>
          <cell r="DV9">
            <v>109</v>
          </cell>
          <cell r="DW9" t="str">
            <v>021105</v>
          </cell>
          <cell r="DX9">
            <v>160</v>
          </cell>
          <cell r="DY9" t="str">
            <v>021105</v>
          </cell>
          <cell r="DZ9">
            <v>123</v>
          </cell>
          <cell r="EA9" t="str">
            <v>021105</v>
          </cell>
          <cell r="EB9">
            <v>163</v>
          </cell>
          <cell r="EC9" t="str">
            <v>021105</v>
          </cell>
          <cell r="ED9">
            <v>155</v>
          </cell>
          <cell r="EE9" t="str">
            <v>021105</v>
          </cell>
          <cell r="EF9">
            <v>162</v>
          </cell>
          <cell r="EG9" t="str">
            <v>021105</v>
          </cell>
          <cell r="EH9">
            <v>133</v>
          </cell>
          <cell r="EI9" t="str">
            <v>021105</v>
          </cell>
          <cell r="EJ9">
            <v>186</v>
          </cell>
          <cell r="EK9" t="str">
            <v>021105</v>
          </cell>
          <cell r="EL9">
            <v>134</v>
          </cell>
          <cell r="EM9" t="str">
            <v>021105</v>
          </cell>
          <cell r="EN9">
            <v>135</v>
          </cell>
          <cell r="EO9" t="str">
            <v>021105</v>
          </cell>
          <cell r="EP9">
            <v>148</v>
          </cell>
          <cell r="EQ9" t="str">
            <v>021105</v>
          </cell>
          <cell r="ER9">
            <v>147</v>
          </cell>
          <cell r="ES9" t="str">
            <v>021105</v>
          </cell>
          <cell r="ET9">
            <v>139</v>
          </cell>
          <cell r="EU9" t="str">
            <v>021105</v>
          </cell>
          <cell r="EV9">
            <v>160</v>
          </cell>
          <cell r="EW9" t="str">
            <v>021105</v>
          </cell>
          <cell r="EX9">
            <v>141</v>
          </cell>
          <cell r="EY9" t="str">
            <v>021105</v>
          </cell>
          <cell r="EZ9">
            <v>146</v>
          </cell>
          <cell r="FA9" t="str">
            <v>021105</v>
          </cell>
          <cell r="FB9">
            <v>139</v>
          </cell>
          <cell r="FC9" t="str">
            <v>021105</v>
          </cell>
          <cell r="FD9">
            <v>141</v>
          </cell>
          <cell r="FE9" t="str">
            <v>021105</v>
          </cell>
          <cell r="FF9">
            <v>133</v>
          </cell>
          <cell r="FG9" t="str">
            <v>021105</v>
          </cell>
          <cell r="FH9">
            <v>121</v>
          </cell>
          <cell r="FI9" t="str">
            <v>021105</v>
          </cell>
          <cell r="FJ9">
            <v>165</v>
          </cell>
          <cell r="FK9" t="str">
            <v>021105</v>
          </cell>
          <cell r="FL9">
            <v>128</v>
          </cell>
          <cell r="FM9" t="str">
            <v>021105</v>
          </cell>
          <cell r="FN9">
            <v>130</v>
          </cell>
          <cell r="FO9" t="str">
            <v>021105</v>
          </cell>
          <cell r="FP9">
            <v>156</v>
          </cell>
          <cell r="FQ9" t="str">
            <v>021105</v>
          </cell>
          <cell r="FR9">
            <v>151</v>
          </cell>
          <cell r="FS9" t="str">
            <v>021105</v>
          </cell>
          <cell r="FT9">
            <v>136</v>
          </cell>
          <cell r="FU9" t="str">
            <v>021105</v>
          </cell>
          <cell r="FV9">
            <v>139</v>
          </cell>
          <cell r="FW9" t="str">
            <v>021105</v>
          </cell>
          <cell r="FX9">
            <v>156</v>
          </cell>
          <cell r="FY9" t="str">
            <v>021105</v>
          </cell>
          <cell r="FZ9">
            <v>138</v>
          </cell>
          <cell r="GA9" t="str">
            <v>021105</v>
          </cell>
          <cell r="GB9">
            <v>133</v>
          </cell>
          <cell r="GC9" t="str">
            <v>021105</v>
          </cell>
          <cell r="GD9">
            <v>163</v>
          </cell>
          <cell r="GE9" t="str">
            <v>021105</v>
          </cell>
          <cell r="GF9">
            <v>158</v>
          </cell>
          <cell r="GG9" t="str">
            <v>021105</v>
          </cell>
          <cell r="GH9">
            <v>159</v>
          </cell>
          <cell r="GI9" t="str">
            <v>021105</v>
          </cell>
          <cell r="GJ9">
            <v>121</v>
          </cell>
          <cell r="GK9" t="str">
            <v>021105</v>
          </cell>
          <cell r="GL9">
            <v>155</v>
          </cell>
          <cell r="GM9" t="str">
            <v>021105</v>
          </cell>
          <cell r="GN9">
            <v>105</v>
          </cell>
          <cell r="GO9" t="str">
            <v>021105</v>
          </cell>
          <cell r="GP9">
            <v>139</v>
          </cell>
          <cell r="GQ9" t="str">
            <v>021105</v>
          </cell>
          <cell r="GR9">
            <v>160</v>
          </cell>
          <cell r="GS9" t="str">
            <v>021105</v>
          </cell>
          <cell r="GT9">
            <v>159</v>
          </cell>
          <cell r="GU9" t="str">
            <v>021105</v>
          </cell>
          <cell r="GV9">
            <v>150</v>
          </cell>
          <cell r="GW9" t="str">
            <v>021105</v>
          </cell>
          <cell r="GX9">
            <v>179</v>
          </cell>
          <cell r="GY9" t="str">
            <v>021105</v>
          </cell>
          <cell r="GZ9">
            <v>167</v>
          </cell>
          <cell r="HA9" t="str">
            <v>021105</v>
          </cell>
          <cell r="HB9">
            <v>173</v>
          </cell>
          <cell r="HC9" t="str">
            <v>021105</v>
          </cell>
          <cell r="HD9">
            <v>170</v>
          </cell>
          <cell r="HE9" t="str">
            <v>021105</v>
          </cell>
          <cell r="HF9">
            <v>157</v>
          </cell>
          <cell r="HG9" t="str">
            <v>021105</v>
          </cell>
          <cell r="HH9">
            <v>231</v>
          </cell>
          <cell r="HI9" t="str">
            <v>021105</v>
          </cell>
          <cell r="HJ9">
            <v>168</v>
          </cell>
          <cell r="HK9" t="str">
            <v>021105</v>
          </cell>
          <cell r="HL9">
            <v>180</v>
          </cell>
          <cell r="HM9" t="str">
            <v>021105</v>
          </cell>
          <cell r="HN9">
            <v>178</v>
          </cell>
          <cell r="HO9" t="str">
            <v>021105</v>
          </cell>
          <cell r="HP9">
            <v>180</v>
          </cell>
          <cell r="HQ9" t="str">
            <v>021105</v>
          </cell>
          <cell r="HR9">
            <v>214</v>
          </cell>
          <cell r="HS9" t="str">
            <v>021105</v>
          </cell>
          <cell r="HT9">
            <v>208</v>
          </cell>
          <cell r="HU9" t="str">
            <v>021105</v>
          </cell>
          <cell r="HV9">
            <v>190</v>
          </cell>
          <cell r="HW9" t="str">
            <v>021105</v>
          </cell>
          <cell r="HX9">
            <v>187</v>
          </cell>
          <cell r="HY9" t="str">
            <v>021105</v>
          </cell>
          <cell r="HZ9">
            <v>205</v>
          </cell>
          <cell r="IA9" t="str">
            <v>021105</v>
          </cell>
          <cell r="IB9">
            <v>222</v>
          </cell>
          <cell r="IC9" t="str">
            <v>021105</v>
          </cell>
          <cell r="ID9">
            <v>210</v>
          </cell>
          <cell r="IE9" t="str">
            <v>021105</v>
          </cell>
          <cell r="IF9">
            <v>217</v>
          </cell>
          <cell r="IG9" t="str">
            <v>021105</v>
          </cell>
          <cell r="IH9">
            <v>220</v>
          </cell>
          <cell r="II9" t="str">
            <v>021105</v>
          </cell>
          <cell r="IJ9">
            <v>222</v>
          </cell>
          <cell r="IK9" t="str">
            <v>021105</v>
          </cell>
          <cell r="IL9">
            <v>210</v>
          </cell>
          <cell r="IM9" t="str">
            <v>021105</v>
          </cell>
          <cell r="IN9">
            <v>175</v>
          </cell>
          <cell r="IO9" t="str">
            <v>021105</v>
          </cell>
          <cell r="IP9">
            <v>183</v>
          </cell>
          <cell r="IQ9" t="str">
            <v>021105</v>
          </cell>
          <cell r="IR9">
            <v>187</v>
          </cell>
          <cell r="IS9" t="str">
            <v>021105</v>
          </cell>
          <cell r="IT9">
            <v>215</v>
          </cell>
          <cell r="IU9" t="str">
            <v>021105</v>
          </cell>
          <cell r="IV9">
            <v>133</v>
          </cell>
          <cell r="IW9" t="str">
            <v>021105</v>
          </cell>
          <cell r="IX9">
            <v>194</v>
          </cell>
          <cell r="IY9" t="str">
            <v>021105</v>
          </cell>
          <cell r="IZ9">
            <v>121</v>
          </cell>
          <cell r="JA9" t="str">
            <v>021105</v>
          </cell>
          <cell r="JB9">
            <v>173</v>
          </cell>
          <cell r="JC9" t="str">
            <v>021105</v>
          </cell>
          <cell r="JD9">
            <v>144</v>
          </cell>
          <cell r="JE9" t="str">
            <v>021105</v>
          </cell>
          <cell r="JF9">
            <v>157</v>
          </cell>
          <cell r="JG9" t="str">
            <v>021105</v>
          </cell>
          <cell r="JH9">
            <v>117</v>
          </cell>
          <cell r="JI9" t="str">
            <v>021105</v>
          </cell>
          <cell r="JJ9">
            <v>157</v>
          </cell>
          <cell r="JK9" t="str">
            <v>021105</v>
          </cell>
          <cell r="JL9">
            <v>95</v>
          </cell>
          <cell r="JM9" t="str">
            <v>021105</v>
          </cell>
          <cell r="JN9">
            <v>86</v>
          </cell>
          <cell r="JO9" t="str">
            <v>021105</v>
          </cell>
          <cell r="JP9">
            <v>74</v>
          </cell>
          <cell r="JQ9" t="str">
            <v>021105</v>
          </cell>
          <cell r="JR9">
            <v>116</v>
          </cell>
          <cell r="JS9" t="str">
            <v>021105</v>
          </cell>
          <cell r="JT9">
            <v>77</v>
          </cell>
          <cell r="JU9" t="str">
            <v>021105</v>
          </cell>
          <cell r="JV9">
            <v>155</v>
          </cell>
          <cell r="JW9" t="str">
            <v>021105</v>
          </cell>
          <cell r="JX9">
            <v>66</v>
          </cell>
          <cell r="JY9" t="str">
            <v>021105</v>
          </cell>
          <cell r="JZ9">
            <v>103</v>
          </cell>
          <cell r="KA9" t="str">
            <v>021105</v>
          </cell>
          <cell r="KB9">
            <v>64</v>
          </cell>
          <cell r="KC9" t="str">
            <v>021105</v>
          </cell>
          <cell r="KD9">
            <v>80</v>
          </cell>
          <cell r="KE9" t="str">
            <v>021105</v>
          </cell>
          <cell r="KF9">
            <v>47</v>
          </cell>
          <cell r="KG9" t="str">
            <v>021105</v>
          </cell>
          <cell r="KH9">
            <v>60</v>
          </cell>
          <cell r="KI9" t="str">
            <v>021105</v>
          </cell>
          <cell r="KJ9">
            <v>43</v>
          </cell>
          <cell r="KK9" t="str">
            <v>021105</v>
          </cell>
          <cell r="KL9">
            <v>79</v>
          </cell>
          <cell r="KM9" t="str">
            <v>021105</v>
          </cell>
          <cell r="KN9">
            <v>27</v>
          </cell>
          <cell r="KO9" t="str">
            <v>021105</v>
          </cell>
          <cell r="KP9">
            <v>72</v>
          </cell>
          <cell r="KQ9" t="str">
            <v>021105</v>
          </cell>
          <cell r="KR9">
            <v>14</v>
          </cell>
          <cell r="KS9" t="str">
            <v>021105</v>
          </cell>
          <cell r="KT9">
            <v>42</v>
          </cell>
          <cell r="KU9" t="str">
            <v>021105</v>
          </cell>
          <cell r="KV9">
            <v>12</v>
          </cell>
          <cell r="KW9" t="str">
            <v>021105</v>
          </cell>
          <cell r="KX9">
            <v>19</v>
          </cell>
          <cell r="KY9" t="str">
            <v>021105</v>
          </cell>
          <cell r="KZ9">
            <v>15</v>
          </cell>
          <cell r="LA9" t="str">
            <v>021105</v>
          </cell>
          <cell r="LB9">
            <v>29</v>
          </cell>
          <cell r="LC9" t="str">
            <v>021105</v>
          </cell>
          <cell r="LD9">
            <v>34</v>
          </cell>
          <cell r="LE9" t="str">
            <v>021105</v>
          </cell>
          <cell r="LF9">
            <v>49</v>
          </cell>
          <cell r="LG9" t="str">
            <v>021105</v>
          </cell>
          <cell r="LH9">
            <v>20</v>
          </cell>
          <cell r="LI9" t="str">
            <v>021105</v>
          </cell>
          <cell r="LJ9">
            <v>59</v>
          </cell>
          <cell r="LK9" t="str">
            <v>021105</v>
          </cell>
          <cell r="LL9">
            <v>22</v>
          </cell>
          <cell r="LM9" t="str">
            <v>021105</v>
          </cell>
          <cell r="LN9">
            <v>64</v>
          </cell>
          <cell r="LO9" t="str">
            <v>021105</v>
          </cell>
          <cell r="LP9">
            <v>18</v>
          </cell>
          <cell r="LQ9" t="str">
            <v>021105</v>
          </cell>
          <cell r="LR9">
            <v>78</v>
          </cell>
          <cell r="LS9" t="str">
            <v>021105</v>
          </cell>
          <cell r="LT9">
            <v>26</v>
          </cell>
          <cell r="LU9" t="str">
            <v>021105</v>
          </cell>
          <cell r="LV9">
            <v>66</v>
          </cell>
          <cell r="LW9" t="str">
            <v>021105</v>
          </cell>
          <cell r="LX9">
            <v>22</v>
          </cell>
          <cell r="LY9" t="str">
            <v>021105</v>
          </cell>
          <cell r="LZ9">
            <v>50</v>
          </cell>
          <cell r="MA9" t="str">
            <v>021105</v>
          </cell>
          <cell r="MB9">
            <v>23</v>
          </cell>
          <cell r="MC9" t="str">
            <v>021105</v>
          </cell>
          <cell r="MD9">
            <v>63</v>
          </cell>
          <cell r="ME9" t="str">
            <v>021105</v>
          </cell>
          <cell r="MF9">
            <v>21</v>
          </cell>
          <cell r="MG9" t="str">
            <v>021105</v>
          </cell>
          <cell r="MH9">
            <v>30</v>
          </cell>
          <cell r="MI9" t="str">
            <v>021105</v>
          </cell>
          <cell r="MJ9">
            <v>11</v>
          </cell>
          <cell r="MK9" t="str">
            <v>021105</v>
          </cell>
          <cell r="ML9">
            <v>29</v>
          </cell>
          <cell r="MM9" t="str">
            <v>021105</v>
          </cell>
          <cell r="MN9">
            <v>6</v>
          </cell>
          <cell r="MO9" t="str">
            <v>021105</v>
          </cell>
          <cell r="MP9">
            <v>22</v>
          </cell>
          <cell r="MQ9" t="str">
            <v>021105</v>
          </cell>
          <cell r="MR9">
            <v>8</v>
          </cell>
          <cell r="MS9" t="str">
            <v>021105</v>
          </cell>
          <cell r="MT9">
            <v>26</v>
          </cell>
          <cell r="MU9" t="str">
            <v>021105</v>
          </cell>
          <cell r="MV9">
            <v>7</v>
          </cell>
          <cell r="MW9" t="str">
            <v>021105</v>
          </cell>
          <cell r="MX9">
            <v>14</v>
          </cell>
          <cell r="MY9" t="str">
            <v>021105</v>
          </cell>
          <cell r="MZ9">
            <v>5</v>
          </cell>
          <cell r="NA9" t="str">
            <v>021105</v>
          </cell>
          <cell r="NB9">
            <v>17</v>
          </cell>
          <cell r="NC9" t="str">
            <v>021105</v>
          </cell>
          <cell r="ND9">
            <v>6</v>
          </cell>
          <cell r="NE9" t="str">
            <v>021105</v>
          </cell>
          <cell r="NF9">
            <v>17</v>
          </cell>
          <cell r="NG9" t="str">
            <v>021105</v>
          </cell>
          <cell r="NH9">
            <v>3</v>
          </cell>
          <cell r="NI9" t="str">
            <v>021111</v>
          </cell>
          <cell r="NJ9">
            <v>32</v>
          </cell>
          <cell r="NK9" t="str">
            <v>021105</v>
          </cell>
          <cell r="NL9">
            <v>2</v>
          </cell>
          <cell r="NM9" t="str">
            <v>021105</v>
          </cell>
          <cell r="NN9">
            <v>7</v>
          </cell>
          <cell r="NO9" t="str">
            <v>021105</v>
          </cell>
          <cell r="NP9">
            <v>1</v>
          </cell>
          <cell r="NQ9" t="str">
            <v>021111</v>
          </cell>
          <cell r="NR9">
            <v>11</v>
          </cell>
          <cell r="NU9" t="str">
            <v>021111</v>
          </cell>
          <cell r="NV9">
            <v>8</v>
          </cell>
          <cell r="NW9" t="str">
            <v>021105</v>
          </cell>
          <cell r="NX9">
            <v>1</v>
          </cell>
          <cell r="NY9" t="str">
            <v>021111</v>
          </cell>
          <cell r="NZ9">
            <v>5</v>
          </cell>
          <cell r="OC9" t="str">
            <v>021201</v>
          </cell>
          <cell r="OD9">
            <v>4</v>
          </cell>
          <cell r="OG9" t="str">
            <v>021405</v>
          </cell>
          <cell r="OH9">
            <v>1</v>
          </cell>
          <cell r="OK9" t="str">
            <v>021701</v>
          </cell>
          <cell r="OL9">
            <v>2</v>
          </cell>
          <cell r="OO9" t="str">
            <v>022203</v>
          </cell>
          <cell r="OP9">
            <v>1</v>
          </cell>
          <cell r="OS9" t="str">
            <v>026003</v>
          </cell>
          <cell r="OT9">
            <v>1</v>
          </cell>
          <cell r="OW9" t="str">
            <v>022205</v>
          </cell>
          <cell r="OX9">
            <v>1</v>
          </cell>
        </row>
        <row r="10">
          <cell r="C10" t="str">
            <v>021110</v>
          </cell>
          <cell r="D10">
            <v>1022</v>
          </cell>
          <cell r="E10" t="str">
            <v>021110</v>
          </cell>
          <cell r="F10">
            <v>971</v>
          </cell>
          <cell r="G10" t="str">
            <v>021110</v>
          </cell>
          <cell r="H10">
            <v>1055</v>
          </cell>
          <cell r="I10" t="str">
            <v>021110</v>
          </cell>
          <cell r="J10">
            <v>998</v>
          </cell>
          <cell r="K10" t="str">
            <v>021110</v>
          </cell>
          <cell r="L10">
            <v>1135</v>
          </cell>
          <cell r="M10" t="str">
            <v>021110</v>
          </cell>
          <cell r="N10">
            <v>1127</v>
          </cell>
          <cell r="O10" t="str">
            <v>021110</v>
          </cell>
          <cell r="P10">
            <v>1193</v>
          </cell>
          <cell r="Q10" t="str">
            <v>021110</v>
          </cell>
          <cell r="R10">
            <v>1193</v>
          </cell>
          <cell r="S10" t="str">
            <v>021110</v>
          </cell>
          <cell r="T10">
            <v>1345</v>
          </cell>
          <cell r="U10" t="str">
            <v>021110</v>
          </cell>
          <cell r="V10">
            <v>1322</v>
          </cell>
          <cell r="W10" t="str">
            <v>021110</v>
          </cell>
          <cell r="X10">
            <v>1346</v>
          </cell>
          <cell r="Y10" t="str">
            <v>021110</v>
          </cell>
          <cell r="Z10">
            <v>1257</v>
          </cell>
          <cell r="AA10" t="str">
            <v>021110</v>
          </cell>
          <cell r="AB10">
            <v>1353</v>
          </cell>
          <cell r="AC10" t="str">
            <v>021110</v>
          </cell>
          <cell r="AD10">
            <v>1319</v>
          </cell>
          <cell r="AE10" t="str">
            <v>021110</v>
          </cell>
          <cell r="AF10">
            <v>1338</v>
          </cell>
          <cell r="AG10" t="str">
            <v>021110</v>
          </cell>
          <cell r="AH10">
            <v>1305</v>
          </cell>
          <cell r="AI10" t="str">
            <v>021110</v>
          </cell>
          <cell r="AJ10">
            <v>1384</v>
          </cell>
          <cell r="AK10" t="str">
            <v>021110</v>
          </cell>
          <cell r="AL10">
            <v>1270</v>
          </cell>
          <cell r="AM10" t="str">
            <v>021110</v>
          </cell>
          <cell r="AN10">
            <v>1180</v>
          </cell>
          <cell r="AO10" t="str">
            <v>021110</v>
          </cell>
          <cell r="AP10">
            <v>1178</v>
          </cell>
          <cell r="AQ10" t="str">
            <v>021110</v>
          </cell>
          <cell r="AR10">
            <v>1260</v>
          </cell>
          <cell r="AS10" t="str">
            <v>021110</v>
          </cell>
          <cell r="AT10">
            <v>1167</v>
          </cell>
          <cell r="AU10" t="str">
            <v>021110</v>
          </cell>
          <cell r="AV10">
            <v>1167</v>
          </cell>
          <cell r="AW10" t="str">
            <v>021110</v>
          </cell>
          <cell r="AX10">
            <v>1076</v>
          </cell>
          <cell r="AY10" t="str">
            <v>021110</v>
          </cell>
          <cell r="AZ10">
            <v>1039</v>
          </cell>
          <cell r="BA10" t="str">
            <v>021110</v>
          </cell>
          <cell r="BB10">
            <v>1026</v>
          </cell>
          <cell r="BC10" t="str">
            <v>021110</v>
          </cell>
          <cell r="BD10">
            <v>976</v>
          </cell>
          <cell r="BE10" t="str">
            <v>021110</v>
          </cell>
          <cell r="BF10">
            <v>944</v>
          </cell>
          <cell r="BG10" t="str">
            <v>021110</v>
          </cell>
          <cell r="BH10">
            <v>852</v>
          </cell>
          <cell r="BI10" t="str">
            <v>021110</v>
          </cell>
          <cell r="BJ10">
            <v>777</v>
          </cell>
          <cell r="BK10" t="str">
            <v>021110</v>
          </cell>
          <cell r="BL10">
            <v>801</v>
          </cell>
          <cell r="BM10" t="str">
            <v>021110</v>
          </cell>
          <cell r="BN10">
            <v>727</v>
          </cell>
          <cell r="BO10" t="str">
            <v>021105</v>
          </cell>
          <cell r="BP10">
            <v>132</v>
          </cell>
          <cell r="BQ10" t="str">
            <v>021105</v>
          </cell>
          <cell r="BR10">
            <v>78</v>
          </cell>
          <cell r="BS10" t="str">
            <v>021105</v>
          </cell>
          <cell r="BT10">
            <v>132</v>
          </cell>
          <cell r="BU10" t="str">
            <v>021110</v>
          </cell>
          <cell r="BV10">
            <v>4</v>
          </cell>
          <cell r="BW10" t="str">
            <v>021110</v>
          </cell>
          <cell r="BX10">
            <v>2</v>
          </cell>
          <cell r="BY10" t="str">
            <v>021110</v>
          </cell>
          <cell r="BZ10">
            <v>1</v>
          </cell>
          <cell r="CA10" t="str">
            <v>021111</v>
          </cell>
          <cell r="CB10">
            <v>332</v>
          </cell>
          <cell r="CC10" t="str">
            <v>021105</v>
          </cell>
          <cell r="CD10">
            <v>63</v>
          </cell>
          <cell r="CE10" t="str">
            <v>021110</v>
          </cell>
          <cell r="CF10">
            <v>1</v>
          </cell>
          <cell r="CG10" t="str">
            <v>021111</v>
          </cell>
          <cell r="CH10">
            <v>231</v>
          </cell>
          <cell r="CI10" t="str">
            <v>021110</v>
          </cell>
          <cell r="CJ10">
            <v>1</v>
          </cell>
          <cell r="CK10" t="str">
            <v>021111</v>
          </cell>
          <cell r="CL10">
            <v>257</v>
          </cell>
          <cell r="CM10" t="str">
            <v>021111</v>
          </cell>
          <cell r="CN10">
            <v>338</v>
          </cell>
          <cell r="CO10" t="str">
            <v>021111</v>
          </cell>
          <cell r="CP10">
            <v>256</v>
          </cell>
          <cell r="CQ10" t="str">
            <v>021111</v>
          </cell>
          <cell r="CR10">
            <v>315</v>
          </cell>
          <cell r="CS10" t="str">
            <v>021110</v>
          </cell>
          <cell r="CT10">
            <v>1</v>
          </cell>
          <cell r="CU10" t="str">
            <v>021111</v>
          </cell>
          <cell r="CV10">
            <v>355</v>
          </cell>
          <cell r="CW10" t="str">
            <v>021111</v>
          </cell>
          <cell r="CX10">
            <v>292</v>
          </cell>
          <cell r="CY10" t="str">
            <v>021111</v>
          </cell>
          <cell r="CZ10">
            <v>376</v>
          </cell>
          <cell r="DA10" t="str">
            <v>021111</v>
          </cell>
          <cell r="DB10">
            <v>319</v>
          </cell>
          <cell r="DC10" t="str">
            <v>021111</v>
          </cell>
          <cell r="DD10">
            <v>369</v>
          </cell>
          <cell r="DE10" t="str">
            <v>021111</v>
          </cell>
          <cell r="DF10">
            <v>350</v>
          </cell>
          <cell r="DG10" t="str">
            <v>021111</v>
          </cell>
          <cell r="DH10">
            <v>371</v>
          </cell>
          <cell r="DI10" t="str">
            <v>021111</v>
          </cell>
          <cell r="DJ10">
            <v>366</v>
          </cell>
          <cell r="DK10" t="str">
            <v>021111</v>
          </cell>
          <cell r="DL10">
            <v>399</v>
          </cell>
          <cell r="DM10" t="str">
            <v>021111</v>
          </cell>
          <cell r="DN10">
            <v>401</v>
          </cell>
          <cell r="DO10" t="str">
            <v>021111</v>
          </cell>
          <cell r="DP10">
            <v>486</v>
          </cell>
          <cell r="DQ10" t="str">
            <v>021111</v>
          </cell>
          <cell r="DR10">
            <v>432</v>
          </cell>
          <cell r="DS10" t="str">
            <v>021111</v>
          </cell>
          <cell r="DT10">
            <v>550</v>
          </cell>
          <cell r="DU10" t="str">
            <v>021110</v>
          </cell>
          <cell r="DV10">
            <v>1</v>
          </cell>
          <cell r="DW10" t="str">
            <v>021111</v>
          </cell>
          <cell r="DX10">
            <v>651</v>
          </cell>
          <cell r="DY10" t="str">
            <v>021111</v>
          </cell>
          <cell r="DZ10">
            <v>548</v>
          </cell>
          <cell r="EA10" t="str">
            <v>021111</v>
          </cell>
          <cell r="EB10">
            <v>693</v>
          </cell>
          <cell r="EC10" t="str">
            <v>021111</v>
          </cell>
          <cell r="ED10">
            <v>641</v>
          </cell>
          <cell r="EE10" t="str">
            <v>021111</v>
          </cell>
          <cell r="EF10">
            <v>678</v>
          </cell>
          <cell r="EG10" t="str">
            <v>021110</v>
          </cell>
          <cell r="EH10">
            <v>1</v>
          </cell>
          <cell r="EI10" t="str">
            <v>021111</v>
          </cell>
          <cell r="EJ10">
            <v>632</v>
          </cell>
          <cell r="EK10" t="str">
            <v>021111</v>
          </cell>
          <cell r="EL10">
            <v>626</v>
          </cell>
          <cell r="EM10" t="str">
            <v>021111</v>
          </cell>
          <cell r="EN10">
            <v>583</v>
          </cell>
          <cell r="EO10" t="str">
            <v>021111</v>
          </cell>
          <cell r="EP10">
            <v>615</v>
          </cell>
          <cell r="EQ10" t="str">
            <v>021111</v>
          </cell>
          <cell r="ER10">
            <v>595</v>
          </cell>
          <cell r="ES10" t="str">
            <v>021111</v>
          </cell>
          <cell r="ET10">
            <v>570</v>
          </cell>
          <cell r="EU10" t="str">
            <v>021111</v>
          </cell>
          <cell r="EV10">
            <v>641</v>
          </cell>
          <cell r="EW10" t="str">
            <v>021111</v>
          </cell>
          <cell r="EX10">
            <v>616</v>
          </cell>
          <cell r="EY10" t="str">
            <v>021111</v>
          </cell>
          <cell r="EZ10">
            <v>518</v>
          </cell>
          <cell r="FA10" t="str">
            <v>021111</v>
          </cell>
          <cell r="FB10">
            <v>550</v>
          </cell>
          <cell r="FC10" t="str">
            <v>021111</v>
          </cell>
          <cell r="FD10">
            <v>526</v>
          </cell>
          <cell r="FE10" t="str">
            <v>021111</v>
          </cell>
          <cell r="FF10">
            <v>554</v>
          </cell>
          <cell r="FG10" t="str">
            <v>021111</v>
          </cell>
          <cell r="FH10">
            <v>506</v>
          </cell>
          <cell r="FI10" t="str">
            <v>021111</v>
          </cell>
          <cell r="FJ10">
            <v>531</v>
          </cell>
          <cell r="FK10" t="str">
            <v>021111</v>
          </cell>
          <cell r="FL10">
            <v>468</v>
          </cell>
          <cell r="FM10" t="str">
            <v>021111</v>
          </cell>
          <cell r="FN10">
            <v>563</v>
          </cell>
          <cell r="FO10" t="str">
            <v>021111</v>
          </cell>
          <cell r="FP10">
            <v>474</v>
          </cell>
          <cell r="FQ10" t="str">
            <v>021111</v>
          </cell>
          <cell r="FR10">
            <v>532</v>
          </cell>
          <cell r="FS10" t="str">
            <v>021111</v>
          </cell>
          <cell r="FT10">
            <v>430</v>
          </cell>
          <cell r="FU10" t="str">
            <v>021111</v>
          </cell>
          <cell r="FV10">
            <v>557</v>
          </cell>
          <cell r="FW10" t="str">
            <v>021111</v>
          </cell>
          <cell r="FX10">
            <v>471</v>
          </cell>
          <cell r="FY10" t="str">
            <v>021111</v>
          </cell>
          <cell r="FZ10">
            <v>531</v>
          </cell>
          <cell r="GA10" t="str">
            <v>021111</v>
          </cell>
          <cell r="GB10">
            <v>435</v>
          </cell>
          <cell r="GC10" t="str">
            <v>021111</v>
          </cell>
          <cell r="GD10">
            <v>557</v>
          </cell>
          <cell r="GE10" t="str">
            <v>021111</v>
          </cell>
          <cell r="GF10">
            <v>448</v>
          </cell>
          <cell r="GG10" t="str">
            <v>021111</v>
          </cell>
          <cell r="GH10">
            <v>516</v>
          </cell>
          <cell r="GI10" t="str">
            <v>021111</v>
          </cell>
          <cell r="GJ10">
            <v>422</v>
          </cell>
          <cell r="GK10" t="str">
            <v>021111</v>
          </cell>
          <cell r="GL10">
            <v>551</v>
          </cell>
          <cell r="GM10" t="str">
            <v>021111</v>
          </cell>
          <cell r="GN10">
            <v>415</v>
          </cell>
          <cell r="GO10" t="str">
            <v>021111</v>
          </cell>
          <cell r="GP10">
            <v>508</v>
          </cell>
          <cell r="GQ10" t="str">
            <v>021111</v>
          </cell>
          <cell r="GR10">
            <v>455</v>
          </cell>
          <cell r="GS10" t="str">
            <v>021111</v>
          </cell>
          <cell r="GT10">
            <v>543</v>
          </cell>
          <cell r="GU10" t="str">
            <v>021111</v>
          </cell>
          <cell r="GV10">
            <v>412</v>
          </cell>
          <cell r="GW10" t="str">
            <v>021111</v>
          </cell>
          <cell r="GX10">
            <v>500</v>
          </cell>
          <cell r="GY10" t="str">
            <v>021111</v>
          </cell>
          <cell r="GZ10">
            <v>408</v>
          </cell>
          <cell r="HA10" t="str">
            <v>021111</v>
          </cell>
          <cell r="HB10">
            <v>534</v>
          </cell>
          <cell r="HC10" t="str">
            <v>021111</v>
          </cell>
          <cell r="HD10">
            <v>414</v>
          </cell>
          <cell r="HE10" t="str">
            <v>021111</v>
          </cell>
          <cell r="HF10">
            <v>511</v>
          </cell>
          <cell r="HG10" t="str">
            <v>021111</v>
          </cell>
          <cell r="HH10">
            <v>426</v>
          </cell>
          <cell r="HI10" t="str">
            <v>021111</v>
          </cell>
          <cell r="HJ10">
            <v>460</v>
          </cell>
          <cell r="HK10" t="str">
            <v>021111</v>
          </cell>
          <cell r="HL10">
            <v>469</v>
          </cell>
          <cell r="HM10" t="str">
            <v>021111</v>
          </cell>
          <cell r="HN10">
            <v>560</v>
          </cell>
          <cell r="HO10" t="str">
            <v>021111</v>
          </cell>
          <cell r="HP10">
            <v>468</v>
          </cell>
          <cell r="HQ10" t="str">
            <v>021111</v>
          </cell>
          <cell r="HR10">
            <v>585</v>
          </cell>
          <cell r="HS10" t="str">
            <v>021111</v>
          </cell>
          <cell r="HT10">
            <v>486</v>
          </cell>
          <cell r="HU10" t="str">
            <v>021111</v>
          </cell>
          <cell r="HV10">
            <v>630</v>
          </cell>
          <cell r="HW10" t="str">
            <v>021111</v>
          </cell>
          <cell r="HX10">
            <v>559</v>
          </cell>
          <cell r="HY10" t="str">
            <v>021111</v>
          </cell>
          <cell r="HZ10">
            <v>680</v>
          </cell>
          <cell r="IA10" t="str">
            <v>021111</v>
          </cell>
          <cell r="IB10">
            <v>602</v>
          </cell>
          <cell r="IC10" t="str">
            <v>021111</v>
          </cell>
          <cell r="ID10">
            <v>743</v>
          </cell>
          <cell r="IE10" t="str">
            <v>021111</v>
          </cell>
          <cell r="IF10">
            <v>601</v>
          </cell>
          <cell r="IG10" t="str">
            <v>021111</v>
          </cell>
          <cell r="IH10">
            <v>754</v>
          </cell>
          <cell r="II10" t="str">
            <v>021111</v>
          </cell>
          <cell r="IJ10">
            <v>581</v>
          </cell>
          <cell r="IK10" t="str">
            <v>021111</v>
          </cell>
          <cell r="IL10">
            <v>852</v>
          </cell>
          <cell r="IM10" t="str">
            <v>021111</v>
          </cell>
          <cell r="IN10">
            <v>598</v>
          </cell>
          <cell r="IO10" t="str">
            <v>021111</v>
          </cell>
          <cell r="IP10">
            <v>812</v>
          </cell>
          <cell r="IQ10" t="str">
            <v>021111</v>
          </cell>
          <cell r="IR10">
            <v>561</v>
          </cell>
          <cell r="IS10" t="str">
            <v>021111</v>
          </cell>
          <cell r="IT10">
            <v>832</v>
          </cell>
          <cell r="IU10" t="str">
            <v>021111</v>
          </cell>
          <cell r="IV10">
            <v>535</v>
          </cell>
          <cell r="IW10" t="str">
            <v>021111</v>
          </cell>
          <cell r="IX10">
            <v>805</v>
          </cell>
          <cell r="IY10" t="str">
            <v>021111</v>
          </cell>
          <cell r="IZ10">
            <v>490</v>
          </cell>
          <cell r="JA10" t="str">
            <v>021111</v>
          </cell>
          <cell r="JB10">
            <v>692</v>
          </cell>
          <cell r="JC10" t="str">
            <v>021111</v>
          </cell>
          <cell r="JD10">
            <v>467</v>
          </cell>
          <cell r="JE10" t="str">
            <v>021111</v>
          </cell>
          <cell r="JF10">
            <v>671</v>
          </cell>
          <cell r="JG10" t="str">
            <v>021111</v>
          </cell>
          <cell r="JH10">
            <v>488</v>
          </cell>
          <cell r="JI10" t="str">
            <v>021111</v>
          </cell>
          <cell r="JJ10">
            <v>654</v>
          </cell>
          <cell r="JK10" t="str">
            <v>021111</v>
          </cell>
          <cell r="JL10">
            <v>379</v>
          </cell>
          <cell r="JM10" t="str">
            <v>021111</v>
          </cell>
          <cell r="JN10">
            <v>594</v>
          </cell>
          <cell r="JO10" t="str">
            <v>021111</v>
          </cell>
          <cell r="JP10">
            <v>357</v>
          </cell>
          <cell r="JQ10" t="str">
            <v>021111</v>
          </cell>
          <cell r="JR10">
            <v>623</v>
          </cell>
          <cell r="JS10" t="str">
            <v>021111</v>
          </cell>
          <cell r="JT10">
            <v>365</v>
          </cell>
          <cell r="JU10" t="str">
            <v>021111</v>
          </cell>
          <cell r="JV10">
            <v>534</v>
          </cell>
          <cell r="JW10" t="str">
            <v>021111</v>
          </cell>
          <cell r="JX10">
            <v>233</v>
          </cell>
          <cell r="JY10" t="str">
            <v>021111</v>
          </cell>
          <cell r="JZ10">
            <v>456</v>
          </cell>
          <cell r="KA10" t="str">
            <v>021111</v>
          </cell>
          <cell r="KB10">
            <v>235</v>
          </cell>
          <cell r="KC10" t="str">
            <v>021111</v>
          </cell>
          <cell r="KD10">
            <v>430</v>
          </cell>
          <cell r="KE10" t="str">
            <v>021111</v>
          </cell>
          <cell r="KF10">
            <v>188</v>
          </cell>
          <cell r="KG10" t="str">
            <v>021111</v>
          </cell>
          <cell r="KH10">
            <v>342</v>
          </cell>
          <cell r="KI10" t="str">
            <v>021111</v>
          </cell>
          <cell r="KJ10">
            <v>172</v>
          </cell>
          <cell r="KK10" t="str">
            <v>021111</v>
          </cell>
          <cell r="KL10">
            <v>350</v>
          </cell>
          <cell r="KM10" t="str">
            <v>021111</v>
          </cell>
          <cell r="KN10">
            <v>145</v>
          </cell>
          <cell r="KO10" t="str">
            <v>021111</v>
          </cell>
          <cell r="KP10">
            <v>293</v>
          </cell>
          <cell r="KQ10" t="str">
            <v>021111</v>
          </cell>
          <cell r="KR10">
            <v>68</v>
          </cell>
          <cell r="KS10" t="str">
            <v>021111</v>
          </cell>
          <cell r="KT10">
            <v>130</v>
          </cell>
          <cell r="KU10" t="str">
            <v>021111</v>
          </cell>
          <cell r="KV10">
            <v>38</v>
          </cell>
          <cell r="KW10" t="str">
            <v>021111</v>
          </cell>
          <cell r="KX10">
            <v>84</v>
          </cell>
          <cell r="KY10" t="str">
            <v>021111</v>
          </cell>
          <cell r="KZ10">
            <v>25</v>
          </cell>
          <cell r="LA10" t="str">
            <v>021111</v>
          </cell>
          <cell r="LB10">
            <v>96</v>
          </cell>
          <cell r="LC10" t="str">
            <v>021111</v>
          </cell>
          <cell r="LD10">
            <v>81</v>
          </cell>
          <cell r="LE10" t="str">
            <v>021111</v>
          </cell>
          <cell r="LF10">
            <v>170</v>
          </cell>
          <cell r="LG10" t="str">
            <v>021111</v>
          </cell>
          <cell r="LH10">
            <v>75</v>
          </cell>
          <cell r="LI10" t="str">
            <v>021111</v>
          </cell>
          <cell r="LJ10">
            <v>264</v>
          </cell>
          <cell r="LK10" t="str">
            <v>021111</v>
          </cell>
          <cell r="LL10">
            <v>75</v>
          </cell>
          <cell r="LM10" t="str">
            <v>021111</v>
          </cell>
          <cell r="LN10">
            <v>248</v>
          </cell>
          <cell r="LO10" t="str">
            <v>021111</v>
          </cell>
          <cell r="LP10">
            <v>84</v>
          </cell>
          <cell r="LQ10" t="str">
            <v>021111</v>
          </cell>
          <cell r="LR10">
            <v>277</v>
          </cell>
          <cell r="LS10" t="str">
            <v>021111</v>
          </cell>
          <cell r="LT10">
            <v>71</v>
          </cell>
          <cell r="LU10" t="str">
            <v>021111</v>
          </cell>
          <cell r="LV10">
            <v>272</v>
          </cell>
          <cell r="LW10" t="str">
            <v>021111</v>
          </cell>
          <cell r="LX10">
            <v>55</v>
          </cell>
          <cell r="LY10" t="str">
            <v>021111</v>
          </cell>
          <cell r="LZ10">
            <v>215</v>
          </cell>
          <cell r="MA10" t="str">
            <v>021111</v>
          </cell>
          <cell r="MB10">
            <v>51</v>
          </cell>
          <cell r="MC10" t="str">
            <v>021111</v>
          </cell>
          <cell r="MD10">
            <v>180</v>
          </cell>
          <cell r="ME10" t="str">
            <v>021111</v>
          </cell>
          <cell r="MF10">
            <v>47</v>
          </cell>
          <cell r="MG10" t="str">
            <v>021111</v>
          </cell>
          <cell r="MH10">
            <v>150</v>
          </cell>
          <cell r="MI10" t="str">
            <v>021111</v>
          </cell>
          <cell r="MJ10">
            <v>21</v>
          </cell>
          <cell r="MK10" t="str">
            <v>021111</v>
          </cell>
          <cell r="ML10">
            <v>69</v>
          </cell>
          <cell r="MM10" t="str">
            <v>021111</v>
          </cell>
          <cell r="MN10">
            <v>23</v>
          </cell>
          <cell r="MO10" t="str">
            <v>021111</v>
          </cell>
          <cell r="MP10">
            <v>64</v>
          </cell>
          <cell r="MQ10" t="str">
            <v>021111</v>
          </cell>
          <cell r="MR10">
            <v>19</v>
          </cell>
          <cell r="MS10" t="str">
            <v>021111</v>
          </cell>
          <cell r="MT10">
            <v>82</v>
          </cell>
          <cell r="MU10" t="str">
            <v>021111</v>
          </cell>
          <cell r="MV10">
            <v>20</v>
          </cell>
          <cell r="MW10" t="str">
            <v>021111</v>
          </cell>
          <cell r="MX10">
            <v>72</v>
          </cell>
          <cell r="MY10" t="str">
            <v>021111</v>
          </cell>
          <cell r="MZ10">
            <v>7</v>
          </cell>
          <cell r="NA10" t="str">
            <v>021111</v>
          </cell>
          <cell r="NB10">
            <v>53</v>
          </cell>
          <cell r="NC10" t="str">
            <v>021111</v>
          </cell>
          <cell r="ND10">
            <v>15</v>
          </cell>
          <cell r="NE10" t="str">
            <v>021111</v>
          </cell>
          <cell r="NF10">
            <v>28</v>
          </cell>
          <cell r="NG10" t="str">
            <v>021111</v>
          </cell>
          <cell r="NH10">
            <v>8</v>
          </cell>
          <cell r="NI10" t="str">
            <v>021201</v>
          </cell>
          <cell r="NJ10">
            <v>31</v>
          </cell>
          <cell r="NK10" t="str">
            <v>021111</v>
          </cell>
          <cell r="NL10">
            <v>1</v>
          </cell>
          <cell r="NM10" t="str">
            <v>021111</v>
          </cell>
          <cell r="NN10">
            <v>16</v>
          </cell>
          <cell r="NO10" t="str">
            <v>021111</v>
          </cell>
          <cell r="NP10">
            <v>5</v>
          </cell>
          <cell r="NQ10" t="str">
            <v>021201</v>
          </cell>
          <cell r="NR10">
            <v>11</v>
          </cell>
          <cell r="NS10" t="str">
            <v>021111</v>
          </cell>
          <cell r="NT10">
            <v>2</v>
          </cell>
          <cell r="NU10" t="str">
            <v>021201</v>
          </cell>
          <cell r="NV10">
            <v>8</v>
          </cell>
          <cell r="NW10" t="str">
            <v>021201</v>
          </cell>
          <cell r="NX10">
            <v>1</v>
          </cell>
          <cell r="NY10" t="str">
            <v>021201</v>
          </cell>
          <cell r="NZ10">
            <v>4</v>
          </cell>
          <cell r="OA10" t="str">
            <v>021111</v>
          </cell>
          <cell r="OB10">
            <v>2</v>
          </cell>
          <cell r="OC10" t="str">
            <v>021205</v>
          </cell>
          <cell r="OD10">
            <v>3</v>
          </cell>
          <cell r="OG10" t="str">
            <v>021424</v>
          </cell>
          <cell r="OH10">
            <v>2</v>
          </cell>
          <cell r="OK10" t="str">
            <v>021800</v>
          </cell>
          <cell r="OL10">
            <v>1</v>
          </cell>
          <cell r="OO10" t="str">
            <v>022208</v>
          </cell>
          <cell r="OP10">
            <v>1</v>
          </cell>
          <cell r="OS10" t="str">
            <v>027002</v>
          </cell>
          <cell r="OT10">
            <v>2</v>
          </cell>
          <cell r="OW10" t="str">
            <v>022300</v>
          </cell>
          <cell r="OX10">
            <v>1</v>
          </cell>
        </row>
        <row r="11">
          <cell r="C11" t="str">
            <v>021111</v>
          </cell>
          <cell r="D11">
            <v>370</v>
          </cell>
          <cell r="E11" t="str">
            <v>021111</v>
          </cell>
          <cell r="F11">
            <v>371</v>
          </cell>
          <cell r="G11" t="str">
            <v>021111</v>
          </cell>
          <cell r="H11">
            <v>391</v>
          </cell>
          <cell r="I11" t="str">
            <v>021111</v>
          </cell>
          <cell r="J11">
            <v>344</v>
          </cell>
          <cell r="K11" t="str">
            <v>021111</v>
          </cell>
          <cell r="L11">
            <v>444</v>
          </cell>
          <cell r="M11" t="str">
            <v>021111</v>
          </cell>
          <cell r="N11">
            <v>398</v>
          </cell>
          <cell r="O11" t="str">
            <v>021111</v>
          </cell>
          <cell r="P11">
            <v>442</v>
          </cell>
          <cell r="Q11" t="str">
            <v>021111</v>
          </cell>
          <cell r="R11">
            <v>409</v>
          </cell>
          <cell r="S11" t="str">
            <v>021111</v>
          </cell>
          <cell r="T11">
            <v>522</v>
          </cell>
          <cell r="U11" t="str">
            <v>021111</v>
          </cell>
          <cell r="V11">
            <v>492</v>
          </cell>
          <cell r="W11" t="str">
            <v>021111</v>
          </cell>
          <cell r="X11">
            <v>539</v>
          </cell>
          <cell r="Y11" t="str">
            <v>021111</v>
          </cell>
          <cell r="Z11">
            <v>490</v>
          </cell>
          <cell r="AA11" t="str">
            <v>021111</v>
          </cell>
          <cell r="AB11">
            <v>579</v>
          </cell>
          <cell r="AC11" t="str">
            <v>021111</v>
          </cell>
          <cell r="AD11">
            <v>522</v>
          </cell>
          <cell r="AE11" t="str">
            <v>021111</v>
          </cell>
          <cell r="AF11">
            <v>571</v>
          </cell>
          <cell r="AG11" t="str">
            <v>021111</v>
          </cell>
          <cell r="AH11">
            <v>488</v>
          </cell>
          <cell r="AI11" t="str">
            <v>021111</v>
          </cell>
          <cell r="AJ11">
            <v>581</v>
          </cell>
          <cell r="AK11" t="str">
            <v>021111</v>
          </cell>
          <cell r="AL11">
            <v>495</v>
          </cell>
          <cell r="AM11" t="str">
            <v>021111</v>
          </cell>
          <cell r="AN11">
            <v>500</v>
          </cell>
          <cell r="AO11" t="str">
            <v>021111</v>
          </cell>
          <cell r="AP11">
            <v>490</v>
          </cell>
          <cell r="AQ11" t="str">
            <v>021111</v>
          </cell>
          <cell r="AR11">
            <v>525</v>
          </cell>
          <cell r="AS11" t="str">
            <v>021111</v>
          </cell>
          <cell r="AT11">
            <v>502</v>
          </cell>
          <cell r="AU11" t="str">
            <v>021111</v>
          </cell>
          <cell r="AV11">
            <v>527</v>
          </cell>
          <cell r="AW11" t="str">
            <v>021111</v>
          </cell>
          <cell r="AX11">
            <v>488</v>
          </cell>
          <cell r="AY11" t="str">
            <v>021111</v>
          </cell>
          <cell r="AZ11">
            <v>564</v>
          </cell>
          <cell r="BA11" t="str">
            <v>021111</v>
          </cell>
          <cell r="BB11">
            <v>473</v>
          </cell>
          <cell r="BC11" t="str">
            <v>021111</v>
          </cell>
          <cell r="BD11">
            <v>501</v>
          </cell>
          <cell r="BE11" t="str">
            <v>021111</v>
          </cell>
          <cell r="BF11">
            <v>460</v>
          </cell>
          <cell r="BG11" t="str">
            <v>021111</v>
          </cell>
          <cell r="BH11">
            <v>432</v>
          </cell>
          <cell r="BI11" t="str">
            <v>021111</v>
          </cell>
          <cell r="BJ11">
            <v>408</v>
          </cell>
          <cell r="BK11" t="str">
            <v>021111</v>
          </cell>
          <cell r="BL11">
            <v>415</v>
          </cell>
          <cell r="BM11" t="str">
            <v>021111</v>
          </cell>
          <cell r="BN11">
            <v>352</v>
          </cell>
          <cell r="BO11" t="str">
            <v>021110</v>
          </cell>
          <cell r="BP11">
            <v>12</v>
          </cell>
          <cell r="BQ11" t="str">
            <v>021110</v>
          </cell>
          <cell r="BR11">
            <v>19</v>
          </cell>
          <cell r="BS11" t="str">
            <v>021110</v>
          </cell>
          <cell r="BT11">
            <v>5</v>
          </cell>
          <cell r="BU11" t="str">
            <v>021111</v>
          </cell>
          <cell r="BV11">
            <v>288</v>
          </cell>
          <cell r="BW11" t="str">
            <v>021111</v>
          </cell>
          <cell r="BX11">
            <v>334</v>
          </cell>
          <cell r="BY11" t="str">
            <v>021111</v>
          </cell>
          <cell r="BZ11">
            <v>258</v>
          </cell>
          <cell r="CA11" t="str">
            <v>021201</v>
          </cell>
          <cell r="CB11">
            <v>596</v>
          </cell>
          <cell r="CC11" t="str">
            <v>021111</v>
          </cell>
          <cell r="CD11">
            <v>259</v>
          </cell>
          <cell r="CE11" t="str">
            <v>021111</v>
          </cell>
          <cell r="CF11">
            <v>320</v>
          </cell>
          <cell r="CG11" t="str">
            <v>021120</v>
          </cell>
          <cell r="CH11">
            <v>1</v>
          </cell>
          <cell r="CI11" t="str">
            <v>021111</v>
          </cell>
          <cell r="CJ11">
            <v>348</v>
          </cell>
          <cell r="CK11" t="str">
            <v>021201</v>
          </cell>
          <cell r="CL11">
            <v>579</v>
          </cell>
          <cell r="CM11" t="str">
            <v>021201</v>
          </cell>
          <cell r="CN11">
            <v>653</v>
          </cell>
          <cell r="CO11" t="str">
            <v>021120</v>
          </cell>
          <cell r="CP11">
            <v>1</v>
          </cell>
          <cell r="CQ11" t="str">
            <v>021201</v>
          </cell>
          <cell r="CR11">
            <v>703</v>
          </cell>
          <cell r="CS11" t="str">
            <v>021111</v>
          </cell>
          <cell r="CT11">
            <v>272</v>
          </cell>
          <cell r="CU11" t="str">
            <v>021201</v>
          </cell>
          <cell r="CV11">
            <v>695</v>
          </cell>
          <cell r="CW11" t="str">
            <v>021201</v>
          </cell>
          <cell r="CX11">
            <v>682</v>
          </cell>
          <cell r="CY11" t="str">
            <v>021201</v>
          </cell>
          <cell r="CZ11">
            <v>733</v>
          </cell>
          <cell r="DA11" t="str">
            <v>021200</v>
          </cell>
          <cell r="DB11">
            <v>1</v>
          </cell>
          <cell r="DC11" t="str">
            <v>021201</v>
          </cell>
          <cell r="DD11">
            <v>792</v>
          </cell>
          <cell r="DE11" t="str">
            <v>021120</v>
          </cell>
          <cell r="DF11">
            <v>1</v>
          </cell>
          <cell r="DG11" t="str">
            <v>021201</v>
          </cell>
          <cell r="DH11">
            <v>800</v>
          </cell>
          <cell r="DI11" t="str">
            <v>021201</v>
          </cell>
          <cell r="DJ11">
            <v>779</v>
          </cell>
          <cell r="DK11" t="str">
            <v>021201</v>
          </cell>
          <cell r="DL11">
            <v>878</v>
          </cell>
          <cell r="DM11" t="str">
            <v>021201</v>
          </cell>
          <cell r="DN11">
            <v>987</v>
          </cell>
          <cell r="DO11" t="str">
            <v>021201</v>
          </cell>
          <cell r="DP11">
            <v>1077</v>
          </cell>
          <cell r="DQ11" t="str">
            <v>021201</v>
          </cell>
          <cell r="DR11">
            <v>1122</v>
          </cell>
          <cell r="DS11" t="str">
            <v>021130</v>
          </cell>
          <cell r="DT11">
            <v>1</v>
          </cell>
          <cell r="DU11" t="str">
            <v>021111</v>
          </cell>
          <cell r="DV11">
            <v>521</v>
          </cell>
          <cell r="DW11" t="str">
            <v>021201</v>
          </cell>
          <cell r="DX11">
            <v>1405</v>
          </cell>
          <cell r="DY11" t="str">
            <v>021201</v>
          </cell>
          <cell r="DZ11">
            <v>1402</v>
          </cell>
          <cell r="EA11" t="str">
            <v>021201</v>
          </cell>
          <cell r="EB11">
            <v>1465</v>
          </cell>
          <cell r="EC11" t="str">
            <v>021201</v>
          </cell>
          <cell r="ED11">
            <v>1477</v>
          </cell>
          <cell r="EE11" t="str">
            <v>021201</v>
          </cell>
          <cell r="EF11">
            <v>1590</v>
          </cell>
          <cell r="EG11" t="str">
            <v>021111</v>
          </cell>
          <cell r="EH11">
            <v>699</v>
          </cell>
          <cell r="EI11" t="str">
            <v>021201</v>
          </cell>
          <cell r="EJ11">
            <v>1450</v>
          </cell>
          <cell r="EK11" t="str">
            <v>021201</v>
          </cell>
          <cell r="EL11">
            <v>1517</v>
          </cell>
          <cell r="EM11" t="str">
            <v>021201</v>
          </cell>
          <cell r="EN11">
            <v>1437</v>
          </cell>
          <cell r="EO11" t="str">
            <v>021201</v>
          </cell>
          <cell r="EP11">
            <v>1430</v>
          </cell>
          <cell r="EQ11" t="str">
            <v>021201</v>
          </cell>
          <cell r="ER11">
            <v>1345</v>
          </cell>
          <cell r="ES11" t="str">
            <v>021200</v>
          </cell>
          <cell r="ET11">
            <v>1</v>
          </cell>
          <cell r="EU11" t="str">
            <v>021201</v>
          </cell>
          <cell r="EV11">
            <v>1246</v>
          </cell>
          <cell r="EW11" t="str">
            <v>021201</v>
          </cell>
          <cell r="EX11">
            <v>1372</v>
          </cell>
          <cell r="EY11" t="str">
            <v>021201</v>
          </cell>
          <cell r="EZ11">
            <v>1094</v>
          </cell>
          <cell r="FA11" t="str">
            <v>021201</v>
          </cell>
          <cell r="FB11">
            <v>1191</v>
          </cell>
          <cell r="FC11" t="str">
            <v>021201</v>
          </cell>
          <cell r="FD11">
            <v>1007</v>
          </cell>
          <cell r="FE11" t="str">
            <v>021201</v>
          </cell>
          <cell r="FF11">
            <v>1142</v>
          </cell>
          <cell r="FG11" t="str">
            <v>021201</v>
          </cell>
          <cell r="FH11">
            <v>937</v>
          </cell>
          <cell r="FI11" t="str">
            <v>021201</v>
          </cell>
          <cell r="FJ11">
            <v>1048</v>
          </cell>
          <cell r="FK11" t="str">
            <v>021201</v>
          </cell>
          <cell r="FL11">
            <v>925</v>
          </cell>
          <cell r="FM11" t="str">
            <v>021201</v>
          </cell>
          <cell r="FN11">
            <v>1002</v>
          </cell>
          <cell r="FO11" t="str">
            <v>021201</v>
          </cell>
          <cell r="FP11">
            <v>867</v>
          </cell>
          <cell r="FQ11" t="str">
            <v>021201</v>
          </cell>
          <cell r="FR11">
            <v>996</v>
          </cell>
          <cell r="FS11" t="str">
            <v>021201</v>
          </cell>
          <cell r="FT11">
            <v>915</v>
          </cell>
          <cell r="FU11" t="str">
            <v>021201</v>
          </cell>
          <cell r="FV11">
            <v>1033</v>
          </cell>
          <cell r="FW11" t="str">
            <v>021201</v>
          </cell>
          <cell r="FX11">
            <v>764</v>
          </cell>
          <cell r="FY11" t="str">
            <v>021201</v>
          </cell>
          <cell r="FZ11">
            <v>974</v>
          </cell>
          <cell r="GA11" t="str">
            <v>021201</v>
          </cell>
          <cell r="GB11">
            <v>810</v>
          </cell>
          <cell r="GC11" t="str">
            <v>021201</v>
          </cell>
          <cell r="GD11">
            <v>924</v>
          </cell>
          <cell r="GE11" t="str">
            <v>021201</v>
          </cell>
          <cell r="GF11">
            <v>760</v>
          </cell>
          <cell r="GG11" t="str">
            <v>021201</v>
          </cell>
          <cell r="GH11">
            <v>920</v>
          </cell>
          <cell r="GI11" t="str">
            <v>021201</v>
          </cell>
          <cell r="GJ11">
            <v>725</v>
          </cell>
          <cell r="GK11" t="str">
            <v>021201</v>
          </cell>
          <cell r="GL11">
            <v>920</v>
          </cell>
          <cell r="GM11" t="str">
            <v>021201</v>
          </cell>
          <cell r="GN11">
            <v>769</v>
          </cell>
          <cell r="GO11" t="str">
            <v>021201</v>
          </cell>
          <cell r="GP11">
            <v>898</v>
          </cell>
          <cell r="GQ11" t="str">
            <v>021201</v>
          </cell>
          <cell r="GR11">
            <v>723</v>
          </cell>
          <cell r="GS11" t="str">
            <v>021201</v>
          </cell>
          <cell r="GT11">
            <v>915</v>
          </cell>
          <cell r="GU11" t="str">
            <v>021201</v>
          </cell>
          <cell r="GV11">
            <v>747</v>
          </cell>
          <cell r="GW11" t="str">
            <v>021201</v>
          </cell>
          <cell r="GX11">
            <v>988</v>
          </cell>
          <cell r="GY11" t="str">
            <v>021201</v>
          </cell>
          <cell r="GZ11">
            <v>727</v>
          </cell>
          <cell r="HA11" t="str">
            <v>021201</v>
          </cell>
          <cell r="HB11">
            <v>1024</v>
          </cell>
          <cell r="HC11" t="str">
            <v>021201</v>
          </cell>
          <cell r="HD11">
            <v>779</v>
          </cell>
          <cell r="HE11" t="str">
            <v>021200</v>
          </cell>
          <cell r="HF11">
            <v>1</v>
          </cell>
          <cell r="HG11" t="str">
            <v>021201</v>
          </cell>
          <cell r="HH11">
            <v>910</v>
          </cell>
          <cell r="HI11" t="str">
            <v>021201</v>
          </cell>
          <cell r="HJ11">
            <v>1112</v>
          </cell>
          <cell r="HK11" t="str">
            <v>021201</v>
          </cell>
          <cell r="HL11">
            <v>930</v>
          </cell>
          <cell r="HM11" t="str">
            <v>021201</v>
          </cell>
          <cell r="HN11">
            <v>1226</v>
          </cell>
          <cell r="HO11" t="str">
            <v>021201</v>
          </cell>
          <cell r="HP11">
            <v>968</v>
          </cell>
          <cell r="HQ11" t="str">
            <v>021201</v>
          </cell>
          <cell r="HR11">
            <v>1219</v>
          </cell>
          <cell r="HS11" t="str">
            <v>021201</v>
          </cell>
          <cell r="HT11">
            <v>1034</v>
          </cell>
          <cell r="HU11" t="str">
            <v>021201</v>
          </cell>
          <cell r="HV11">
            <v>1358</v>
          </cell>
          <cell r="HW11" t="str">
            <v>021201</v>
          </cell>
          <cell r="HX11">
            <v>1061</v>
          </cell>
          <cell r="HY11" t="str">
            <v>021201</v>
          </cell>
          <cell r="HZ11">
            <v>1389</v>
          </cell>
          <cell r="IA11" t="str">
            <v>021201</v>
          </cell>
          <cell r="IB11">
            <v>1150</v>
          </cell>
          <cell r="IC11" t="str">
            <v>021201</v>
          </cell>
          <cell r="ID11">
            <v>1467</v>
          </cell>
          <cell r="IE11" t="str">
            <v>021201</v>
          </cell>
          <cell r="IF11">
            <v>1148</v>
          </cell>
          <cell r="IG11" t="str">
            <v>021201</v>
          </cell>
          <cell r="IH11">
            <v>1421</v>
          </cell>
          <cell r="II11" t="str">
            <v>021201</v>
          </cell>
          <cell r="IJ11">
            <v>1065</v>
          </cell>
          <cell r="IK11" t="str">
            <v>021120</v>
          </cell>
          <cell r="IL11">
            <v>1</v>
          </cell>
          <cell r="IM11" t="str">
            <v>021201</v>
          </cell>
          <cell r="IN11">
            <v>1063</v>
          </cell>
          <cell r="IO11" t="str">
            <v>021201</v>
          </cell>
          <cell r="IP11">
            <v>1313</v>
          </cell>
          <cell r="IQ11" t="str">
            <v>021201</v>
          </cell>
          <cell r="IR11">
            <v>998</v>
          </cell>
          <cell r="IS11" t="str">
            <v>021201</v>
          </cell>
          <cell r="IT11">
            <v>1234</v>
          </cell>
          <cell r="IU11" t="str">
            <v>021201</v>
          </cell>
          <cell r="IV11">
            <v>827</v>
          </cell>
          <cell r="IW11" t="str">
            <v>021201</v>
          </cell>
          <cell r="IX11">
            <v>1215</v>
          </cell>
          <cell r="IY11" t="str">
            <v>021201</v>
          </cell>
          <cell r="IZ11">
            <v>726</v>
          </cell>
          <cell r="JA11" t="str">
            <v>021201</v>
          </cell>
          <cell r="JB11">
            <v>1070</v>
          </cell>
          <cell r="JC11" t="str">
            <v>021201</v>
          </cell>
          <cell r="JD11">
            <v>628</v>
          </cell>
          <cell r="JE11" t="str">
            <v>021201</v>
          </cell>
          <cell r="JF11">
            <v>974</v>
          </cell>
          <cell r="JG11" t="str">
            <v>021201</v>
          </cell>
          <cell r="JH11">
            <v>597</v>
          </cell>
          <cell r="JI11" t="str">
            <v>021201</v>
          </cell>
          <cell r="JJ11">
            <v>939</v>
          </cell>
          <cell r="JK11" t="str">
            <v>021201</v>
          </cell>
          <cell r="JL11">
            <v>546</v>
          </cell>
          <cell r="JM11" t="str">
            <v>021201</v>
          </cell>
          <cell r="JN11">
            <v>870</v>
          </cell>
          <cell r="JO11" t="str">
            <v>021201</v>
          </cell>
          <cell r="JP11">
            <v>542</v>
          </cell>
          <cell r="JQ11" t="str">
            <v>021201</v>
          </cell>
          <cell r="JR11">
            <v>836</v>
          </cell>
          <cell r="JS11" t="str">
            <v>021201</v>
          </cell>
          <cell r="JT11">
            <v>415</v>
          </cell>
          <cell r="JU11" t="str">
            <v>021201</v>
          </cell>
          <cell r="JV11">
            <v>766</v>
          </cell>
          <cell r="JW11" t="str">
            <v>021201</v>
          </cell>
          <cell r="JX11">
            <v>373</v>
          </cell>
          <cell r="JY11" t="str">
            <v>021201</v>
          </cell>
          <cell r="JZ11">
            <v>648</v>
          </cell>
          <cell r="KA11" t="str">
            <v>021201</v>
          </cell>
          <cell r="KB11">
            <v>368</v>
          </cell>
          <cell r="KC11" t="str">
            <v>021201</v>
          </cell>
          <cell r="KD11">
            <v>692</v>
          </cell>
          <cell r="KE11" t="str">
            <v>021201</v>
          </cell>
          <cell r="KF11">
            <v>278</v>
          </cell>
          <cell r="KG11" t="str">
            <v>021201</v>
          </cell>
          <cell r="KH11">
            <v>544</v>
          </cell>
          <cell r="KI11" t="str">
            <v>021201</v>
          </cell>
          <cell r="KJ11">
            <v>279</v>
          </cell>
          <cell r="KK11" t="str">
            <v>021201</v>
          </cell>
          <cell r="KL11">
            <v>526</v>
          </cell>
          <cell r="KM11" t="str">
            <v>021201</v>
          </cell>
          <cell r="KN11">
            <v>180</v>
          </cell>
          <cell r="KO11" t="str">
            <v>021201</v>
          </cell>
          <cell r="KP11">
            <v>405</v>
          </cell>
          <cell r="KQ11" t="str">
            <v>021201</v>
          </cell>
          <cell r="KR11">
            <v>111</v>
          </cell>
          <cell r="KS11" t="str">
            <v>021201</v>
          </cell>
          <cell r="KT11">
            <v>211</v>
          </cell>
          <cell r="KU11" t="str">
            <v>021201</v>
          </cell>
          <cell r="KV11">
            <v>72</v>
          </cell>
          <cell r="KW11" t="str">
            <v>021201</v>
          </cell>
          <cell r="KX11">
            <v>170</v>
          </cell>
          <cell r="KY11" t="str">
            <v>021201</v>
          </cell>
          <cell r="KZ11">
            <v>74</v>
          </cell>
          <cell r="LA11" t="str">
            <v>021201</v>
          </cell>
          <cell r="LB11">
            <v>161</v>
          </cell>
          <cell r="LC11" t="str">
            <v>021201</v>
          </cell>
          <cell r="LD11">
            <v>97</v>
          </cell>
          <cell r="LE11" t="str">
            <v>021201</v>
          </cell>
          <cell r="LF11">
            <v>291</v>
          </cell>
          <cell r="LG11" t="str">
            <v>021201</v>
          </cell>
          <cell r="LH11">
            <v>135</v>
          </cell>
          <cell r="LI11" t="str">
            <v>021201</v>
          </cell>
          <cell r="LJ11">
            <v>387</v>
          </cell>
          <cell r="LK11" t="str">
            <v>021201</v>
          </cell>
          <cell r="LL11">
            <v>132</v>
          </cell>
          <cell r="LM11" t="str">
            <v>021201</v>
          </cell>
          <cell r="LN11">
            <v>383</v>
          </cell>
          <cell r="LO11" t="str">
            <v>021201</v>
          </cell>
          <cell r="LP11">
            <v>139</v>
          </cell>
          <cell r="LQ11" t="str">
            <v>021201</v>
          </cell>
          <cell r="LR11">
            <v>404</v>
          </cell>
          <cell r="LS11" t="str">
            <v>021201</v>
          </cell>
          <cell r="LT11">
            <v>108</v>
          </cell>
          <cell r="LU11" t="str">
            <v>021201</v>
          </cell>
          <cell r="LV11">
            <v>325</v>
          </cell>
          <cell r="LW11" t="str">
            <v>021201</v>
          </cell>
          <cell r="LX11">
            <v>87</v>
          </cell>
          <cell r="LY11" t="str">
            <v>021201</v>
          </cell>
          <cell r="LZ11">
            <v>270</v>
          </cell>
          <cell r="MA11" t="str">
            <v>021201</v>
          </cell>
          <cell r="MB11">
            <v>69</v>
          </cell>
          <cell r="MC11" t="str">
            <v>021201</v>
          </cell>
          <cell r="MD11">
            <v>177</v>
          </cell>
          <cell r="ME11" t="str">
            <v>021201</v>
          </cell>
          <cell r="MF11">
            <v>59</v>
          </cell>
          <cell r="MG11" t="str">
            <v>021201</v>
          </cell>
          <cell r="MH11">
            <v>150</v>
          </cell>
          <cell r="MI11" t="str">
            <v>021201</v>
          </cell>
          <cell r="MJ11">
            <v>34</v>
          </cell>
          <cell r="MK11" t="str">
            <v>021201</v>
          </cell>
          <cell r="ML11">
            <v>119</v>
          </cell>
          <cell r="MM11" t="str">
            <v>021201</v>
          </cell>
          <cell r="MN11">
            <v>22</v>
          </cell>
          <cell r="MO11" t="str">
            <v>021201</v>
          </cell>
          <cell r="MP11">
            <v>68</v>
          </cell>
          <cell r="MQ11" t="str">
            <v>021201</v>
          </cell>
          <cell r="MR11">
            <v>29</v>
          </cell>
          <cell r="MS11" t="str">
            <v>021201</v>
          </cell>
          <cell r="MT11">
            <v>77</v>
          </cell>
          <cell r="MU11" t="str">
            <v>021201</v>
          </cell>
          <cell r="MV11">
            <v>13</v>
          </cell>
          <cell r="MW11" t="str">
            <v>021201</v>
          </cell>
          <cell r="MX11">
            <v>52</v>
          </cell>
          <cell r="MY11" t="str">
            <v>021201</v>
          </cell>
          <cell r="MZ11">
            <v>15</v>
          </cell>
          <cell r="NA11" t="str">
            <v>021201</v>
          </cell>
          <cell r="NB11">
            <v>54</v>
          </cell>
          <cell r="NC11" t="str">
            <v>021201</v>
          </cell>
          <cell r="ND11">
            <v>3</v>
          </cell>
          <cell r="NE11" t="str">
            <v>021201</v>
          </cell>
          <cell r="NF11">
            <v>29</v>
          </cell>
          <cell r="NG11" t="str">
            <v>021201</v>
          </cell>
          <cell r="NH11">
            <v>3</v>
          </cell>
          <cell r="NI11" t="str">
            <v>021205</v>
          </cell>
          <cell r="NJ11">
            <v>16</v>
          </cell>
          <cell r="NK11" t="str">
            <v>021201</v>
          </cell>
          <cell r="NL11">
            <v>2</v>
          </cell>
          <cell r="NM11" t="str">
            <v>021201</v>
          </cell>
          <cell r="NN11">
            <v>20</v>
          </cell>
          <cell r="NO11" t="str">
            <v>021201</v>
          </cell>
          <cell r="NP11">
            <v>1</v>
          </cell>
          <cell r="NQ11" t="str">
            <v>021205</v>
          </cell>
          <cell r="NR11">
            <v>6</v>
          </cell>
          <cell r="NS11" t="str">
            <v>021201</v>
          </cell>
          <cell r="NT11">
            <v>1</v>
          </cell>
          <cell r="NU11" t="str">
            <v>021205</v>
          </cell>
          <cell r="NV11">
            <v>2</v>
          </cell>
          <cell r="NY11" t="str">
            <v>021205</v>
          </cell>
          <cell r="NZ11">
            <v>2</v>
          </cell>
          <cell r="OA11" t="str">
            <v>021201</v>
          </cell>
          <cell r="OB11">
            <v>1</v>
          </cell>
          <cell r="OC11" t="str">
            <v>021206</v>
          </cell>
          <cell r="OD11">
            <v>2</v>
          </cell>
          <cell r="OG11" t="str">
            <v>021502</v>
          </cell>
          <cell r="OH11">
            <v>1</v>
          </cell>
          <cell r="OK11" t="str">
            <v>022103</v>
          </cell>
          <cell r="OL11">
            <v>1</v>
          </cell>
          <cell r="OO11" t="str">
            <v>022300</v>
          </cell>
          <cell r="OP11">
            <v>1</v>
          </cell>
          <cell r="OQ11" t="str">
            <v>021201</v>
          </cell>
          <cell r="OR11">
            <v>1</v>
          </cell>
          <cell r="OS11" t="str">
            <v>029001</v>
          </cell>
          <cell r="OT11">
            <v>1</v>
          </cell>
          <cell r="OW11" t="str">
            <v>022400</v>
          </cell>
          <cell r="OX11">
            <v>1</v>
          </cell>
        </row>
        <row r="12">
          <cell r="C12" t="str">
            <v>021120</v>
          </cell>
          <cell r="D12">
            <v>1503</v>
          </cell>
          <cell r="E12" t="str">
            <v>021120</v>
          </cell>
          <cell r="F12">
            <v>1423</v>
          </cell>
          <cell r="G12" t="str">
            <v>021120</v>
          </cell>
          <cell r="H12">
            <v>1525</v>
          </cell>
          <cell r="I12" t="str">
            <v>021120</v>
          </cell>
          <cell r="J12">
            <v>1484</v>
          </cell>
          <cell r="K12" t="str">
            <v>021120</v>
          </cell>
          <cell r="L12">
            <v>1725</v>
          </cell>
          <cell r="M12" t="str">
            <v>021120</v>
          </cell>
          <cell r="N12">
            <v>1636</v>
          </cell>
          <cell r="O12" t="str">
            <v>021120</v>
          </cell>
          <cell r="P12">
            <v>1860</v>
          </cell>
          <cell r="Q12" t="str">
            <v>021120</v>
          </cell>
          <cell r="R12">
            <v>1700</v>
          </cell>
          <cell r="S12" t="str">
            <v>021120</v>
          </cell>
          <cell r="T12">
            <v>2009</v>
          </cell>
          <cell r="U12" t="str">
            <v>021120</v>
          </cell>
          <cell r="V12">
            <v>1968</v>
          </cell>
          <cell r="W12" t="str">
            <v>021120</v>
          </cell>
          <cell r="X12">
            <v>2007</v>
          </cell>
          <cell r="Y12" t="str">
            <v>021120</v>
          </cell>
          <cell r="Z12">
            <v>1976</v>
          </cell>
          <cell r="AA12" t="str">
            <v>021120</v>
          </cell>
          <cell r="AB12">
            <v>2071</v>
          </cell>
          <cell r="AC12" t="str">
            <v>021120</v>
          </cell>
          <cell r="AD12">
            <v>1958</v>
          </cell>
          <cell r="AE12" t="str">
            <v>021120</v>
          </cell>
          <cell r="AF12">
            <v>1882</v>
          </cell>
          <cell r="AG12" t="str">
            <v>021120</v>
          </cell>
          <cell r="AH12">
            <v>1826</v>
          </cell>
          <cell r="AI12" t="str">
            <v>021120</v>
          </cell>
          <cell r="AJ12">
            <v>1841</v>
          </cell>
          <cell r="AK12" t="str">
            <v>021120</v>
          </cell>
          <cell r="AL12">
            <v>1792</v>
          </cell>
          <cell r="AM12" t="str">
            <v>021120</v>
          </cell>
          <cell r="AN12">
            <v>1704</v>
          </cell>
          <cell r="AO12" t="str">
            <v>021120</v>
          </cell>
          <cell r="AP12">
            <v>1678</v>
          </cell>
          <cell r="AQ12" t="str">
            <v>021120</v>
          </cell>
          <cell r="AR12">
            <v>1692</v>
          </cell>
          <cell r="AS12" t="str">
            <v>021120</v>
          </cell>
          <cell r="AT12">
            <v>1633</v>
          </cell>
          <cell r="AU12" t="str">
            <v>021120</v>
          </cell>
          <cell r="AV12">
            <v>1552</v>
          </cell>
          <cell r="AW12" t="str">
            <v>021120</v>
          </cell>
          <cell r="AX12">
            <v>1526</v>
          </cell>
          <cell r="AY12" t="str">
            <v>021120</v>
          </cell>
          <cell r="AZ12">
            <v>1433</v>
          </cell>
          <cell r="BA12" t="str">
            <v>021120</v>
          </cell>
          <cell r="BB12">
            <v>1350</v>
          </cell>
          <cell r="BC12" t="str">
            <v>021120</v>
          </cell>
          <cell r="BD12">
            <v>1385</v>
          </cell>
          <cell r="BE12" t="str">
            <v>021120</v>
          </cell>
          <cell r="BF12">
            <v>1244</v>
          </cell>
          <cell r="BG12" t="str">
            <v>021120</v>
          </cell>
          <cell r="BH12">
            <v>1182</v>
          </cell>
          <cell r="BI12" t="str">
            <v>021120</v>
          </cell>
          <cell r="BJ12">
            <v>1092</v>
          </cell>
          <cell r="BK12" t="str">
            <v>021120</v>
          </cell>
          <cell r="BL12">
            <v>1060</v>
          </cell>
          <cell r="BM12" t="str">
            <v>021120</v>
          </cell>
          <cell r="BN12">
            <v>1130</v>
          </cell>
          <cell r="BO12" t="str">
            <v>021111</v>
          </cell>
          <cell r="BP12">
            <v>360</v>
          </cell>
          <cell r="BQ12" t="str">
            <v>021111</v>
          </cell>
          <cell r="BR12">
            <v>315</v>
          </cell>
          <cell r="BS12" t="str">
            <v>021111</v>
          </cell>
          <cell r="BT12">
            <v>358</v>
          </cell>
          <cell r="BU12" t="str">
            <v>021201</v>
          </cell>
          <cell r="BV12">
            <v>557</v>
          </cell>
          <cell r="BW12" t="str">
            <v>021120</v>
          </cell>
          <cell r="BX12">
            <v>1</v>
          </cell>
          <cell r="BY12" t="str">
            <v>021120</v>
          </cell>
          <cell r="BZ12">
            <v>1</v>
          </cell>
          <cell r="CA12" t="str">
            <v>021205</v>
          </cell>
          <cell r="CB12">
            <v>143</v>
          </cell>
          <cell r="CC12" t="str">
            <v>021201</v>
          </cell>
          <cell r="CD12">
            <v>554</v>
          </cell>
          <cell r="CE12" t="str">
            <v>021130</v>
          </cell>
          <cell r="CF12">
            <v>1</v>
          </cell>
          <cell r="CG12" t="str">
            <v>021130</v>
          </cell>
          <cell r="CH12">
            <v>1</v>
          </cell>
          <cell r="CI12" t="str">
            <v>021120</v>
          </cell>
          <cell r="CJ12">
            <v>1</v>
          </cell>
          <cell r="CK12" t="str">
            <v>021205</v>
          </cell>
          <cell r="CL12">
            <v>87</v>
          </cell>
          <cell r="CM12" t="str">
            <v>021205</v>
          </cell>
          <cell r="CN12">
            <v>140</v>
          </cell>
          <cell r="CO12" t="str">
            <v>021130</v>
          </cell>
          <cell r="CP12">
            <v>1</v>
          </cell>
          <cell r="CQ12" t="str">
            <v>021205</v>
          </cell>
          <cell r="CR12">
            <v>143</v>
          </cell>
          <cell r="CS12" t="str">
            <v>021201</v>
          </cell>
          <cell r="CT12">
            <v>618</v>
          </cell>
          <cell r="CU12" t="str">
            <v>021205</v>
          </cell>
          <cell r="CV12">
            <v>136</v>
          </cell>
          <cell r="CW12" t="str">
            <v>021205</v>
          </cell>
          <cell r="CX12">
            <v>96</v>
          </cell>
          <cell r="CY12" t="str">
            <v>021205</v>
          </cell>
          <cell r="CZ12">
            <v>138</v>
          </cell>
          <cell r="DA12" t="str">
            <v>021201</v>
          </cell>
          <cell r="DB12">
            <v>686</v>
          </cell>
          <cell r="DC12" t="str">
            <v>021205</v>
          </cell>
          <cell r="DD12">
            <v>142</v>
          </cell>
          <cell r="DE12" t="str">
            <v>021201</v>
          </cell>
          <cell r="DF12">
            <v>786</v>
          </cell>
          <cell r="DG12" t="str">
            <v>021205</v>
          </cell>
          <cell r="DH12">
            <v>132</v>
          </cell>
          <cell r="DI12" t="str">
            <v>021205</v>
          </cell>
          <cell r="DJ12">
            <v>103</v>
          </cell>
          <cell r="DK12" t="str">
            <v>021205</v>
          </cell>
          <cell r="DL12">
            <v>167</v>
          </cell>
          <cell r="DM12" t="str">
            <v>021205</v>
          </cell>
          <cell r="DN12">
            <v>98</v>
          </cell>
          <cell r="DO12" t="str">
            <v>021205</v>
          </cell>
          <cell r="DP12">
            <v>189</v>
          </cell>
          <cell r="DQ12" t="str">
            <v>021205</v>
          </cell>
          <cell r="DR12">
            <v>137</v>
          </cell>
          <cell r="DS12" t="str">
            <v>021201</v>
          </cell>
          <cell r="DT12">
            <v>1219</v>
          </cell>
          <cell r="DU12" t="str">
            <v>021201</v>
          </cell>
          <cell r="DV12">
            <v>1292</v>
          </cell>
          <cell r="DW12" t="str">
            <v>021205</v>
          </cell>
          <cell r="DX12">
            <v>213</v>
          </cell>
          <cell r="DY12" t="str">
            <v>021205</v>
          </cell>
          <cell r="DZ12">
            <v>146</v>
          </cell>
          <cell r="EA12" t="str">
            <v>021205</v>
          </cell>
          <cell r="EB12">
            <v>237</v>
          </cell>
          <cell r="EC12" t="str">
            <v>021205</v>
          </cell>
          <cell r="ED12">
            <v>186</v>
          </cell>
          <cell r="EE12" t="str">
            <v>021205</v>
          </cell>
          <cell r="EF12">
            <v>241</v>
          </cell>
          <cell r="EG12" t="str">
            <v>021201</v>
          </cell>
          <cell r="EH12">
            <v>1698</v>
          </cell>
          <cell r="EI12" t="str">
            <v>021205</v>
          </cell>
          <cell r="EJ12">
            <v>254</v>
          </cell>
          <cell r="EK12" t="str">
            <v>021205</v>
          </cell>
          <cell r="EL12">
            <v>224</v>
          </cell>
          <cell r="EM12" t="str">
            <v>021205</v>
          </cell>
          <cell r="EN12">
            <v>247</v>
          </cell>
          <cell r="EO12" t="str">
            <v>021205</v>
          </cell>
          <cell r="EP12">
            <v>192</v>
          </cell>
          <cell r="EQ12" t="str">
            <v>021205</v>
          </cell>
          <cell r="ER12">
            <v>197</v>
          </cell>
          <cell r="ES12" t="str">
            <v>021201</v>
          </cell>
          <cell r="ET12">
            <v>1414</v>
          </cell>
          <cell r="EU12" t="str">
            <v>021205</v>
          </cell>
          <cell r="EV12">
            <v>193</v>
          </cell>
          <cell r="EW12" t="str">
            <v>021205</v>
          </cell>
          <cell r="EX12">
            <v>200</v>
          </cell>
          <cell r="EY12" t="str">
            <v>021205</v>
          </cell>
          <cell r="EZ12">
            <v>209</v>
          </cell>
          <cell r="FA12" t="str">
            <v>021205</v>
          </cell>
          <cell r="FB12">
            <v>155</v>
          </cell>
          <cell r="FC12" t="str">
            <v>021205</v>
          </cell>
          <cell r="FD12">
            <v>162</v>
          </cell>
          <cell r="FE12" t="str">
            <v>021205</v>
          </cell>
          <cell r="FF12">
            <v>168</v>
          </cell>
          <cell r="FG12" t="str">
            <v>021205</v>
          </cell>
          <cell r="FH12">
            <v>177</v>
          </cell>
          <cell r="FI12" t="str">
            <v>021205</v>
          </cell>
          <cell r="FJ12">
            <v>163</v>
          </cell>
          <cell r="FK12" t="str">
            <v>021205</v>
          </cell>
          <cell r="FL12">
            <v>186</v>
          </cell>
          <cell r="FM12" t="str">
            <v>021205</v>
          </cell>
          <cell r="FN12">
            <v>165</v>
          </cell>
          <cell r="FO12" t="str">
            <v>021205</v>
          </cell>
          <cell r="FP12">
            <v>152</v>
          </cell>
          <cell r="FQ12" t="str">
            <v>021205</v>
          </cell>
          <cell r="FR12">
            <v>178</v>
          </cell>
          <cell r="FS12" t="str">
            <v>021205</v>
          </cell>
          <cell r="FT12">
            <v>170</v>
          </cell>
          <cell r="FU12" t="str">
            <v>021205</v>
          </cell>
          <cell r="FV12">
            <v>187</v>
          </cell>
          <cell r="FW12" t="str">
            <v>021205</v>
          </cell>
          <cell r="FX12">
            <v>173</v>
          </cell>
          <cell r="FY12" t="str">
            <v>021205</v>
          </cell>
          <cell r="FZ12">
            <v>198</v>
          </cell>
          <cell r="GA12" t="str">
            <v>021205</v>
          </cell>
          <cell r="GB12">
            <v>155</v>
          </cell>
          <cell r="GC12" t="str">
            <v>021205</v>
          </cell>
          <cell r="GD12">
            <v>165</v>
          </cell>
          <cell r="GE12" t="str">
            <v>021205</v>
          </cell>
          <cell r="GF12">
            <v>183</v>
          </cell>
          <cell r="GG12" t="str">
            <v>021205</v>
          </cell>
          <cell r="GH12">
            <v>160</v>
          </cell>
          <cell r="GI12" t="str">
            <v>021205</v>
          </cell>
          <cell r="GJ12">
            <v>188</v>
          </cell>
          <cell r="GK12" t="str">
            <v>021205</v>
          </cell>
          <cell r="GL12">
            <v>175</v>
          </cell>
          <cell r="GM12" t="str">
            <v>021205</v>
          </cell>
          <cell r="GN12">
            <v>185</v>
          </cell>
          <cell r="GO12" t="str">
            <v>021205</v>
          </cell>
          <cell r="GP12">
            <v>177</v>
          </cell>
          <cell r="GQ12" t="str">
            <v>021205</v>
          </cell>
          <cell r="GR12">
            <v>174</v>
          </cell>
          <cell r="GS12" t="str">
            <v>021205</v>
          </cell>
          <cell r="GT12">
            <v>212</v>
          </cell>
          <cell r="GU12" t="str">
            <v>021205</v>
          </cell>
          <cell r="GV12">
            <v>186</v>
          </cell>
          <cell r="GW12" t="str">
            <v>021205</v>
          </cell>
          <cell r="GX12">
            <v>170</v>
          </cell>
          <cell r="GY12" t="str">
            <v>021205</v>
          </cell>
          <cell r="GZ12">
            <v>195</v>
          </cell>
          <cell r="HA12" t="str">
            <v>021205</v>
          </cell>
          <cell r="HB12">
            <v>182</v>
          </cell>
          <cell r="HC12" t="str">
            <v>021205</v>
          </cell>
          <cell r="HD12">
            <v>208</v>
          </cell>
          <cell r="HE12" t="str">
            <v>021201</v>
          </cell>
          <cell r="HF12">
            <v>1020</v>
          </cell>
          <cell r="HG12" t="str">
            <v>021205</v>
          </cell>
          <cell r="HH12">
            <v>216</v>
          </cell>
          <cell r="HI12" t="str">
            <v>021205</v>
          </cell>
          <cell r="HJ12">
            <v>206</v>
          </cell>
          <cell r="HK12" t="str">
            <v>021205</v>
          </cell>
          <cell r="HL12">
            <v>238</v>
          </cell>
          <cell r="HM12" t="str">
            <v>021205</v>
          </cell>
          <cell r="HN12">
            <v>230</v>
          </cell>
          <cell r="HO12" t="str">
            <v>021205</v>
          </cell>
          <cell r="HP12">
            <v>250</v>
          </cell>
          <cell r="HQ12" t="str">
            <v>021205</v>
          </cell>
          <cell r="HR12">
            <v>225</v>
          </cell>
          <cell r="HS12" t="str">
            <v>021205</v>
          </cell>
          <cell r="HT12">
            <v>276</v>
          </cell>
          <cell r="HU12" t="str">
            <v>021205</v>
          </cell>
          <cell r="HV12">
            <v>191</v>
          </cell>
          <cell r="HW12" t="str">
            <v>021205</v>
          </cell>
          <cell r="HX12">
            <v>229</v>
          </cell>
          <cell r="HY12" t="str">
            <v>021205</v>
          </cell>
          <cell r="HZ12">
            <v>266</v>
          </cell>
          <cell r="IA12" t="str">
            <v>021205</v>
          </cell>
          <cell r="IB12">
            <v>230</v>
          </cell>
          <cell r="IC12" t="str">
            <v>021205</v>
          </cell>
          <cell r="ID12">
            <v>256</v>
          </cell>
          <cell r="IE12" t="str">
            <v>021205</v>
          </cell>
          <cell r="IF12">
            <v>230</v>
          </cell>
          <cell r="IG12" t="str">
            <v>021205</v>
          </cell>
          <cell r="IH12">
            <v>256</v>
          </cell>
          <cell r="II12" t="str">
            <v>021205</v>
          </cell>
          <cell r="IJ12">
            <v>237</v>
          </cell>
          <cell r="IK12" t="str">
            <v>021201</v>
          </cell>
          <cell r="IL12">
            <v>1386</v>
          </cell>
          <cell r="IM12" t="str">
            <v>021205</v>
          </cell>
          <cell r="IN12">
            <v>220</v>
          </cell>
          <cell r="IO12" t="str">
            <v>021205</v>
          </cell>
          <cell r="IP12">
            <v>272</v>
          </cell>
          <cell r="IQ12" t="str">
            <v>021205</v>
          </cell>
          <cell r="IR12">
            <v>199</v>
          </cell>
          <cell r="IS12" t="str">
            <v>021205</v>
          </cell>
          <cell r="IT12">
            <v>228</v>
          </cell>
          <cell r="IU12" t="str">
            <v>021205</v>
          </cell>
          <cell r="IV12">
            <v>202</v>
          </cell>
          <cell r="IW12" t="str">
            <v>021205</v>
          </cell>
          <cell r="IX12">
            <v>233</v>
          </cell>
          <cell r="IY12" t="str">
            <v>021205</v>
          </cell>
          <cell r="IZ12">
            <v>153</v>
          </cell>
          <cell r="JA12" t="str">
            <v>021205</v>
          </cell>
          <cell r="JB12">
            <v>196</v>
          </cell>
          <cell r="JC12" t="str">
            <v>021205</v>
          </cell>
          <cell r="JD12">
            <v>146</v>
          </cell>
          <cell r="JE12" t="str">
            <v>021205</v>
          </cell>
          <cell r="JF12">
            <v>193</v>
          </cell>
          <cell r="JG12" t="str">
            <v>021205</v>
          </cell>
          <cell r="JH12">
            <v>153</v>
          </cell>
          <cell r="JI12" t="str">
            <v>021205</v>
          </cell>
          <cell r="JJ12">
            <v>168</v>
          </cell>
          <cell r="JK12" t="str">
            <v>021205</v>
          </cell>
          <cell r="JL12">
            <v>132</v>
          </cell>
          <cell r="JM12" t="str">
            <v>021205</v>
          </cell>
          <cell r="JN12">
            <v>168</v>
          </cell>
          <cell r="JO12" t="str">
            <v>021205</v>
          </cell>
          <cell r="JP12">
            <v>118</v>
          </cell>
          <cell r="JQ12" t="str">
            <v>021205</v>
          </cell>
          <cell r="JR12">
            <v>169</v>
          </cell>
          <cell r="JS12" t="str">
            <v>021205</v>
          </cell>
          <cell r="JT12">
            <v>87</v>
          </cell>
          <cell r="JU12" t="str">
            <v>021205</v>
          </cell>
          <cell r="JV12">
            <v>123</v>
          </cell>
          <cell r="JW12" t="str">
            <v>021205</v>
          </cell>
          <cell r="JX12">
            <v>91</v>
          </cell>
          <cell r="JY12" t="str">
            <v>021205</v>
          </cell>
          <cell r="JZ12">
            <v>117</v>
          </cell>
          <cell r="KA12" t="str">
            <v>021205</v>
          </cell>
          <cell r="KB12">
            <v>76</v>
          </cell>
          <cell r="KC12" t="str">
            <v>021205</v>
          </cell>
          <cell r="KD12">
            <v>137</v>
          </cell>
          <cell r="KE12" t="str">
            <v>021205</v>
          </cell>
          <cell r="KF12">
            <v>65</v>
          </cell>
          <cell r="KG12" t="str">
            <v>021205</v>
          </cell>
          <cell r="KH12">
            <v>94</v>
          </cell>
          <cell r="KI12" t="str">
            <v>021205</v>
          </cell>
          <cell r="KJ12">
            <v>55</v>
          </cell>
          <cell r="KK12" t="str">
            <v>021205</v>
          </cell>
          <cell r="KL12">
            <v>85</v>
          </cell>
          <cell r="KM12" t="str">
            <v>021205</v>
          </cell>
          <cell r="KN12">
            <v>54</v>
          </cell>
          <cell r="KO12" t="str">
            <v>021205</v>
          </cell>
          <cell r="KP12">
            <v>81</v>
          </cell>
          <cell r="KQ12" t="str">
            <v>021205</v>
          </cell>
          <cell r="KR12">
            <v>22</v>
          </cell>
          <cell r="KS12" t="str">
            <v>021205</v>
          </cell>
          <cell r="KT12">
            <v>37</v>
          </cell>
          <cell r="KU12" t="str">
            <v>021205</v>
          </cell>
          <cell r="KV12">
            <v>19</v>
          </cell>
          <cell r="KW12" t="str">
            <v>021205</v>
          </cell>
          <cell r="KX12">
            <v>26</v>
          </cell>
          <cell r="KY12" t="str">
            <v>021205</v>
          </cell>
          <cell r="KZ12">
            <v>18</v>
          </cell>
          <cell r="LA12" t="str">
            <v>021205</v>
          </cell>
          <cell r="LB12">
            <v>34</v>
          </cell>
          <cell r="LC12" t="str">
            <v>021205</v>
          </cell>
          <cell r="LD12">
            <v>30</v>
          </cell>
          <cell r="LE12" t="str">
            <v>021205</v>
          </cell>
          <cell r="LF12">
            <v>64</v>
          </cell>
          <cell r="LG12" t="str">
            <v>021205</v>
          </cell>
          <cell r="LH12">
            <v>34</v>
          </cell>
          <cell r="LI12" t="str">
            <v>021205</v>
          </cell>
          <cell r="LJ12">
            <v>90</v>
          </cell>
          <cell r="LK12" t="str">
            <v>021205</v>
          </cell>
          <cell r="LL12">
            <v>26</v>
          </cell>
          <cell r="LM12" t="str">
            <v>021205</v>
          </cell>
          <cell r="LN12">
            <v>87</v>
          </cell>
          <cell r="LO12" t="str">
            <v>021205</v>
          </cell>
          <cell r="LP12">
            <v>36</v>
          </cell>
          <cell r="LQ12" t="str">
            <v>021205</v>
          </cell>
          <cell r="LR12">
            <v>110</v>
          </cell>
          <cell r="LS12" t="str">
            <v>021205</v>
          </cell>
          <cell r="LT12">
            <v>31</v>
          </cell>
          <cell r="LU12" t="str">
            <v>021205</v>
          </cell>
          <cell r="LV12">
            <v>85</v>
          </cell>
          <cell r="LW12" t="str">
            <v>021205</v>
          </cell>
          <cell r="LX12">
            <v>24</v>
          </cell>
          <cell r="LY12" t="str">
            <v>021205</v>
          </cell>
          <cell r="LZ12">
            <v>76</v>
          </cell>
          <cell r="MA12" t="str">
            <v>021205</v>
          </cell>
          <cell r="MB12">
            <v>20</v>
          </cell>
          <cell r="MC12" t="str">
            <v>021205</v>
          </cell>
          <cell r="MD12">
            <v>70</v>
          </cell>
          <cell r="ME12" t="str">
            <v>021205</v>
          </cell>
          <cell r="MF12">
            <v>17</v>
          </cell>
          <cell r="MG12" t="str">
            <v>021205</v>
          </cell>
          <cell r="MH12">
            <v>51</v>
          </cell>
          <cell r="MI12" t="str">
            <v>021205</v>
          </cell>
          <cell r="MJ12">
            <v>5</v>
          </cell>
          <cell r="MK12" t="str">
            <v>021205</v>
          </cell>
          <cell r="ML12">
            <v>34</v>
          </cell>
          <cell r="MM12" t="str">
            <v>021205</v>
          </cell>
          <cell r="MN12">
            <v>12</v>
          </cell>
          <cell r="MO12" t="str">
            <v>021205</v>
          </cell>
          <cell r="MP12">
            <v>27</v>
          </cell>
          <cell r="MQ12" t="str">
            <v>021205</v>
          </cell>
          <cell r="MR12">
            <v>8</v>
          </cell>
          <cell r="MS12" t="str">
            <v>021205</v>
          </cell>
          <cell r="MT12">
            <v>28</v>
          </cell>
          <cell r="MU12" t="str">
            <v>021205</v>
          </cell>
          <cell r="MV12">
            <v>6</v>
          </cell>
          <cell r="MW12" t="str">
            <v>021205</v>
          </cell>
          <cell r="MX12">
            <v>20</v>
          </cell>
          <cell r="MY12" t="str">
            <v>021205</v>
          </cell>
          <cell r="MZ12">
            <v>6</v>
          </cell>
          <cell r="NA12" t="str">
            <v>021205</v>
          </cell>
          <cell r="NB12">
            <v>26</v>
          </cell>
          <cell r="NC12" t="str">
            <v>021205</v>
          </cell>
          <cell r="ND12">
            <v>5</v>
          </cell>
          <cell r="NE12" t="str">
            <v>021205</v>
          </cell>
          <cell r="NF12">
            <v>6</v>
          </cell>
          <cell r="NG12" t="str">
            <v>021205</v>
          </cell>
          <cell r="NH12">
            <v>4</v>
          </cell>
          <cell r="NI12" t="str">
            <v>021206</v>
          </cell>
          <cell r="NJ12">
            <v>6</v>
          </cell>
          <cell r="NK12" t="str">
            <v>021205</v>
          </cell>
          <cell r="NL12">
            <v>1</v>
          </cell>
          <cell r="NM12" t="str">
            <v>021205</v>
          </cell>
          <cell r="NN12">
            <v>8</v>
          </cell>
          <cell r="NQ12" t="str">
            <v>021206</v>
          </cell>
          <cell r="NR12">
            <v>4</v>
          </cell>
          <cell r="NU12" t="str">
            <v>021206</v>
          </cell>
          <cell r="NV12">
            <v>5</v>
          </cell>
          <cell r="NY12" t="str">
            <v>021206</v>
          </cell>
          <cell r="NZ12">
            <v>1</v>
          </cell>
          <cell r="OC12" t="str">
            <v>021303</v>
          </cell>
          <cell r="OD12">
            <v>4</v>
          </cell>
          <cell r="OG12" t="str">
            <v>021701</v>
          </cell>
          <cell r="OH12">
            <v>1</v>
          </cell>
          <cell r="OK12" t="str">
            <v>022208</v>
          </cell>
          <cell r="OL12">
            <v>1</v>
          </cell>
          <cell r="OO12" t="str">
            <v>023002</v>
          </cell>
          <cell r="OP12">
            <v>1</v>
          </cell>
          <cell r="OS12" t="str">
            <v>029100</v>
          </cell>
          <cell r="OT12">
            <v>1</v>
          </cell>
          <cell r="OW12" t="str">
            <v>026004</v>
          </cell>
          <cell r="OX12">
            <v>1</v>
          </cell>
        </row>
        <row r="13">
          <cell r="C13" t="str">
            <v>021130</v>
          </cell>
          <cell r="D13">
            <v>576</v>
          </cell>
          <cell r="E13" t="str">
            <v>021130</v>
          </cell>
          <cell r="F13">
            <v>544</v>
          </cell>
          <cell r="G13" t="str">
            <v>021130</v>
          </cell>
          <cell r="H13">
            <v>659</v>
          </cell>
          <cell r="I13" t="str">
            <v>021130</v>
          </cell>
          <cell r="J13">
            <v>609</v>
          </cell>
          <cell r="K13" t="str">
            <v>021130</v>
          </cell>
          <cell r="L13">
            <v>673</v>
          </cell>
          <cell r="M13" t="str">
            <v>021130</v>
          </cell>
          <cell r="N13">
            <v>649</v>
          </cell>
          <cell r="O13" t="str">
            <v>021130</v>
          </cell>
          <cell r="P13">
            <v>723</v>
          </cell>
          <cell r="Q13" t="str">
            <v>021130</v>
          </cell>
          <cell r="R13">
            <v>634</v>
          </cell>
          <cell r="S13" t="str">
            <v>021130</v>
          </cell>
          <cell r="T13">
            <v>774</v>
          </cell>
          <cell r="U13" t="str">
            <v>021130</v>
          </cell>
          <cell r="V13">
            <v>746</v>
          </cell>
          <cell r="W13" t="str">
            <v>021130</v>
          </cell>
          <cell r="X13">
            <v>791</v>
          </cell>
          <cell r="Y13" t="str">
            <v>021130</v>
          </cell>
          <cell r="Z13">
            <v>773</v>
          </cell>
          <cell r="AA13" t="str">
            <v>021130</v>
          </cell>
          <cell r="AB13">
            <v>825</v>
          </cell>
          <cell r="AC13" t="str">
            <v>021130</v>
          </cell>
          <cell r="AD13">
            <v>795</v>
          </cell>
          <cell r="AE13" t="str">
            <v>021130</v>
          </cell>
          <cell r="AF13">
            <v>795</v>
          </cell>
          <cell r="AG13" t="str">
            <v>021130</v>
          </cell>
          <cell r="AH13">
            <v>710</v>
          </cell>
          <cell r="AI13" t="str">
            <v>021130</v>
          </cell>
          <cell r="AJ13">
            <v>751</v>
          </cell>
          <cell r="AK13" t="str">
            <v>021130</v>
          </cell>
          <cell r="AL13">
            <v>722</v>
          </cell>
          <cell r="AM13" t="str">
            <v>021130</v>
          </cell>
          <cell r="AN13">
            <v>724</v>
          </cell>
          <cell r="AO13" t="str">
            <v>021130</v>
          </cell>
          <cell r="AP13">
            <v>674</v>
          </cell>
          <cell r="AQ13" t="str">
            <v>021130</v>
          </cell>
          <cell r="AR13">
            <v>687</v>
          </cell>
          <cell r="AS13" t="str">
            <v>021130</v>
          </cell>
          <cell r="AT13">
            <v>660</v>
          </cell>
          <cell r="AU13" t="str">
            <v>021130</v>
          </cell>
          <cell r="AV13">
            <v>622</v>
          </cell>
          <cell r="AW13" t="str">
            <v>021130</v>
          </cell>
          <cell r="AX13">
            <v>625</v>
          </cell>
          <cell r="AY13" t="str">
            <v>021130</v>
          </cell>
          <cell r="AZ13">
            <v>617</v>
          </cell>
          <cell r="BA13" t="str">
            <v>021130</v>
          </cell>
          <cell r="BB13">
            <v>587</v>
          </cell>
          <cell r="BC13" t="str">
            <v>021130</v>
          </cell>
          <cell r="BD13">
            <v>565</v>
          </cell>
          <cell r="BE13" t="str">
            <v>021130</v>
          </cell>
          <cell r="BF13">
            <v>511</v>
          </cell>
          <cell r="BG13" t="str">
            <v>021130</v>
          </cell>
          <cell r="BH13">
            <v>466</v>
          </cell>
          <cell r="BI13" t="str">
            <v>021130</v>
          </cell>
          <cell r="BJ13">
            <v>433</v>
          </cell>
          <cell r="BK13" t="str">
            <v>021130</v>
          </cell>
          <cell r="BL13">
            <v>478</v>
          </cell>
          <cell r="BM13" t="str">
            <v>021130</v>
          </cell>
          <cell r="BN13">
            <v>391</v>
          </cell>
          <cell r="BO13" t="str">
            <v>021120</v>
          </cell>
          <cell r="BP13">
            <v>40</v>
          </cell>
          <cell r="BQ13" t="str">
            <v>021120</v>
          </cell>
          <cell r="BR13">
            <v>17</v>
          </cell>
          <cell r="BS13" t="str">
            <v>021120</v>
          </cell>
          <cell r="BT13">
            <v>1</v>
          </cell>
          <cell r="BU13" t="str">
            <v>021205</v>
          </cell>
          <cell r="BV13">
            <v>105</v>
          </cell>
          <cell r="BW13" t="str">
            <v>021130</v>
          </cell>
          <cell r="BX13">
            <v>1</v>
          </cell>
          <cell r="BY13" t="str">
            <v>021201</v>
          </cell>
          <cell r="BZ13">
            <v>544</v>
          </cell>
          <cell r="CA13" t="str">
            <v>021206</v>
          </cell>
          <cell r="CB13">
            <v>118</v>
          </cell>
          <cell r="CC13" t="str">
            <v>021205</v>
          </cell>
          <cell r="CD13">
            <v>115</v>
          </cell>
          <cell r="CE13" t="str">
            <v>021201</v>
          </cell>
          <cell r="CF13">
            <v>568</v>
          </cell>
          <cell r="CG13" t="str">
            <v>021201</v>
          </cell>
          <cell r="CH13">
            <v>586</v>
          </cell>
          <cell r="CI13" t="str">
            <v>021130</v>
          </cell>
          <cell r="CJ13">
            <v>1</v>
          </cell>
          <cell r="CK13" t="str">
            <v>021206</v>
          </cell>
          <cell r="CL13">
            <v>71</v>
          </cell>
          <cell r="CM13" t="str">
            <v>021206</v>
          </cell>
          <cell r="CN13">
            <v>125</v>
          </cell>
          <cell r="CO13" t="str">
            <v>021201</v>
          </cell>
          <cell r="CP13">
            <v>610</v>
          </cell>
          <cell r="CQ13" t="str">
            <v>021206</v>
          </cell>
          <cell r="CR13">
            <v>149</v>
          </cell>
          <cell r="CS13" t="str">
            <v>021205</v>
          </cell>
          <cell r="CT13">
            <v>85</v>
          </cell>
          <cell r="CU13" t="str">
            <v>021206</v>
          </cell>
          <cell r="CV13">
            <v>145</v>
          </cell>
          <cell r="CW13" t="str">
            <v>021206</v>
          </cell>
          <cell r="CX13">
            <v>87</v>
          </cell>
          <cell r="CY13" t="str">
            <v>021206</v>
          </cell>
          <cell r="CZ13">
            <v>137</v>
          </cell>
          <cell r="DA13" t="str">
            <v>021205</v>
          </cell>
          <cell r="DB13">
            <v>94</v>
          </cell>
          <cell r="DC13" t="str">
            <v>021206</v>
          </cell>
          <cell r="DD13">
            <v>167</v>
          </cell>
          <cell r="DE13" t="str">
            <v>021205</v>
          </cell>
          <cell r="DF13">
            <v>107</v>
          </cell>
          <cell r="DG13" t="str">
            <v>021206</v>
          </cell>
          <cell r="DH13">
            <v>139</v>
          </cell>
          <cell r="DI13" t="str">
            <v>021206</v>
          </cell>
          <cell r="DJ13">
            <v>80</v>
          </cell>
          <cell r="DK13" t="str">
            <v>021206</v>
          </cell>
          <cell r="DL13">
            <v>163</v>
          </cell>
          <cell r="DM13" t="str">
            <v>021206</v>
          </cell>
          <cell r="DN13">
            <v>90</v>
          </cell>
          <cell r="DO13" t="str">
            <v>021206</v>
          </cell>
          <cell r="DP13">
            <v>152</v>
          </cell>
          <cell r="DQ13" t="str">
            <v>021206</v>
          </cell>
          <cell r="DR13">
            <v>88</v>
          </cell>
          <cell r="DS13" t="str">
            <v>021205</v>
          </cell>
          <cell r="DT13">
            <v>217</v>
          </cell>
          <cell r="DU13" t="str">
            <v>021205</v>
          </cell>
          <cell r="DV13">
            <v>159</v>
          </cell>
          <cell r="DW13" t="str">
            <v>021206</v>
          </cell>
          <cell r="DX13">
            <v>168</v>
          </cell>
          <cell r="DY13" t="str">
            <v>021206</v>
          </cell>
          <cell r="DZ13">
            <v>116</v>
          </cell>
          <cell r="EA13" t="str">
            <v>021206</v>
          </cell>
          <cell r="EB13">
            <v>183</v>
          </cell>
          <cell r="EC13" t="str">
            <v>021206</v>
          </cell>
          <cell r="ED13">
            <v>132</v>
          </cell>
          <cell r="EE13" t="str">
            <v>021206</v>
          </cell>
          <cell r="EF13">
            <v>188</v>
          </cell>
          <cell r="EG13" t="str">
            <v>021205</v>
          </cell>
          <cell r="EH13">
            <v>175</v>
          </cell>
          <cell r="EI13" t="str">
            <v>021206</v>
          </cell>
          <cell r="EJ13">
            <v>168</v>
          </cell>
          <cell r="EK13" t="str">
            <v>021206</v>
          </cell>
          <cell r="EL13">
            <v>128</v>
          </cell>
          <cell r="EM13" t="str">
            <v>021206</v>
          </cell>
          <cell r="EN13">
            <v>176</v>
          </cell>
          <cell r="EO13" t="str">
            <v>021206</v>
          </cell>
          <cell r="EP13">
            <v>148</v>
          </cell>
          <cell r="EQ13" t="str">
            <v>021206</v>
          </cell>
          <cell r="ER13">
            <v>140</v>
          </cell>
          <cell r="ES13" t="str">
            <v>021205</v>
          </cell>
          <cell r="ET13">
            <v>198</v>
          </cell>
          <cell r="EU13" t="str">
            <v>021206</v>
          </cell>
          <cell r="EV13">
            <v>165</v>
          </cell>
          <cell r="EW13" t="str">
            <v>021206</v>
          </cell>
          <cell r="EX13">
            <v>133</v>
          </cell>
          <cell r="EY13" t="str">
            <v>021206</v>
          </cell>
          <cell r="EZ13">
            <v>148</v>
          </cell>
          <cell r="FA13" t="str">
            <v>021206</v>
          </cell>
          <cell r="FB13">
            <v>119</v>
          </cell>
          <cell r="FC13" t="str">
            <v>021206</v>
          </cell>
          <cell r="FD13">
            <v>125</v>
          </cell>
          <cell r="FE13" t="str">
            <v>021206</v>
          </cell>
          <cell r="FF13">
            <v>124</v>
          </cell>
          <cell r="FG13" t="str">
            <v>021206</v>
          </cell>
          <cell r="FH13">
            <v>119</v>
          </cell>
          <cell r="FI13" t="str">
            <v>021206</v>
          </cell>
          <cell r="FJ13">
            <v>156</v>
          </cell>
          <cell r="FK13" t="str">
            <v>021206</v>
          </cell>
          <cell r="FL13">
            <v>125</v>
          </cell>
          <cell r="FM13" t="str">
            <v>021206</v>
          </cell>
          <cell r="FN13">
            <v>146</v>
          </cell>
          <cell r="FO13" t="str">
            <v>021206</v>
          </cell>
          <cell r="FP13">
            <v>149</v>
          </cell>
          <cell r="FQ13" t="str">
            <v>021206</v>
          </cell>
          <cell r="FR13">
            <v>137</v>
          </cell>
          <cell r="FS13" t="str">
            <v>021206</v>
          </cell>
          <cell r="FT13">
            <v>150</v>
          </cell>
          <cell r="FU13" t="str">
            <v>021206</v>
          </cell>
          <cell r="FV13">
            <v>135</v>
          </cell>
          <cell r="FW13" t="str">
            <v>021206</v>
          </cell>
          <cell r="FX13">
            <v>126</v>
          </cell>
          <cell r="FY13" t="str">
            <v>021206</v>
          </cell>
          <cell r="FZ13">
            <v>171</v>
          </cell>
          <cell r="GA13" t="str">
            <v>021206</v>
          </cell>
          <cell r="GB13">
            <v>141</v>
          </cell>
          <cell r="GC13" t="str">
            <v>021206</v>
          </cell>
          <cell r="GD13">
            <v>151</v>
          </cell>
          <cell r="GE13" t="str">
            <v>021206</v>
          </cell>
          <cell r="GF13">
            <v>152</v>
          </cell>
          <cell r="GG13" t="str">
            <v>021206</v>
          </cell>
          <cell r="GH13">
            <v>170</v>
          </cell>
          <cell r="GI13" t="str">
            <v>021206</v>
          </cell>
          <cell r="GJ13">
            <v>138</v>
          </cell>
          <cell r="GK13" t="str">
            <v>021206</v>
          </cell>
          <cell r="GL13">
            <v>151</v>
          </cell>
          <cell r="GM13" t="str">
            <v>021206</v>
          </cell>
          <cell r="GN13">
            <v>142</v>
          </cell>
          <cell r="GO13" t="str">
            <v>021206</v>
          </cell>
          <cell r="GP13">
            <v>171</v>
          </cell>
          <cell r="GQ13" t="str">
            <v>021206</v>
          </cell>
          <cell r="GR13">
            <v>173</v>
          </cell>
          <cell r="GS13" t="str">
            <v>021206</v>
          </cell>
          <cell r="GT13">
            <v>185</v>
          </cell>
          <cell r="GU13" t="str">
            <v>021206</v>
          </cell>
          <cell r="GV13">
            <v>191</v>
          </cell>
          <cell r="GW13" t="str">
            <v>021206</v>
          </cell>
          <cell r="GX13">
            <v>189</v>
          </cell>
          <cell r="GY13" t="str">
            <v>021206</v>
          </cell>
          <cell r="GZ13">
            <v>193</v>
          </cell>
          <cell r="HA13" t="str">
            <v>021206</v>
          </cell>
          <cell r="HB13">
            <v>170</v>
          </cell>
          <cell r="HC13" t="str">
            <v>021206</v>
          </cell>
          <cell r="HD13">
            <v>191</v>
          </cell>
          <cell r="HE13" t="str">
            <v>021205</v>
          </cell>
          <cell r="HF13">
            <v>209</v>
          </cell>
          <cell r="HG13" t="str">
            <v>021206</v>
          </cell>
          <cell r="HH13">
            <v>187</v>
          </cell>
          <cell r="HI13" t="str">
            <v>021206</v>
          </cell>
          <cell r="HJ13">
            <v>172</v>
          </cell>
          <cell r="HK13" t="str">
            <v>021206</v>
          </cell>
          <cell r="HL13">
            <v>166</v>
          </cell>
          <cell r="HM13" t="str">
            <v>021206</v>
          </cell>
          <cell r="HN13">
            <v>181</v>
          </cell>
          <cell r="HO13" t="str">
            <v>021206</v>
          </cell>
          <cell r="HP13">
            <v>199</v>
          </cell>
          <cell r="HQ13" t="str">
            <v>021206</v>
          </cell>
          <cell r="HR13">
            <v>182</v>
          </cell>
          <cell r="HS13" t="str">
            <v>021206</v>
          </cell>
          <cell r="HT13">
            <v>185</v>
          </cell>
          <cell r="HU13" t="str">
            <v>021206</v>
          </cell>
          <cell r="HV13">
            <v>192</v>
          </cell>
          <cell r="HW13" t="str">
            <v>021206</v>
          </cell>
          <cell r="HX13">
            <v>175</v>
          </cell>
          <cell r="HY13" t="str">
            <v>021206</v>
          </cell>
          <cell r="HZ13">
            <v>190</v>
          </cell>
          <cell r="IA13" t="str">
            <v>021206</v>
          </cell>
          <cell r="IB13">
            <v>210</v>
          </cell>
          <cell r="IC13" t="str">
            <v>021206</v>
          </cell>
          <cell r="ID13">
            <v>193</v>
          </cell>
          <cell r="IE13" t="str">
            <v>021206</v>
          </cell>
          <cell r="IF13">
            <v>199</v>
          </cell>
          <cell r="IG13" t="str">
            <v>021206</v>
          </cell>
          <cell r="IH13">
            <v>220</v>
          </cell>
          <cell r="II13" t="str">
            <v>021206</v>
          </cell>
          <cell r="IJ13">
            <v>204</v>
          </cell>
          <cell r="IK13" t="str">
            <v>021205</v>
          </cell>
          <cell r="IL13">
            <v>271</v>
          </cell>
          <cell r="IM13" t="str">
            <v>021206</v>
          </cell>
          <cell r="IN13">
            <v>170</v>
          </cell>
          <cell r="IO13" t="str">
            <v>021206</v>
          </cell>
          <cell r="IP13">
            <v>184</v>
          </cell>
          <cell r="IQ13" t="str">
            <v>021206</v>
          </cell>
          <cell r="IR13">
            <v>166</v>
          </cell>
          <cell r="IS13" t="str">
            <v>021206</v>
          </cell>
          <cell r="IT13">
            <v>197</v>
          </cell>
          <cell r="IU13" t="str">
            <v>021206</v>
          </cell>
          <cell r="IV13">
            <v>153</v>
          </cell>
          <cell r="IW13" t="str">
            <v>021206</v>
          </cell>
          <cell r="IX13">
            <v>178</v>
          </cell>
          <cell r="IY13" t="str">
            <v>021206</v>
          </cell>
          <cell r="IZ13">
            <v>124</v>
          </cell>
          <cell r="JA13" t="str">
            <v>021206</v>
          </cell>
          <cell r="JB13">
            <v>166</v>
          </cell>
          <cell r="JC13" t="str">
            <v>021206</v>
          </cell>
          <cell r="JD13">
            <v>160</v>
          </cell>
          <cell r="JE13" t="str">
            <v>021206</v>
          </cell>
          <cell r="JF13">
            <v>145</v>
          </cell>
          <cell r="JG13" t="str">
            <v>021206</v>
          </cell>
          <cell r="JH13">
            <v>114</v>
          </cell>
          <cell r="JI13" t="str">
            <v>021206</v>
          </cell>
          <cell r="JJ13">
            <v>141</v>
          </cell>
          <cell r="JK13" t="str">
            <v>021206</v>
          </cell>
          <cell r="JL13">
            <v>90</v>
          </cell>
          <cell r="JM13" t="str">
            <v>021206</v>
          </cell>
          <cell r="JN13">
            <v>147</v>
          </cell>
          <cell r="JO13" t="str">
            <v>021206</v>
          </cell>
          <cell r="JP13">
            <v>93</v>
          </cell>
          <cell r="JQ13" t="str">
            <v>021206</v>
          </cell>
          <cell r="JR13">
            <v>125</v>
          </cell>
          <cell r="JS13" t="str">
            <v>021206</v>
          </cell>
          <cell r="JT13">
            <v>74</v>
          </cell>
          <cell r="JU13" t="str">
            <v>021206</v>
          </cell>
          <cell r="JV13">
            <v>105</v>
          </cell>
          <cell r="JW13" t="str">
            <v>021206</v>
          </cell>
          <cell r="JX13">
            <v>66</v>
          </cell>
          <cell r="JY13" t="str">
            <v>021206</v>
          </cell>
          <cell r="JZ13">
            <v>110</v>
          </cell>
          <cell r="KA13" t="str">
            <v>021206</v>
          </cell>
          <cell r="KB13">
            <v>69</v>
          </cell>
          <cell r="KC13" t="str">
            <v>021206</v>
          </cell>
          <cell r="KD13">
            <v>118</v>
          </cell>
          <cell r="KE13" t="str">
            <v>021206</v>
          </cell>
          <cell r="KF13">
            <v>45</v>
          </cell>
          <cell r="KG13" t="str">
            <v>021206</v>
          </cell>
          <cell r="KH13">
            <v>74</v>
          </cell>
          <cell r="KI13" t="str">
            <v>021206</v>
          </cell>
          <cell r="KJ13">
            <v>58</v>
          </cell>
          <cell r="KK13" t="str">
            <v>021206</v>
          </cell>
          <cell r="KL13">
            <v>76</v>
          </cell>
          <cell r="KM13" t="str">
            <v>021206</v>
          </cell>
          <cell r="KN13">
            <v>42</v>
          </cell>
          <cell r="KO13" t="str">
            <v>021206</v>
          </cell>
          <cell r="KP13">
            <v>45</v>
          </cell>
          <cell r="KQ13" t="str">
            <v>021206</v>
          </cell>
          <cell r="KR13">
            <v>15</v>
          </cell>
          <cell r="KS13" t="str">
            <v>021206</v>
          </cell>
          <cell r="KT13">
            <v>38</v>
          </cell>
          <cell r="KU13" t="str">
            <v>021206</v>
          </cell>
          <cell r="KV13">
            <v>7</v>
          </cell>
          <cell r="KW13" t="str">
            <v>021206</v>
          </cell>
          <cell r="KX13">
            <v>17</v>
          </cell>
          <cell r="KY13" t="str">
            <v>021206</v>
          </cell>
          <cell r="KZ13">
            <v>10</v>
          </cell>
          <cell r="LA13" t="str">
            <v>021206</v>
          </cell>
          <cell r="LB13">
            <v>37</v>
          </cell>
          <cell r="LC13" t="str">
            <v>021206</v>
          </cell>
          <cell r="LD13">
            <v>16</v>
          </cell>
          <cell r="LE13" t="str">
            <v>021206</v>
          </cell>
          <cell r="LF13">
            <v>45</v>
          </cell>
          <cell r="LG13" t="str">
            <v>021206</v>
          </cell>
          <cell r="LH13">
            <v>25</v>
          </cell>
          <cell r="LI13" t="str">
            <v>021206</v>
          </cell>
          <cell r="LJ13">
            <v>55</v>
          </cell>
          <cell r="LK13" t="str">
            <v>021206</v>
          </cell>
          <cell r="LL13">
            <v>20</v>
          </cell>
          <cell r="LM13" t="str">
            <v>021206</v>
          </cell>
          <cell r="LN13">
            <v>72</v>
          </cell>
          <cell r="LO13" t="str">
            <v>021206</v>
          </cell>
          <cell r="LP13">
            <v>19</v>
          </cell>
          <cell r="LQ13" t="str">
            <v>021206</v>
          </cell>
          <cell r="LR13">
            <v>90</v>
          </cell>
          <cell r="LS13" t="str">
            <v>021206</v>
          </cell>
          <cell r="LT13">
            <v>21</v>
          </cell>
          <cell r="LU13" t="str">
            <v>021206</v>
          </cell>
          <cell r="LV13">
            <v>72</v>
          </cell>
          <cell r="LW13" t="str">
            <v>021206</v>
          </cell>
          <cell r="LX13">
            <v>21</v>
          </cell>
          <cell r="LY13" t="str">
            <v>021206</v>
          </cell>
          <cell r="LZ13">
            <v>73</v>
          </cell>
          <cell r="MA13" t="str">
            <v>021206</v>
          </cell>
          <cell r="MB13">
            <v>13</v>
          </cell>
          <cell r="MC13" t="str">
            <v>021206</v>
          </cell>
          <cell r="MD13">
            <v>45</v>
          </cell>
          <cell r="ME13" t="str">
            <v>021206</v>
          </cell>
          <cell r="MF13">
            <v>19</v>
          </cell>
          <cell r="MG13" t="str">
            <v>021206</v>
          </cell>
          <cell r="MH13">
            <v>48</v>
          </cell>
          <cell r="MI13" t="str">
            <v>021206</v>
          </cell>
          <cell r="MJ13">
            <v>8</v>
          </cell>
          <cell r="MK13" t="str">
            <v>021206</v>
          </cell>
          <cell r="ML13">
            <v>25</v>
          </cell>
          <cell r="MM13" t="str">
            <v>021206</v>
          </cell>
          <cell r="MN13">
            <v>10</v>
          </cell>
          <cell r="MO13" t="str">
            <v>021206</v>
          </cell>
          <cell r="MP13">
            <v>16</v>
          </cell>
          <cell r="MQ13" t="str">
            <v>021206</v>
          </cell>
          <cell r="MR13">
            <v>4</v>
          </cell>
          <cell r="MS13" t="str">
            <v>021206</v>
          </cell>
          <cell r="MT13">
            <v>18</v>
          </cell>
          <cell r="MU13" t="str">
            <v>021206</v>
          </cell>
          <cell r="MV13">
            <v>4</v>
          </cell>
          <cell r="MW13" t="str">
            <v>021206</v>
          </cell>
          <cell r="MX13">
            <v>17</v>
          </cell>
          <cell r="MY13" t="str">
            <v>021206</v>
          </cell>
          <cell r="MZ13">
            <v>5</v>
          </cell>
          <cell r="NA13" t="str">
            <v>021206</v>
          </cell>
          <cell r="NB13">
            <v>21</v>
          </cell>
          <cell r="NC13" t="str">
            <v>021206</v>
          </cell>
          <cell r="ND13">
            <v>1</v>
          </cell>
          <cell r="NE13" t="str">
            <v>021206</v>
          </cell>
          <cell r="NF13">
            <v>16</v>
          </cell>
          <cell r="NG13" t="str">
            <v>021206</v>
          </cell>
          <cell r="NH13">
            <v>3</v>
          </cell>
          <cell r="NI13" t="str">
            <v>021303</v>
          </cell>
          <cell r="NJ13">
            <v>52</v>
          </cell>
          <cell r="NK13" t="str">
            <v>021206</v>
          </cell>
          <cell r="NL13">
            <v>1</v>
          </cell>
          <cell r="NM13" t="str">
            <v>021206</v>
          </cell>
          <cell r="NN13">
            <v>7</v>
          </cell>
          <cell r="NO13" t="str">
            <v>021206</v>
          </cell>
          <cell r="NP13">
            <v>1</v>
          </cell>
          <cell r="NQ13" t="str">
            <v>021303</v>
          </cell>
          <cell r="NR13">
            <v>16</v>
          </cell>
          <cell r="NU13" t="str">
            <v>021303</v>
          </cell>
          <cell r="NV13">
            <v>19</v>
          </cell>
          <cell r="NY13" t="str">
            <v>021303</v>
          </cell>
          <cell r="NZ13">
            <v>7</v>
          </cell>
          <cell r="OC13" t="str">
            <v>021401</v>
          </cell>
          <cell r="OD13">
            <v>1</v>
          </cell>
          <cell r="OG13" t="str">
            <v>021706</v>
          </cell>
          <cell r="OH13">
            <v>1</v>
          </cell>
          <cell r="OK13" t="str">
            <v>022300</v>
          </cell>
          <cell r="OL13">
            <v>1</v>
          </cell>
          <cell r="OO13" t="str">
            <v>024005</v>
          </cell>
          <cell r="OP13">
            <v>2</v>
          </cell>
          <cell r="OS13" t="str">
            <v>029400</v>
          </cell>
          <cell r="OT13">
            <v>1</v>
          </cell>
          <cell r="OW13" t="str">
            <v>028002</v>
          </cell>
          <cell r="OX13">
            <v>1</v>
          </cell>
        </row>
        <row r="14">
          <cell r="C14" t="str">
            <v>021200</v>
          </cell>
          <cell r="D14">
            <v>786</v>
          </cell>
          <cell r="E14" t="str">
            <v>021200</v>
          </cell>
          <cell r="F14">
            <v>733</v>
          </cell>
          <cell r="G14" t="str">
            <v>021200</v>
          </cell>
          <cell r="H14">
            <v>824</v>
          </cell>
          <cell r="I14" t="str">
            <v>021200</v>
          </cell>
          <cell r="J14">
            <v>816</v>
          </cell>
          <cell r="K14" t="str">
            <v>021200</v>
          </cell>
          <cell r="L14">
            <v>924</v>
          </cell>
          <cell r="M14" t="str">
            <v>021200</v>
          </cell>
          <cell r="N14">
            <v>903</v>
          </cell>
          <cell r="O14" t="str">
            <v>021200</v>
          </cell>
          <cell r="P14">
            <v>1004</v>
          </cell>
          <cell r="Q14" t="str">
            <v>021200</v>
          </cell>
          <cell r="R14">
            <v>906</v>
          </cell>
          <cell r="S14" t="str">
            <v>021200</v>
          </cell>
          <cell r="T14">
            <v>1112</v>
          </cell>
          <cell r="U14" t="str">
            <v>021200</v>
          </cell>
          <cell r="V14">
            <v>1060</v>
          </cell>
          <cell r="W14" t="str">
            <v>021200</v>
          </cell>
          <cell r="X14">
            <v>1119</v>
          </cell>
          <cell r="Y14" t="str">
            <v>021200</v>
          </cell>
          <cell r="Z14">
            <v>1068</v>
          </cell>
          <cell r="AA14" t="str">
            <v>021200</v>
          </cell>
          <cell r="AB14">
            <v>1143</v>
          </cell>
          <cell r="AC14" t="str">
            <v>021200</v>
          </cell>
          <cell r="AD14">
            <v>1062</v>
          </cell>
          <cell r="AE14" t="str">
            <v>021200</v>
          </cell>
          <cell r="AF14">
            <v>1086</v>
          </cell>
          <cell r="AG14" t="str">
            <v>021200</v>
          </cell>
          <cell r="AH14">
            <v>1013</v>
          </cell>
          <cell r="AI14" t="str">
            <v>021200</v>
          </cell>
          <cell r="AJ14">
            <v>1112</v>
          </cell>
          <cell r="AK14" t="str">
            <v>021200</v>
          </cell>
          <cell r="AL14">
            <v>943</v>
          </cell>
          <cell r="AM14" t="str">
            <v>021200</v>
          </cell>
          <cell r="AN14">
            <v>970</v>
          </cell>
          <cell r="AO14" t="str">
            <v>021200</v>
          </cell>
          <cell r="AP14">
            <v>946</v>
          </cell>
          <cell r="AQ14" t="str">
            <v>021200</v>
          </cell>
          <cell r="AR14">
            <v>985</v>
          </cell>
          <cell r="AS14" t="str">
            <v>021200</v>
          </cell>
          <cell r="AT14">
            <v>988</v>
          </cell>
          <cell r="AU14" t="str">
            <v>021200</v>
          </cell>
          <cell r="AV14">
            <v>942</v>
          </cell>
          <cell r="AW14" t="str">
            <v>021200</v>
          </cell>
          <cell r="AX14">
            <v>841</v>
          </cell>
          <cell r="AY14" t="str">
            <v>021200</v>
          </cell>
          <cell r="AZ14">
            <v>899</v>
          </cell>
          <cell r="BA14" t="str">
            <v>021200</v>
          </cell>
          <cell r="BB14">
            <v>879</v>
          </cell>
          <cell r="BC14" t="str">
            <v>021200</v>
          </cell>
          <cell r="BD14">
            <v>880</v>
          </cell>
          <cell r="BE14" t="str">
            <v>021200</v>
          </cell>
          <cell r="BF14">
            <v>813</v>
          </cell>
          <cell r="BG14" t="str">
            <v>021200</v>
          </cell>
          <cell r="BH14">
            <v>801</v>
          </cell>
          <cell r="BI14" t="str">
            <v>021200</v>
          </cell>
          <cell r="BJ14">
            <v>718</v>
          </cell>
          <cell r="BK14" t="str">
            <v>021200</v>
          </cell>
          <cell r="BL14">
            <v>825</v>
          </cell>
          <cell r="BM14" t="str">
            <v>021200</v>
          </cell>
          <cell r="BN14">
            <v>772</v>
          </cell>
          <cell r="BO14" t="str">
            <v>021130</v>
          </cell>
          <cell r="BP14">
            <v>49</v>
          </cell>
          <cell r="BQ14" t="str">
            <v>021130</v>
          </cell>
          <cell r="BR14">
            <v>30</v>
          </cell>
          <cell r="BS14" t="str">
            <v>021201</v>
          </cell>
          <cell r="BT14">
            <v>660</v>
          </cell>
          <cell r="BU14" t="str">
            <v>021206</v>
          </cell>
          <cell r="BV14">
            <v>93</v>
          </cell>
          <cell r="BW14" t="str">
            <v>021201</v>
          </cell>
          <cell r="BX14">
            <v>577</v>
          </cell>
          <cell r="BY14" t="str">
            <v>021205</v>
          </cell>
          <cell r="BZ14">
            <v>101</v>
          </cell>
          <cell r="CA14" t="str">
            <v>021303</v>
          </cell>
          <cell r="CB14">
            <v>433</v>
          </cell>
          <cell r="CC14" t="str">
            <v>021206</v>
          </cell>
          <cell r="CD14">
            <v>76</v>
          </cell>
          <cell r="CE14" t="str">
            <v>021205</v>
          </cell>
          <cell r="CF14">
            <v>125</v>
          </cell>
          <cell r="CG14" t="str">
            <v>021205</v>
          </cell>
          <cell r="CH14">
            <v>83</v>
          </cell>
          <cell r="CI14" t="str">
            <v>021201</v>
          </cell>
          <cell r="CJ14">
            <v>556</v>
          </cell>
          <cell r="CK14" t="str">
            <v>021303</v>
          </cell>
          <cell r="CL14">
            <v>365</v>
          </cell>
          <cell r="CM14" t="str">
            <v>021303</v>
          </cell>
          <cell r="CN14">
            <v>434</v>
          </cell>
          <cell r="CO14" t="str">
            <v>021205</v>
          </cell>
          <cell r="CP14">
            <v>99</v>
          </cell>
          <cell r="CQ14" t="str">
            <v>021303</v>
          </cell>
          <cell r="CR14">
            <v>436</v>
          </cell>
          <cell r="CS14" t="str">
            <v>021206</v>
          </cell>
          <cell r="CT14">
            <v>79</v>
          </cell>
          <cell r="CU14" t="str">
            <v>021303</v>
          </cell>
          <cell r="CV14">
            <v>446</v>
          </cell>
          <cell r="CW14" t="str">
            <v>021303</v>
          </cell>
          <cell r="CX14">
            <v>436</v>
          </cell>
          <cell r="CY14" t="str">
            <v>021303</v>
          </cell>
          <cell r="CZ14">
            <v>475</v>
          </cell>
          <cell r="DA14" t="str">
            <v>021206</v>
          </cell>
          <cell r="DB14">
            <v>82</v>
          </cell>
          <cell r="DC14" t="str">
            <v>021303</v>
          </cell>
          <cell r="DD14">
            <v>526</v>
          </cell>
          <cell r="DE14" t="str">
            <v>021206</v>
          </cell>
          <cell r="DF14">
            <v>71</v>
          </cell>
          <cell r="DG14" t="str">
            <v>021303</v>
          </cell>
          <cell r="DH14">
            <v>543</v>
          </cell>
          <cell r="DI14" t="str">
            <v>021303</v>
          </cell>
          <cell r="DJ14">
            <v>591</v>
          </cell>
          <cell r="DK14" t="str">
            <v>021303</v>
          </cell>
          <cell r="DL14">
            <v>635</v>
          </cell>
          <cell r="DM14" t="str">
            <v>021303</v>
          </cell>
          <cell r="DN14">
            <v>628</v>
          </cell>
          <cell r="DO14" t="str">
            <v>021303</v>
          </cell>
          <cell r="DP14">
            <v>681</v>
          </cell>
          <cell r="DQ14" t="str">
            <v>021303</v>
          </cell>
          <cell r="DR14">
            <v>753</v>
          </cell>
          <cell r="DS14" t="str">
            <v>021206</v>
          </cell>
          <cell r="DT14">
            <v>168</v>
          </cell>
          <cell r="DU14" t="str">
            <v>021206</v>
          </cell>
          <cell r="DV14">
            <v>107</v>
          </cell>
          <cell r="DW14" t="str">
            <v>021303</v>
          </cell>
          <cell r="DX14">
            <v>857</v>
          </cell>
          <cell r="DY14" t="str">
            <v>021303</v>
          </cell>
          <cell r="DZ14">
            <v>856</v>
          </cell>
          <cell r="EA14" t="str">
            <v>021303</v>
          </cell>
          <cell r="EB14">
            <v>947</v>
          </cell>
          <cell r="EC14" t="str">
            <v>021303</v>
          </cell>
          <cell r="ED14">
            <v>963</v>
          </cell>
          <cell r="EE14" t="str">
            <v>021303</v>
          </cell>
          <cell r="EF14">
            <v>1031</v>
          </cell>
          <cell r="EG14" t="str">
            <v>021206</v>
          </cell>
          <cell r="EH14">
            <v>138</v>
          </cell>
          <cell r="EI14" t="str">
            <v>021303</v>
          </cell>
          <cell r="EJ14">
            <v>984</v>
          </cell>
          <cell r="EK14" t="str">
            <v>021303</v>
          </cell>
          <cell r="EL14">
            <v>971</v>
          </cell>
          <cell r="EM14" t="str">
            <v>021303</v>
          </cell>
          <cell r="EN14">
            <v>892</v>
          </cell>
          <cell r="EO14" t="str">
            <v>021303</v>
          </cell>
          <cell r="EP14">
            <v>959</v>
          </cell>
          <cell r="EQ14" t="str">
            <v>021303</v>
          </cell>
          <cell r="ER14">
            <v>923</v>
          </cell>
          <cell r="ES14" t="str">
            <v>021206</v>
          </cell>
          <cell r="ET14">
            <v>126</v>
          </cell>
          <cell r="EU14" t="str">
            <v>021303</v>
          </cell>
          <cell r="EV14">
            <v>927</v>
          </cell>
          <cell r="EW14" t="str">
            <v>021303</v>
          </cell>
          <cell r="EX14">
            <v>971</v>
          </cell>
          <cell r="EY14" t="str">
            <v>021303</v>
          </cell>
          <cell r="EZ14">
            <v>780</v>
          </cell>
          <cell r="FA14" t="str">
            <v>021303</v>
          </cell>
          <cell r="FB14">
            <v>873</v>
          </cell>
          <cell r="FC14" t="str">
            <v>021303</v>
          </cell>
          <cell r="FD14">
            <v>707</v>
          </cell>
          <cell r="FE14" t="str">
            <v>021303</v>
          </cell>
          <cell r="FF14">
            <v>866</v>
          </cell>
          <cell r="FG14" t="str">
            <v>021303</v>
          </cell>
          <cell r="FH14">
            <v>731</v>
          </cell>
          <cell r="FI14" t="str">
            <v>021303</v>
          </cell>
          <cell r="FJ14">
            <v>770</v>
          </cell>
          <cell r="FK14" t="str">
            <v>021303</v>
          </cell>
          <cell r="FL14">
            <v>649</v>
          </cell>
          <cell r="FM14" t="str">
            <v>021303</v>
          </cell>
          <cell r="FN14">
            <v>780</v>
          </cell>
          <cell r="FO14" t="str">
            <v>021303</v>
          </cell>
          <cell r="FP14">
            <v>691</v>
          </cell>
          <cell r="FQ14" t="str">
            <v>021303</v>
          </cell>
          <cell r="FR14">
            <v>719</v>
          </cell>
          <cell r="FS14" t="str">
            <v>021303</v>
          </cell>
          <cell r="FT14">
            <v>625</v>
          </cell>
          <cell r="FU14" t="str">
            <v>021303</v>
          </cell>
          <cell r="FV14">
            <v>757</v>
          </cell>
          <cell r="FW14" t="str">
            <v>021303</v>
          </cell>
          <cell r="FX14">
            <v>587</v>
          </cell>
          <cell r="FY14" t="str">
            <v>021303</v>
          </cell>
          <cell r="FZ14">
            <v>695</v>
          </cell>
          <cell r="GA14" t="str">
            <v>021303</v>
          </cell>
          <cell r="GB14">
            <v>568</v>
          </cell>
          <cell r="GC14" t="str">
            <v>021303</v>
          </cell>
          <cell r="GD14">
            <v>690</v>
          </cell>
          <cell r="GE14" t="str">
            <v>021303</v>
          </cell>
          <cell r="GF14">
            <v>528</v>
          </cell>
          <cell r="GG14" t="str">
            <v>021303</v>
          </cell>
          <cell r="GH14">
            <v>622</v>
          </cell>
          <cell r="GI14" t="str">
            <v>021303</v>
          </cell>
          <cell r="GJ14">
            <v>495</v>
          </cell>
          <cell r="GK14" t="str">
            <v>021303</v>
          </cell>
          <cell r="GL14">
            <v>639</v>
          </cell>
          <cell r="GM14" t="str">
            <v>021303</v>
          </cell>
          <cell r="GN14">
            <v>574</v>
          </cell>
          <cell r="GO14" t="str">
            <v>021303</v>
          </cell>
          <cell r="GP14">
            <v>608</v>
          </cell>
          <cell r="GQ14" t="str">
            <v>021303</v>
          </cell>
          <cell r="GR14">
            <v>500</v>
          </cell>
          <cell r="GS14" t="str">
            <v>021303</v>
          </cell>
          <cell r="GT14">
            <v>640</v>
          </cell>
          <cell r="GU14" t="str">
            <v>021303</v>
          </cell>
          <cell r="GV14">
            <v>489</v>
          </cell>
          <cell r="GW14" t="str">
            <v>021303</v>
          </cell>
          <cell r="GX14">
            <v>594</v>
          </cell>
          <cell r="GY14" t="str">
            <v>021303</v>
          </cell>
          <cell r="GZ14">
            <v>472</v>
          </cell>
          <cell r="HA14" t="str">
            <v>021303</v>
          </cell>
          <cell r="HB14">
            <v>563</v>
          </cell>
          <cell r="HC14" t="str">
            <v>021303</v>
          </cell>
          <cell r="HD14">
            <v>479</v>
          </cell>
          <cell r="HE14" t="str">
            <v>021206</v>
          </cell>
          <cell r="HF14">
            <v>160</v>
          </cell>
          <cell r="HG14" t="str">
            <v>021303</v>
          </cell>
          <cell r="HH14">
            <v>497</v>
          </cell>
          <cell r="HI14" t="str">
            <v>021303</v>
          </cell>
          <cell r="HJ14">
            <v>618</v>
          </cell>
          <cell r="HK14" t="str">
            <v>021303</v>
          </cell>
          <cell r="HL14">
            <v>501</v>
          </cell>
          <cell r="HM14" t="str">
            <v>021303</v>
          </cell>
          <cell r="HN14">
            <v>696</v>
          </cell>
          <cell r="HO14" t="str">
            <v>021303</v>
          </cell>
          <cell r="HP14">
            <v>541</v>
          </cell>
          <cell r="HQ14" t="str">
            <v>021303</v>
          </cell>
          <cell r="HR14">
            <v>740</v>
          </cell>
          <cell r="HS14" t="str">
            <v>021303</v>
          </cell>
          <cell r="HT14">
            <v>583</v>
          </cell>
          <cell r="HU14" t="str">
            <v>021303</v>
          </cell>
          <cell r="HV14">
            <v>749</v>
          </cell>
          <cell r="HW14" t="str">
            <v>021303</v>
          </cell>
          <cell r="HX14">
            <v>593</v>
          </cell>
          <cell r="HY14" t="str">
            <v>021303</v>
          </cell>
          <cell r="HZ14">
            <v>837</v>
          </cell>
          <cell r="IA14" t="str">
            <v>021303</v>
          </cell>
          <cell r="IB14">
            <v>658</v>
          </cell>
          <cell r="IC14" t="str">
            <v>021303</v>
          </cell>
          <cell r="ID14">
            <v>865</v>
          </cell>
          <cell r="IE14" t="str">
            <v>021303</v>
          </cell>
          <cell r="IF14">
            <v>684</v>
          </cell>
          <cell r="IG14" t="str">
            <v>021303</v>
          </cell>
          <cell r="IH14">
            <v>973</v>
          </cell>
          <cell r="II14" t="str">
            <v>021303</v>
          </cell>
          <cell r="IJ14">
            <v>698</v>
          </cell>
          <cell r="IK14" t="str">
            <v>021206</v>
          </cell>
          <cell r="IL14">
            <v>178</v>
          </cell>
          <cell r="IM14" t="str">
            <v>021303</v>
          </cell>
          <cell r="IN14">
            <v>643</v>
          </cell>
          <cell r="IO14" t="str">
            <v>021303</v>
          </cell>
          <cell r="IP14">
            <v>962</v>
          </cell>
          <cell r="IQ14" t="str">
            <v>021303</v>
          </cell>
          <cell r="IR14">
            <v>627</v>
          </cell>
          <cell r="IS14" t="str">
            <v>021303</v>
          </cell>
          <cell r="IT14">
            <v>931</v>
          </cell>
          <cell r="IU14" t="str">
            <v>021303</v>
          </cell>
          <cell r="IV14">
            <v>692</v>
          </cell>
          <cell r="IW14" t="str">
            <v>021303</v>
          </cell>
          <cell r="IX14">
            <v>939</v>
          </cell>
          <cell r="IY14" t="str">
            <v>021303</v>
          </cell>
          <cell r="IZ14">
            <v>567</v>
          </cell>
          <cell r="JA14" t="str">
            <v>021303</v>
          </cell>
          <cell r="JB14">
            <v>879</v>
          </cell>
          <cell r="JC14" t="str">
            <v>021303</v>
          </cell>
          <cell r="JD14">
            <v>544</v>
          </cell>
          <cell r="JE14" t="str">
            <v>021303</v>
          </cell>
          <cell r="JF14">
            <v>785</v>
          </cell>
          <cell r="JG14" t="str">
            <v>021303</v>
          </cell>
          <cell r="JH14">
            <v>526</v>
          </cell>
          <cell r="JI14" t="str">
            <v>021303</v>
          </cell>
          <cell r="JJ14">
            <v>834</v>
          </cell>
          <cell r="JK14" t="str">
            <v>021303</v>
          </cell>
          <cell r="JL14">
            <v>466</v>
          </cell>
          <cell r="JM14" t="str">
            <v>021303</v>
          </cell>
          <cell r="JN14">
            <v>607</v>
          </cell>
          <cell r="JO14" t="str">
            <v>021303</v>
          </cell>
          <cell r="JP14">
            <v>435</v>
          </cell>
          <cell r="JQ14" t="str">
            <v>021303</v>
          </cell>
          <cell r="JR14">
            <v>690</v>
          </cell>
          <cell r="JS14" t="str">
            <v>021303</v>
          </cell>
          <cell r="JT14">
            <v>416</v>
          </cell>
          <cell r="JU14" t="str">
            <v>021303</v>
          </cell>
          <cell r="JV14">
            <v>607</v>
          </cell>
          <cell r="JW14" t="str">
            <v>021303</v>
          </cell>
          <cell r="JX14">
            <v>324</v>
          </cell>
          <cell r="JY14" t="str">
            <v>021303</v>
          </cell>
          <cell r="JZ14">
            <v>578</v>
          </cell>
          <cell r="KA14" t="str">
            <v>021303</v>
          </cell>
          <cell r="KB14">
            <v>333</v>
          </cell>
          <cell r="KC14" t="str">
            <v>021303</v>
          </cell>
          <cell r="KD14">
            <v>566</v>
          </cell>
          <cell r="KE14" t="str">
            <v>021303</v>
          </cell>
          <cell r="KF14">
            <v>250</v>
          </cell>
          <cell r="KG14" t="str">
            <v>021303</v>
          </cell>
          <cell r="KH14">
            <v>416</v>
          </cell>
          <cell r="KI14" t="str">
            <v>021303</v>
          </cell>
          <cell r="KJ14">
            <v>210</v>
          </cell>
          <cell r="KK14" t="str">
            <v>021303</v>
          </cell>
          <cell r="KL14">
            <v>373</v>
          </cell>
          <cell r="KM14" t="str">
            <v>021303</v>
          </cell>
          <cell r="KN14">
            <v>155</v>
          </cell>
          <cell r="KO14" t="str">
            <v>021303</v>
          </cell>
          <cell r="KP14">
            <v>349</v>
          </cell>
          <cell r="KQ14" t="str">
            <v>021303</v>
          </cell>
          <cell r="KR14">
            <v>60</v>
          </cell>
          <cell r="KS14" t="str">
            <v>021303</v>
          </cell>
          <cell r="KT14">
            <v>128</v>
          </cell>
          <cell r="KU14" t="str">
            <v>021303</v>
          </cell>
          <cell r="KV14">
            <v>39</v>
          </cell>
          <cell r="KW14" t="str">
            <v>021303</v>
          </cell>
          <cell r="KX14">
            <v>113</v>
          </cell>
          <cell r="KY14" t="str">
            <v>021303</v>
          </cell>
          <cell r="KZ14">
            <v>60</v>
          </cell>
          <cell r="LA14" t="str">
            <v>021303</v>
          </cell>
          <cell r="LB14">
            <v>107</v>
          </cell>
          <cell r="LC14" t="str">
            <v>021303</v>
          </cell>
          <cell r="LD14">
            <v>87</v>
          </cell>
          <cell r="LE14" t="str">
            <v>021303</v>
          </cell>
          <cell r="LF14">
            <v>208</v>
          </cell>
          <cell r="LG14" t="str">
            <v>021303</v>
          </cell>
          <cell r="LH14">
            <v>128</v>
          </cell>
          <cell r="LI14" t="str">
            <v>021303</v>
          </cell>
          <cell r="LJ14">
            <v>280</v>
          </cell>
          <cell r="LK14" t="str">
            <v>021303</v>
          </cell>
          <cell r="LL14">
            <v>106</v>
          </cell>
          <cell r="LM14" t="str">
            <v>021303</v>
          </cell>
          <cell r="LN14">
            <v>288</v>
          </cell>
          <cell r="LO14" t="str">
            <v>021303</v>
          </cell>
          <cell r="LP14">
            <v>105</v>
          </cell>
          <cell r="LQ14" t="str">
            <v>021303</v>
          </cell>
          <cell r="LR14">
            <v>313</v>
          </cell>
          <cell r="LS14" t="str">
            <v>021303</v>
          </cell>
          <cell r="LT14">
            <v>85</v>
          </cell>
          <cell r="LU14" t="str">
            <v>021303</v>
          </cell>
          <cell r="LV14">
            <v>252</v>
          </cell>
          <cell r="LW14" t="str">
            <v>021303</v>
          </cell>
          <cell r="LX14">
            <v>75</v>
          </cell>
          <cell r="LY14" t="str">
            <v>021303</v>
          </cell>
          <cell r="LZ14">
            <v>249</v>
          </cell>
          <cell r="MA14" t="str">
            <v>021303</v>
          </cell>
          <cell r="MB14">
            <v>58</v>
          </cell>
          <cell r="MC14" t="str">
            <v>021303</v>
          </cell>
          <cell r="MD14">
            <v>217</v>
          </cell>
          <cell r="ME14" t="str">
            <v>021303</v>
          </cell>
          <cell r="MF14">
            <v>55</v>
          </cell>
          <cell r="MG14" t="str">
            <v>021303</v>
          </cell>
          <cell r="MH14">
            <v>181</v>
          </cell>
          <cell r="MI14" t="str">
            <v>021303</v>
          </cell>
          <cell r="MJ14">
            <v>28</v>
          </cell>
          <cell r="MK14" t="str">
            <v>021303</v>
          </cell>
          <cell r="ML14">
            <v>121</v>
          </cell>
          <cell r="MM14" t="str">
            <v>021303</v>
          </cell>
          <cell r="MN14">
            <v>37</v>
          </cell>
          <cell r="MO14" t="str">
            <v>021303</v>
          </cell>
          <cell r="MP14">
            <v>97</v>
          </cell>
          <cell r="MQ14" t="str">
            <v>021303</v>
          </cell>
          <cell r="MR14">
            <v>17</v>
          </cell>
          <cell r="MS14" t="str">
            <v>021303</v>
          </cell>
          <cell r="MT14">
            <v>93</v>
          </cell>
          <cell r="MU14" t="str">
            <v>021303</v>
          </cell>
          <cell r="MV14">
            <v>16</v>
          </cell>
          <cell r="MW14" t="str">
            <v>021303</v>
          </cell>
          <cell r="MX14">
            <v>77</v>
          </cell>
          <cell r="MY14" t="str">
            <v>021303</v>
          </cell>
          <cell r="MZ14">
            <v>18</v>
          </cell>
          <cell r="NA14" t="str">
            <v>021303</v>
          </cell>
          <cell r="NB14">
            <v>80</v>
          </cell>
          <cell r="NC14" t="str">
            <v>021303</v>
          </cell>
          <cell r="ND14">
            <v>15</v>
          </cell>
          <cell r="NE14" t="str">
            <v>021303</v>
          </cell>
          <cell r="NF14">
            <v>60</v>
          </cell>
          <cell r="NG14" t="str">
            <v>021303</v>
          </cell>
          <cell r="NH14">
            <v>13</v>
          </cell>
          <cell r="NI14" t="str">
            <v>021401</v>
          </cell>
          <cell r="NJ14">
            <v>8</v>
          </cell>
          <cell r="NK14" t="str">
            <v>021303</v>
          </cell>
          <cell r="NL14">
            <v>4</v>
          </cell>
          <cell r="NM14" t="str">
            <v>021303</v>
          </cell>
          <cell r="NN14">
            <v>26</v>
          </cell>
          <cell r="NO14" t="str">
            <v>021303</v>
          </cell>
          <cell r="NP14">
            <v>4</v>
          </cell>
          <cell r="NQ14" t="str">
            <v>021401</v>
          </cell>
          <cell r="NR14">
            <v>2</v>
          </cell>
          <cell r="NS14" t="str">
            <v>021303</v>
          </cell>
          <cell r="NT14">
            <v>1</v>
          </cell>
          <cell r="NU14" t="str">
            <v>021405</v>
          </cell>
          <cell r="NV14">
            <v>2</v>
          </cell>
          <cell r="NW14" t="str">
            <v>021303</v>
          </cell>
          <cell r="NX14">
            <v>1</v>
          </cell>
          <cell r="NY14" t="str">
            <v>021401</v>
          </cell>
          <cell r="NZ14">
            <v>1</v>
          </cell>
          <cell r="OC14" t="str">
            <v>021424</v>
          </cell>
          <cell r="OD14">
            <v>2</v>
          </cell>
          <cell r="OG14" t="str">
            <v>021800</v>
          </cell>
          <cell r="OH14">
            <v>1</v>
          </cell>
          <cell r="OK14" t="str">
            <v>022400</v>
          </cell>
          <cell r="OL14">
            <v>1</v>
          </cell>
          <cell r="OO14" t="str">
            <v>025001</v>
          </cell>
          <cell r="OP14">
            <v>1</v>
          </cell>
        </row>
        <row r="15">
          <cell r="C15" t="str">
            <v>021201</v>
          </cell>
          <cell r="D15">
            <v>902</v>
          </cell>
          <cell r="E15" t="str">
            <v>021201</v>
          </cell>
          <cell r="F15">
            <v>839</v>
          </cell>
          <cell r="G15" t="str">
            <v>021201</v>
          </cell>
          <cell r="H15">
            <v>899</v>
          </cell>
          <cell r="I15" t="str">
            <v>021201</v>
          </cell>
          <cell r="J15">
            <v>874</v>
          </cell>
          <cell r="K15" t="str">
            <v>021201</v>
          </cell>
          <cell r="L15">
            <v>1047</v>
          </cell>
          <cell r="M15" t="str">
            <v>021201</v>
          </cell>
          <cell r="N15">
            <v>1023</v>
          </cell>
          <cell r="O15" t="str">
            <v>021201</v>
          </cell>
          <cell r="P15">
            <v>1077</v>
          </cell>
          <cell r="Q15" t="str">
            <v>021201</v>
          </cell>
          <cell r="R15">
            <v>1043</v>
          </cell>
          <cell r="S15" t="str">
            <v>021201</v>
          </cell>
          <cell r="T15">
            <v>1229</v>
          </cell>
          <cell r="U15" t="str">
            <v>021201</v>
          </cell>
          <cell r="V15">
            <v>1188</v>
          </cell>
          <cell r="W15" t="str">
            <v>021201</v>
          </cell>
          <cell r="X15">
            <v>1339</v>
          </cell>
          <cell r="Y15" t="str">
            <v>021201</v>
          </cell>
          <cell r="Z15">
            <v>1279</v>
          </cell>
          <cell r="AA15" t="str">
            <v>021201</v>
          </cell>
          <cell r="AB15">
            <v>1344</v>
          </cell>
          <cell r="AC15" t="str">
            <v>021201</v>
          </cell>
          <cell r="AD15">
            <v>1287</v>
          </cell>
          <cell r="AE15" t="str">
            <v>021201</v>
          </cell>
          <cell r="AF15">
            <v>1271</v>
          </cell>
          <cell r="AG15" t="str">
            <v>021201</v>
          </cell>
          <cell r="AH15">
            <v>1266</v>
          </cell>
          <cell r="AI15" t="str">
            <v>021201</v>
          </cell>
          <cell r="AJ15">
            <v>1298</v>
          </cell>
          <cell r="AK15" t="str">
            <v>021201</v>
          </cell>
          <cell r="AL15">
            <v>1185</v>
          </cell>
          <cell r="AM15" t="str">
            <v>021201</v>
          </cell>
          <cell r="AN15">
            <v>1182</v>
          </cell>
          <cell r="AO15" t="str">
            <v>021201</v>
          </cell>
          <cell r="AP15">
            <v>1076</v>
          </cell>
          <cell r="AQ15" t="str">
            <v>021201</v>
          </cell>
          <cell r="AR15">
            <v>1145</v>
          </cell>
          <cell r="AS15" t="str">
            <v>021201</v>
          </cell>
          <cell r="AT15">
            <v>1072</v>
          </cell>
          <cell r="AU15" t="str">
            <v>021201</v>
          </cell>
          <cell r="AV15">
            <v>1107</v>
          </cell>
          <cell r="AW15" t="str">
            <v>021201</v>
          </cell>
          <cell r="AX15">
            <v>997</v>
          </cell>
          <cell r="AY15" t="str">
            <v>021201</v>
          </cell>
          <cell r="AZ15">
            <v>1065</v>
          </cell>
          <cell r="BA15" t="str">
            <v>021201</v>
          </cell>
          <cell r="BB15">
            <v>1046</v>
          </cell>
          <cell r="BC15" t="str">
            <v>021201</v>
          </cell>
          <cell r="BD15">
            <v>993</v>
          </cell>
          <cell r="BE15" t="str">
            <v>021201</v>
          </cell>
          <cell r="BF15">
            <v>904</v>
          </cell>
          <cell r="BG15" t="str">
            <v>021201</v>
          </cell>
          <cell r="BH15">
            <v>760</v>
          </cell>
          <cell r="BI15" t="str">
            <v>021201</v>
          </cell>
          <cell r="BJ15">
            <v>749</v>
          </cell>
          <cell r="BK15" t="str">
            <v>021201</v>
          </cell>
          <cell r="BL15">
            <v>757</v>
          </cell>
          <cell r="BM15" t="str">
            <v>021201</v>
          </cell>
          <cell r="BN15">
            <v>678</v>
          </cell>
          <cell r="BO15" t="str">
            <v>021200</v>
          </cell>
          <cell r="BP15">
            <v>86</v>
          </cell>
          <cell r="BQ15" t="str">
            <v>021200</v>
          </cell>
          <cell r="BR15">
            <v>54</v>
          </cell>
          <cell r="BS15" t="str">
            <v>021205</v>
          </cell>
          <cell r="BT15">
            <v>128</v>
          </cell>
          <cell r="BU15" t="str">
            <v>021303</v>
          </cell>
          <cell r="BV15">
            <v>295</v>
          </cell>
          <cell r="BW15" t="str">
            <v>021205</v>
          </cell>
          <cell r="BX15">
            <v>138</v>
          </cell>
          <cell r="BY15" t="str">
            <v>021206</v>
          </cell>
          <cell r="BZ15">
            <v>94</v>
          </cell>
          <cell r="CA15" t="str">
            <v>021401</v>
          </cell>
          <cell r="CB15">
            <v>38</v>
          </cell>
          <cell r="CC15" t="str">
            <v>021303</v>
          </cell>
          <cell r="CD15">
            <v>388</v>
          </cell>
          <cell r="CE15" t="str">
            <v>021206</v>
          </cell>
          <cell r="CF15">
            <v>121</v>
          </cell>
          <cell r="CG15" t="str">
            <v>021206</v>
          </cell>
          <cell r="CH15">
            <v>85</v>
          </cell>
          <cell r="CI15" t="str">
            <v>021205</v>
          </cell>
          <cell r="CJ15">
            <v>120</v>
          </cell>
          <cell r="CK15" t="str">
            <v>021401</v>
          </cell>
          <cell r="CL15">
            <v>29</v>
          </cell>
          <cell r="CM15" t="str">
            <v>021401</v>
          </cell>
          <cell r="CN15">
            <v>108</v>
          </cell>
          <cell r="CO15" t="str">
            <v>021206</v>
          </cell>
          <cell r="CP15">
            <v>96</v>
          </cell>
          <cell r="CQ15" t="str">
            <v>021401</v>
          </cell>
          <cell r="CR15">
            <v>106</v>
          </cell>
          <cell r="CS15" t="str">
            <v>021303</v>
          </cell>
          <cell r="CT15">
            <v>399</v>
          </cell>
          <cell r="CU15" t="str">
            <v>021401</v>
          </cell>
          <cell r="CV15">
            <v>96</v>
          </cell>
          <cell r="CW15" t="str">
            <v>021401</v>
          </cell>
          <cell r="CX15">
            <v>36</v>
          </cell>
          <cell r="CY15" t="str">
            <v>021401</v>
          </cell>
          <cell r="CZ15">
            <v>101</v>
          </cell>
          <cell r="DA15" t="str">
            <v>021303</v>
          </cell>
          <cell r="DB15">
            <v>507</v>
          </cell>
          <cell r="DC15" t="str">
            <v>021401</v>
          </cell>
          <cell r="DD15">
            <v>112</v>
          </cell>
          <cell r="DE15" t="str">
            <v>021303</v>
          </cell>
          <cell r="DF15">
            <v>517</v>
          </cell>
          <cell r="DG15" t="str">
            <v>021401</v>
          </cell>
          <cell r="DH15">
            <v>117</v>
          </cell>
          <cell r="DI15" t="str">
            <v>021401</v>
          </cell>
          <cell r="DJ15">
            <v>64</v>
          </cell>
          <cell r="DK15" t="str">
            <v>021401</v>
          </cell>
          <cell r="DL15">
            <v>158</v>
          </cell>
          <cell r="DM15" t="str">
            <v>021401</v>
          </cell>
          <cell r="DN15">
            <v>66</v>
          </cell>
          <cell r="DO15" t="str">
            <v>021401</v>
          </cell>
          <cell r="DP15">
            <v>153</v>
          </cell>
          <cell r="DQ15" t="str">
            <v>021401</v>
          </cell>
          <cell r="DR15">
            <v>65</v>
          </cell>
          <cell r="DS15" t="str">
            <v>021303</v>
          </cell>
          <cell r="DT15">
            <v>763</v>
          </cell>
          <cell r="DU15" t="str">
            <v>021303</v>
          </cell>
          <cell r="DV15">
            <v>791</v>
          </cell>
          <cell r="DW15" t="str">
            <v>021401</v>
          </cell>
          <cell r="DX15">
            <v>208</v>
          </cell>
          <cell r="DY15" t="str">
            <v>021401</v>
          </cell>
          <cell r="DZ15">
            <v>111</v>
          </cell>
          <cell r="EA15" t="str">
            <v>021401</v>
          </cell>
          <cell r="EB15">
            <v>210</v>
          </cell>
          <cell r="EC15" t="str">
            <v>021401</v>
          </cell>
          <cell r="ED15">
            <v>127</v>
          </cell>
          <cell r="EE15" t="str">
            <v>021401</v>
          </cell>
          <cell r="EF15">
            <v>255</v>
          </cell>
          <cell r="EG15" t="str">
            <v>021303</v>
          </cell>
          <cell r="EH15">
            <v>1080</v>
          </cell>
          <cell r="EI15" t="str">
            <v>021401</v>
          </cell>
          <cell r="EJ15">
            <v>240</v>
          </cell>
          <cell r="EK15" t="str">
            <v>021401</v>
          </cell>
          <cell r="EL15">
            <v>103</v>
          </cell>
          <cell r="EM15" t="str">
            <v>021401</v>
          </cell>
          <cell r="EN15">
            <v>236</v>
          </cell>
          <cell r="EO15" t="str">
            <v>021401</v>
          </cell>
          <cell r="EP15">
            <v>123</v>
          </cell>
          <cell r="EQ15" t="str">
            <v>021401</v>
          </cell>
          <cell r="ER15">
            <v>183</v>
          </cell>
          <cell r="ES15" t="str">
            <v>021303</v>
          </cell>
          <cell r="ET15">
            <v>887</v>
          </cell>
          <cell r="EU15" t="str">
            <v>021401</v>
          </cell>
          <cell r="EV15">
            <v>209</v>
          </cell>
          <cell r="EW15" t="str">
            <v>021401</v>
          </cell>
          <cell r="EX15">
            <v>130</v>
          </cell>
          <cell r="EY15" t="str">
            <v>021401</v>
          </cell>
          <cell r="EZ15">
            <v>143</v>
          </cell>
          <cell r="FA15" t="str">
            <v>021401</v>
          </cell>
          <cell r="FB15">
            <v>100</v>
          </cell>
          <cell r="FC15" t="str">
            <v>021401</v>
          </cell>
          <cell r="FD15">
            <v>166</v>
          </cell>
          <cell r="FE15" t="str">
            <v>021401</v>
          </cell>
          <cell r="FF15">
            <v>108</v>
          </cell>
          <cell r="FG15" t="str">
            <v>021401</v>
          </cell>
          <cell r="FH15">
            <v>167</v>
          </cell>
          <cell r="FI15" t="str">
            <v>021401</v>
          </cell>
          <cell r="FJ15">
            <v>120</v>
          </cell>
          <cell r="FK15" t="str">
            <v>021401</v>
          </cell>
          <cell r="FL15">
            <v>143</v>
          </cell>
          <cell r="FM15" t="str">
            <v>021401</v>
          </cell>
          <cell r="FN15">
            <v>119</v>
          </cell>
          <cell r="FO15" t="str">
            <v>021401</v>
          </cell>
          <cell r="FP15">
            <v>151</v>
          </cell>
          <cell r="FQ15" t="str">
            <v>021401</v>
          </cell>
          <cell r="FR15">
            <v>127</v>
          </cell>
          <cell r="FS15" t="str">
            <v>021401</v>
          </cell>
          <cell r="FT15">
            <v>149</v>
          </cell>
          <cell r="FU15" t="str">
            <v>021401</v>
          </cell>
          <cell r="FV15">
            <v>136</v>
          </cell>
          <cell r="FW15" t="str">
            <v>021401</v>
          </cell>
          <cell r="FX15">
            <v>135</v>
          </cell>
          <cell r="FY15" t="str">
            <v>021401</v>
          </cell>
          <cell r="FZ15">
            <v>113</v>
          </cell>
          <cell r="GA15" t="str">
            <v>021401</v>
          </cell>
          <cell r="GB15">
            <v>144</v>
          </cell>
          <cell r="GC15" t="str">
            <v>021401</v>
          </cell>
          <cell r="GD15">
            <v>130</v>
          </cell>
          <cell r="GE15" t="str">
            <v>021401</v>
          </cell>
          <cell r="GF15">
            <v>150</v>
          </cell>
          <cell r="GG15" t="str">
            <v>021401</v>
          </cell>
          <cell r="GH15">
            <v>118</v>
          </cell>
          <cell r="GI15" t="str">
            <v>021401</v>
          </cell>
          <cell r="GJ15">
            <v>132</v>
          </cell>
          <cell r="GK15" t="str">
            <v>021401</v>
          </cell>
          <cell r="GL15">
            <v>147</v>
          </cell>
          <cell r="GM15" t="str">
            <v>021401</v>
          </cell>
          <cell r="GN15">
            <v>143</v>
          </cell>
          <cell r="GO15" t="str">
            <v>021401</v>
          </cell>
          <cell r="GP15">
            <v>143</v>
          </cell>
          <cell r="GQ15" t="str">
            <v>021401</v>
          </cell>
          <cell r="GR15">
            <v>176</v>
          </cell>
          <cell r="GS15" t="str">
            <v>021401</v>
          </cell>
          <cell r="GT15">
            <v>180</v>
          </cell>
          <cell r="GU15" t="str">
            <v>021401</v>
          </cell>
          <cell r="GV15">
            <v>161</v>
          </cell>
          <cell r="GW15" t="str">
            <v>021401</v>
          </cell>
          <cell r="GX15">
            <v>155</v>
          </cell>
          <cell r="GY15" t="str">
            <v>021401</v>
          </cell>
          <cell r="GZ15">
            <v>150</v>
          </cell>
          <cell r="HA15" t="str">
            <v>021401</v>
          </cell>
          <cell r="HB15">
            <v>139</v>
          </cell>
          <cell r="HC15" t="str">
            <v>021401</v>
          </cell>
          <cell r="HD15">
            <v>127</v>
          </cell>
          <cell r="HE15" t="str">
            <v>021303</v>
          </cell>
          <cell r="HF15">
            <v>604</v>
          </cell>
          <cell r="HG15" t="str">
            <v>021401</v>
          </cell>
          <cell r="HH15">
            <v>134</v>
          </cell>
          <cell r="HI15" t="str">
            <v>021401</v>
          </cell>
          <cell r="HJ15">
            <v>146</v>
          </cell>
          <cell r="HK15" t="str">
            <v>021401</v>
          </cell>
          <cell r="HL15">
            <v>128</v>
          </cell>
          <cell r="HM15" t="str">
            <v>021401</v>
          </cell>
          <cell r="HN15">
            <v>154</v>
          </cell>
          <cell r="HO15" t="str">
            <v>021401</v>
          </cell>
          <cell r="HP15">
            <v>118</v>
          </cell>
          <cell r="HQ15" t="str">
            <v>021401</v>
          </cell>
          <cell r="HR15">
            <v>133</v>
          </cell>
          <cell r="HS15" t="str">
            <v>021401</v>
          </cell>
          <cell r="HT15">
            <v>148</v>
          </cell>
          <cell r="HU15" t="str">
            <v>021401</v>
          </cell>
          <cell r="HV15">
            <v>141</v>
          </cell>
          <cell r="HW15" t="str">
            <v>021401</v>
          </cell>
          <cell r="HX15">
            <v>134</v>
          </cell>
          <cell r="HY15" t="str">
            <v>021401</v>
          </cell>
          <cell r="HZ15">
            <v>143</v>
          </cell>
          <cell r="IA15" t="str">
            <v>021401</v>
          </cell>
          <cell r="IB15">
            <v>145</v>
          </cell>
          <cell r="IC15" t="str">
            <v>021401</v>
          </cell>
          <cell r="ID15">
            <v>148</v>
          </cell>
          <cell r="IE15" t="str">
            <v>021401</v>
          </cell>
          <cell r="IF15">
            <v>132</v>
          </cell>
          <cell r="IG15" t="str">
            <v>021401</v>
          </cell>
          <cell r="IH15">
            <v>126</v>
          </cell>
          <cell r="II15" t="str">
            <v>021401</v>
          </cell>
          <cell r="IJ15">
            <v>148</v>
          </cell>
          <cell r="IK15" t="str">
            <v>021303</v>
          </cell>
          <cell r="IL15">
            <v>969</v>
          </cell>
          <cell r="IM15" t="str">
            <v>021401</v>
          </cell>
          <cell r="IN15">
            <v>140</v>
          </cell>
          <cell r="IO15" t="str">
            <v>021401</v>
          </cell>
          <cell r="IP15">
            <v>138</v>
          </cell>
          <cell r="IQ15" t="str">
            <v>021401</v>
          </cell>
          <cell r="IR15">
            <v>119</v>
          </cell>
          <cell r="IS15" t="str">
            <v>021401</v>
          </cell>
          <cell r="IT15">
            <v>157</v>
          </cell>
          <cell r="IU15" t="str">
            <v>021401</v>
          </cell>
          <cell r="IV15">
            <v>132</v>
          </cell>
          <cell r="IW15" t="str">
            <v>021401</v>
          </cell>
          <cell r="IX15">
            <v>140</v>
          </cell>
          <cell r="IY15" t="str">
            <v>021401</v>
          </cell>
          <cell r="IZ15">
            <v>117</v>
          </cell>
          <cell r="JA15" t="str">
            <v>021401</v>
          </cell>
          <cell r="JB15">
            <v>145</v>
          </cell>
          <cell r="JC15" t="str">
            <v>021401</v>
          </cell>
          <cell r="JD15">
            <v>99</v>
          </cell>
          <cell r="JE15" t="str">
            <v>021401</v>
          </cell>
          <cell r="JF15">
            <v>149</v>
          </cell>
          <cell r="JG15" t="str">
            <v>021401</v>
          </cell>
          <cell r="JH15">
            <v>97</v>
          </cell>
          <cell r="JI15" t="str">
            <v>021401</v>
          </cell>
          <cell r="JJ15">
            <v>162</v>
          </cell>
          <cell r="JK15" t="str">
            <v>021401</v>
          </cell>
          <cell r="JL15">
            <v>85</v>
          </cell>
          <cell r="JM15" t="str">
            <v>021401</v>
          </cell>
          <cell r="JN15">
            <v>148</v>
          </cell>
          <cell r="JO15" t="str">
            <v>021401</v>
          </cell>
          <cell r="JP15">
            <v>104</v>
          </cell>
          <cell r="JQ15" t="str">
            <v>021401</v>
          </cell>
          <cell r="JR15">
            <v>139</v>
          </cell>
          <cell r="JS15" t="str">
            <v>021401</v>
          </cell>
          <cell r="JT15">
            <v>109</v>
          </cell>
          <cell r="JU15" t="str">
            <v>021401</v>
          </cell>
          <cell r="JV15">
            <v>192</v>
          </cell>
          <cell r="JW15" t="str">
            <v>021401</v>
          </cell>
          <cell r="JX15">
            <v>90</v>
          </cell>
          <cell r="JY15" t="str">
            <v>021401</v>
          </cell>
          <cell r="JZ15">
            <v>154</v>
          </cell>
          <cell r="KA15" t="str">
            <v>021401</v>
          </cell>
          <cell r="KB15">
            <v>112</v>
          </cell>
          <cell r="KC15" t="str">
            <v>021401</v>
          </cell>
          <cell r="KD15">
            <v>216</v>
          </cell>
          <cell r="KE15" t="str">
            <v>021401</v>
          </cell>
          <cell r="KF15">
            <v>78</v>
          </cell>
          <cell r="KG15" t="str">
            <v>021401</v>
          </cell>
          <cell r="KH15">
            <v>139</v>
          </cell>
          <cell r="KI15" t="str">
            <v>021401</v>
          </cell>
          <cell r="KJ15">
            <v>87</v>
          </cell>
          <cell r="KK15" t="str">
            <v>021401</v>
          </cell>
          <cell r="KL15">
            <v>182</v>
          </cell>
          <cell r="KM15" t="str">
            <v>021401</v>
          </cell>
          <cell r="KN15">
            <v>80</v>
          </cell>
          <cell r="KO15" t="str">
            <v>021401</v>
          </cell>
          <cell r="KP15">
            <v>159</v>
          </cell>
          <cell r="KQ15" t="str">
            <v>021401</v>
          </cell>
          <cell r="KR15">
            <v>36</v>
          </cell>
          <cell r="KS15" t="str">
            <v>021401</v>
          </cell>
          <cell r="KT15">
            <v>84</v>
          </cell>
          <cell r="KU15" t="str">
            <v>021401</v>
          </cell>
          <cell r="KV15">
            <v>21</v>
          </cell>
          <cell r="KW15" t="str">
            <v>021401</v>
          </cell>
          <cell r="KX15">
            <v>46</v>
          </cell>
          <cell r="KY15" t="str">
            <v>021401</v>
          </cell>
          <cell r="KZ15">
            <v>21</v>
          </cell>
          <cell r="LA15" t="str">
            <v>021401</v>
          </cell>
          <cell r="LB15">
            <v>43</v>
          </cell>
          <cell r="LC15" t="str">
            <v>021401</v>
          </cell>
          <cell r="LD15">
            <v>43</v>
          </cell>
          <cell r="LE15" t="str">
            <v>021401</v>
          </cell>
          <cell r="LF15">
            <v>92</v>
          </cell>
          <cell r="LG15" t="str">
            <v>021401</v>
          </cell>
          <cell r="LH15">
            <v>56</v>
          </cell>
          <cell r="LI15" t="str">
            <v>021401</v>
          </cell>
          <cell r="LJ15">
            <v>93</v>
          </cell>
          <cell r="LK15" t="str">
            <v>021401</v>
          </cell>
          <cell r="LL15">
            <v>52</v>
          </cell>
          <cell r="LM15" t="str">
            <v>021401</v>
          </cell>
          <cell r="LN15">
            <v>120</v>
          </cell>
          <cell r="LO15" t="str">
            <v>021401</v>
          </cell>
          <cell r="LP15">
            <v>50</v>
          </cell>
          <cell r="LQ15" t="str">
            <v>021401</v>
          </cell>
          <cell r="LR15">
            <v>125</v>
          </cell>
          <cell r="LS15" t="str">
            <v>021401</v>
          </cell>
          <cell r="LT15">
            <v>50</v>
          </cell>
          <cell r="LU15" t="str">
            <v>021401</v>
          </cell>
          <cell r="LV15">
            <v>106</v>
          </cell>
          <cell r="LW15" t="str">
            <v>021401</v>
          </cell>
          <cell r="LX15">
            <v>40</v>
          </cell>
          <cell r="LY15" t="str">
            <v>021401</v>
          </cell>
          <cell r="LZ15">
            <v>109</v>
          </cell>
          <cell r="MA15" t="str">
            <v>021401</v>
          </cell>
          <cell r="MB15">
            <v>31</v>
          </cell>
          <cell r="MC15" t="str">
            <v>021401</v>
          </cell>
          <cell r="MD15">
            <v>89</v>
          </cell>
          <cell r="ME15" t="str">
            <v>021401</v>
          </cell>
          <cell r="MF15">
            <v>21</v>
          </cell>
          <cell r="MG15" t="str">
            <v>021401</v>
          </cell>
          <cell r="MH15">
            <v>54</v>
          </cell>
          <cell r="MI15" t="str">
            <v>021401</v>
          </cell>
          <cell r="MJ15">
            <v>15</v>
          </cell>
          <cell r="MK15" t="str">
            <v>021401</v>
          </cell>
          <cell r="ML15">
            <v>46</v>
          </cell>
          <cell r="MM15" t="str">
            <v>021401</v>
          </cell>
          <cell r="MN15">
            <v>10</v>
          </cell>
          <cell r="MO15" t="str">
            <v>021401</v>
          </cell>
          <cell r="MP15">
            <v>29</v>
          </cell>
          <cell r="MQ15" t="str">
            <v>021401</v>
          </cell>
          <cell r="MR15">
            <v>8</v>
          </cell>
          <cell r="MS15" t="str">
            <v>021401</v>
          </cell>
          <cell r="MT15">
            <v>42</v>
          </cell>
          <cell r="MU15" t="str">
            <v>021401</v>
          </cell>
          <cell r="MV15">
            <v>9</v>
          </cell>
          <cell r="MW15" t="str">
            <v>021401</v>
          </cell>
          <cell r="MX15">
            <v>17</v>
          </cell>
          <cell r="MY15" t="str">
            <v>021401</v>
          </cell>
          <cell r="MZ15">
            <v>2</v>
          </cell>
          <cell r="NA15" t="str">
            <v>021401</v>
          </cell>
          <cell r="NB15">
            <v>17</v>
          </cell>
          <cell r="NC15" t="str">
            <v>021401</v>
          </cell>
          <cell r="ND15">
            <v>4</v>
          </cell>
          <cell r="NE15" t="str">
            <v>021401</v>
          </cell>
          <cell r="NF15">
            <v>6</v>
          </cell>
          <cell r="NG15" t="str">
            <v>021401</v>
          </cell>
          <cell r="NH15">
            <v>2</v>
          </cell>
          <cell r="NI15" t="str">
            <v>021405</v>
          </cell>
          <cell r="NJ15">
            <v>12</v>
          </cell>
          <cell r="NK15" t="str">
            <v>021401</v>
          </cell>
          <cell r="NL15">
            <v>3</v>
          </cell>
          <cell r="NM15" t="str">
            <v>021401</v>
          </cell>
          <cell r="NN15">
            <v>9</v>
          </cell>
          <cell r="NO15" t="str">
            <v>021401</v>
          </cell>
          <cell r="NP15">
            <v>2</v>
          </cell>
          <cell r="NQ15" t="str">
            <v>021405</v>
          </cell>
          <cell r="NR15">
            <v>4</v>
          </cell>
          <cell r="NS15" t="str">
            <v>021401</v>
          </cell>
          <cell r="NT15">
            <v>1</v>
          </cell>
          <cell r="NU15" t="str">
            <v>021424</v>
          </cell>
          <cell r="NV15">
            <v>10</v>
          </cell>
          <cell r="NY15" t="str">
            <v>021424</v>
          </cell>
          <cell r="NZ15">
            <v>3</v>
          </cell>
          <cell r="OC15" t="str">
            <v>021502</v>
          </cell>
          <cell r="OD15">
            <v>3</v>
          </cell>
          <cell r="OG15" t="str">
            <v>022000</v>
          </cell>
          <cell r="OH15">
            <v>1</v>
          </cell>
          <cell r="OK15" t="str">
            <v>023500</v>
          </cell>
          <cell r="OL15">
            <v>5</v>
          </cell>
          <cell r="OO15" t="str">
            <v>026001</v>
          </cell>
          <cell r="OP15">
            <v>1</v>
          </cell>
        </row>
        <row r="16">
          <cell r="C16" t="str">
            <v>021205</v>
          </cell>
          <cell r="D16">
            <v>81</v>
          </cell>
          <cell r="E16" t="str">
            <v>021205</v>
          </cell>
          <cell r="F16">
            <v>74</v>
          </cell>
          <cell r="G16" t="str">
            <v>021205</v>
          </cell>
          <cell r="H16">
            <v>89</v>
          </cell>
          <cell r="I16" t="str">
            <v>021205</v>
          </cell>
          <cell r="J16">
            <v>92</v>
          </cell>
          <cell r="K16" t="str">
            <v>021205</v>
          </cell>
          <cell r="L16">
            <v>115</v>
          </cell>
          <cell r="M16" t="str">
            <v>021205</v>
          </cell>
          <cell r="N16">
            <v>94</v>
          </cell>
          <cell r="O16" t="str">
            <v>021205</v>
          </cell>
          <cell r="P16">
            <v>121</v>
          </cell>
          <cell r="Q16" t="str">
            <v>021205</v>
          </cell>
          <cell r="R16">
            <v>119</v>
          </cell>
          <cell r="S16" t="str">
            <v>021205</v>
          </cell>
          <cell r="T16">
            <v>123</v>
          </cell>
          <cell r="U16" t="str">
            <v>021205</v>
          </cell>
          <cell r="V16">
            <v>125</v>
          </cell>
          <cell r="W16" t="str">
            <v>021205</v>
          </cell>
          <cell r="X16">
            <v>131</v>
          </cell>
          <cell r="Y16" t="str">
            <v>021205</v>
          </cell>
          <cell r="Z16">
            <v>166</v>
          </cell>
          <cell r="AA16" t="str">
            <v>021205</v>
          </cell>
          <cell r="AB16">
            <v>157</v>
          </cell>
          <cell r="AC16" t="str">
            <v>021205</v>
          </cell>
          <cell r="AD16">
            <v>145</v>
          </cell>
          <cell r="AE16" t="str">
            <v>021205</v>
          </cell>
          <cell r="AF16">
            <v>143</v>
          </cell>
          <cell r="AG16" t="str">
            <v>021205</v>
          </cell>
          <cell r="AH16">
            <v>140</v>
          </cell>
          <cell r="AI16" t="str">
            <v>021205</v>
          </cell>
          <cell r="AJ16">
            <v>181</v>
          </cell>
          <cell r="AK16" t="str">
            <v>021205</v>
          </cell>
          <cell r="AL16">
            <v>140</v>
          </cell>
          <cell r="AM16" t="str">
            <v>021205</v>
          </cell>
          <cell r="AN16">
            <v>152</v>
          </cell>
          <cell r="AO16" t="str">
            <v>021205</v>
          </cell>
          <cell r="AP16">
            <v>148</v>
          </cell>
          <cell r="AQ16" t="str">
            <v>021205</v>
          </cell>
          <cell r="AR16">
            <v>141</v>
          </cell>
          <cell r="AS16" t="str">
            <v>021205</v>
          </cell>
          <cell r="AT16">
            <v>191</v>
          </cell>
          <cell r="AU16" t="str">
            <v>021205</v>
          </cell>
          <cell r="AV16">
            <v>166</v>
          </cell>
          <cell r="AW16" t="str">
            <v>021205</v>
          </cell>
          <cell r="AX16">
            <v>159</v>
          </cell>
          <cell r="AY16" t="str">
            <v>021205</v>
          </cell>
          <cell r="AZ16">
            <v>162</v>
          </cell>
          <cell r="BA16" t="str">
            <v>021205</v>
          </cell>
          <cell r="BB16">
            <v>144</v>
          </cell>
          <cell r="BC16" t="str">
            <v>021205</v>
          </cell>
          <cell r="BD16">
            <v>180</v>
          </cell>
          <cell r="BE16" t="str">
            <v>021205</v>
          </cell>
          <cell r="BF16">
            <v>156</v>
          </cell>
          <cell r="BG16" t="str">
            <v>021205</v>
          </cell>
          <cell r="BH16">
            <v>147</v>
          </cell>
          <cell r="BI16" t="str">
            <v>021205</v>
          </cell>
          <cell r="BJ16">
            <v>107</v>
          </cell>
          <cell r="BK16" t="str">
            <v>021205</v>
          </cell>
          <cell r="BL16">
            <v>116</v>
          </cell>
          <cell r="BM16" t="str">
            <v>021205</v>
          </cell>
          <cell r="BN16">
            <v>105</v>
          </cell>
          <cell r="BO16" t="str">
            <v>021201</v>
          </cell>
          <cell r="BP16">
            <v>617</v>
          </cell>
          <cell r="BQ16" t="str">
            <v>021201</v>
          </cell>
          <cell r="BR16">
            <v>514</v>
          </cell>
          <cell r="BS16" t="str">
            <v>021206</v>
          </cell>
          <cell r="BT16">
            <v>110</v>
          </cell>
          <cell r="BU16" t="str">
            <v>021401</v>
          </cell>
          <cell r="BV16">
            <v>4</v>
          </cell>
          <cell r="BW16" t="str">
            <v>021206</v>
          </cell>
          <cell r="BX16">
            <v>89</v>
          </cell>
          <cell r="BY16" t="str">
            <v>021303</v>
          </cell>
          <cell r="BZ16">
            <v>361</v>
          </cell>
          <cell r="CA16" t="str">
            <v>021405</v>
          </cell>
          <cell r="CB16">
            <v>85</v>
          </cell>
          <cell r="CC16" t="str">
            <v>021401</v>
          </cell>
          <cell r="CD16">
            <v>12</v>
          </cell>
          <cell r="CE16" t="str">
            <v>021303</v>
          </cell>
          <cell r="CF16">
            <v>414</v>
          </cell>
          <cell r="CG16" t="str">
            <v>021303</v>
          </cell>
          <cell r="CH16">
            <v>343</v>
          </cell>
          <cell r="CI16" t="str">
            <v>021206</v>
          </cell>
          <cell r="CJ16">
            <v>146</v>
          </cell>
          <cell r="CK16" t="str">
            <v>021405</v>
          </cell>
          <cell r="CL16">
            <v>46</v>
          </cell>
          <cell r="CM16" t="str">
            <v>021405</v>
          </cell>
          <cell r="CN16">
            <v>63</v>
          </cell>
          <cell r="CO16" t="str">
            <v>021303</v>
          </cell>
          <cell r="CP16">
            <v>400</v>
          </cell>
          <cell r="CQ16" t="str">
            <v>021405</v>
          </cell>
          <cell r="CR16">
            <v>69</v>
          </cell>
          <cell r="CS16" t="str">
            <v>021401</v>
          </cell>
          <cell r="CT16">
            <v>47</v>
          </cell>
          <cell r="CU16" t="str">
            <v>021405</v>
          </cell>
          <cell r="CV16">
            <v>77</v>
          </cell>
          <cell r="CW16" t="str">
            <v>021405</v>
          </cell>
          <cell r="CX16">
            <v>28</v>
          </cell>
          <cell r="CY16" t="str">
            <v>021405</v>
          </cell>
          <cell r="CZ16">
            <v>65</v>
          </cell>
          <cell r="DA16" t="str">
            <v>021401</v>
          </cell>
          <cell r="DB16">
            <v>40</v>
          </cell>
          <cell r="DC16" t="str">
            <v>021405</v>
          </cell>
          <cell r="DD16">
            <v>85</v>
          </cell>
          <cell r="DE16" t="str">
            <v>021401</v>
          </cell>
          <cell r="DF16">
            <v>36</v>
          </cell>
          <cell r="DG16" t="str">
            <v>021405</v>
          </cell>
          <cell r="DH16">
            <v>71</v>
          </cell>
          <cell r="DI16" t="str">
            <v>021405</v>
          </cell>
          <cell r="DJ16">
            <v>48</v>
          </cell>
          <cell r="DK16" t="str">
            <v>021405</v>
          </cell>
          <cell r="DL16">
            <v>79</v>
          </cell>
          <cell r="DM16" t="str">
            <v>021405</v>
          </cell>
          <cell r="DN16">
            <v>48</v>
          </cell>
          <cell r="DO16" t="str">
            <v>021405</v>
          </cell>
          <cell r="DP16">
            <v>84</v>
          </cell>
          <cell r="DQ16" t="str">
            <v>021405</v>
          </cell>
          <cell r="DR16">
            <v>49</v>
          </cell>
          <cell r="DS16" t="str">
            <v>021401</v>
          </cell>
          <cell r="DT16">
            <v>190</v>
          </cell>
          <cell r="DU16" t="str">
            <v>021401</v>
          </cell>
          <cell r="DV16">
            <v>74</v>
          </cell>
          <cell r="DW16" t="str">
            <v>021405</v>
          </cell>
          <cell r="DX16">
            <v>99</v>
          </cell>
          <cell r="DY16" t="str">
            <v>021405</v>
          </cell>
          <cell r="DZ16">
            <v>59</v>
          </cell>
          <cell r="EA16" t="str">
            <v>021405</v>
          </cell>
          <cell r="EB16">
            <v>81</v>
          </cell>
          <cell r="EC16" t="str">
            <v>021405</v>
          </cell>
          <cell r="ED16">
            <v>72</v>
          </cell>
          <cell r="EE16" t="str">
            <v>021405</v>
          </cell>
          <cell r="EF16">
            <v>107</v>
          </cell>
          <cell r="EG16" t="str">
            <v>021401</v>
          </cell>
          <cell r="EH16">
            <v>134</v>
          </cell>
          <cell r="EI16" t="str">
            <v>021405</v>
          </cell>
          <cell r="EJ16">
            <v>91</v>
          </cell>
          <cell r="EK16" t="str">
            <v>021405</v>
          </cell>
          <cell r="EL16">
            <v>71</v>
          </cell>
          <cell r="EM16" t="str">
            <v>021405</v>
          </cell>
          <cell r="EN16">
            <v>72</v>
          </cell>
          <cell r="EO16" t="str">
            <v>021405</v>
          </cell>
          <cell r="EP16">
            <v>75</v>
          </cell>
          <cell r="EQ16" t="str">
            <v>021405</v>
          </cell>
          <cell r="ER16">
            <v>78</v>
          </cell>
          <cell r="ES16" t="str">
            <v>021401</v>
          </cell>
          <cell r="ET16">
            <v>101</v>
          </cell>
          <cell r="EU16" t="str">
            <v>021405</v>
          </cell>
          <cell r="EV16">
            <v>78</v>
          </cell>
          <cell r="EW16" t="str">
            <v>021405</v>
          </cell>
          <cell r="EX16">
            <v>73</v>
          </cell>
          <cell r="EY16" t="str">
            <v>021405</v>
          </cell>
          <cell r="EZ16">
            <v>74</v>
          </cell>
          <cell r="FA16" t="str">
            <v>021405</v>
          </cell>
          <cell r="FB16">
            <v>70</v>
          </cell>
          <cell r="FC16" t="str">
            <v>021405</v>
          </cell>
          <cell r="FD16">
            <v>80</v>
          </cell>
          <cell r="FE16" t="str">
            <v>021405</v>
          </cell>
          <cell r="FF16">
            <v>67</v>
          </cell>
          <cell r="FG16" t="str">
            <v>021405</v>
          </cell>
          <cell r="FH16">
            <v>72</v>
          </cell>
          <cell r="FI16" t="str">
            <v>021405</v>
          </cell>
          <cell r="FJ16">
            <v>77</v>
          </cell>
          <cell r="FK16" t="str">
            <v>021405</v>
          </cell>
          <cell r="FL16">
            <v>65</v>
          </cell>
          <cell r="FM16" t="str">
            <v>021405</v>
          </cell>
          <cell r="FN16">
            <v>63</v>
          </cell>
          <cell r="FO16" t="str">
            <v>021405</v>
          </cell>
          <cell r="FP16">
            <v>76</v>
          </cell>
          <cell r="FQ16" t="str">
            <v>021405</v>
          </cell>
          <cell r="FR16">
            <v>81</v>
          </cell>
          <cell r="FS16" t="str">
            <v>021405</v>
          </cell>
          <cell r="FT16">
            <v>84</v>
          </cell>
          <cell r="FU16" t="str">
            <v>021405</v>
          </cell>
          <cell r="FV16">
            <v>77</v>
          </cell>
          <cell r="FW16" t="str">
            <v>021405</v>
          </cell>
          <cell r="FX16">
            <v>61</v>
          </cell>
          <cell r="FY16" t="str">
            <v>021405</v>
          </cell>
          <cell r="FZ16">
            <v>82</v>
          </cell>
          <cell r="GA16" t="str">
            <v>021405</v>
          </cell>
          <cell r="GB16">
            <v>59</v>
          </cell>
          <cell r="GC16" t="str">
            <v>021405</v>
          </cell>
          <cell r="GD16">
            <v>88</v>
          </cell>
          <cell r="GE16" t="str">
            <v>021405</v>
          </cell>
          <cell r="GF16">
            <v>93</v>
          </cell>
          <cell r="GG16" t="str">
            <v>021405</v>
          </cell>
          <cell r="GH16">
            <v>90</v>
          </cell>
          <cell r="GI16" t="str">
            <v>021405</v>
          </cell>
          <cell r="GJ16">
            <v>97</v>
          </cell>
          <cell r="GK16" t="str">
            <v>021405</v>
          </cell>
          <cell r="GL16">
            <v>87</v>
          </cell>
          <cell r="GM16" t="str">
            <v>021405</v>
          </cell>
          <cell r="GN16">
            <v>88</v>
          </cell>
          <cell r="GO16" t="str">
            <v>021405</v>
          </cell>
          <cell r="GP16">
            <v>94</v>
          </cell>
          <cell r="GQ16" t="str">
            <v>021405</v>
          </cell>
          <cell r="GR16">
            <v>98</v>
          </cell>
          <cell r="GS16" t="str">
            <v>021405</v>
          </cell>
          <cell r="GT16">
            <v>78</v>
          </cell>
          <cell r="GU16" t="str">
            <v>021405</v>
          </cell>
          <cell r="GV16">
            <v>72</v>
          </cell>
          <cell r="GW16" t="str">
            <v>021405</v>
          </cell>
          <cell r="GX16">
            <v>104</v>
          </cell>
          <cell r="GY16" t="str">
            <v>021405</v>
          </cell>
          <cell r="GZ16">
            <v>107</v>
          </cell>
          <cell r="HA16" t="str">
            <v>021405</v>
          </cell>
          <cell r="HB16">
            <v>118</v>
          </cell>
          <cell r="HC16" t="str">
            <v>021405</v>
          </cell>
          <cell r="HD16">
            <v>107</v>
          </cell>
          <cell r="HE16" t="str">
            <v>021401</v>
          </cell>
          <cell r="HF16">
            <v>151</v>
          </cell>
          <cell r="HG16" t="str">
            <v>021405</v>
          </cell>
          <cell r="HH16">
            <v>125</v>
          </cell>
          <cell r="HI16" t="str">
            <v>021405</v>
          </cell>
          <cell r="HJ16">
            <v>106</v>
          </cell>
          <cell r="HK16" t="str">
            <v>021405</v>
          </cell>
          <cell r="HL16">
            <v>107</v>
          </cell>
          <cell r="HM16" t="str">
            <v>021405</v>
          </cell>
          <cell r="HN16">
            <v>105</v>
          </cell>
          <cell r="HO16" t="str">
            <v>021405</v>
          </cell>
          <cell r="HP16">
            <v>133</v>
          </cell>
          <cell r="HQ16" t="str">
            <v>021405</v>
          </cell>
          <cell r="HR16">
            <v>140</v>
          </cell>
          <cell r="HS16" t="str">
            <v>021405</v>
          </cell>
          <cell r="HT16">
            <v>116</v>
          </cell>
          <cell r="HU16" t="str">
            <v>021405</v>
          </cell>
          <cell r="HV16">
            <v>126</v>
          </cell>
          <cell r="HW16" t="str">
            <v>021405</v>
          </cell>
          <cell r="HX16">
            <v>151</v>
          </cell>
          <cell r="HY16" t="str">
            <v>021405</v>
          </cell>
          <cell r="HZ16">
            <v>140</v>
          </cell>
          <cell r="IA16" t="str">
            <v>021405</v>
          </cell>
          <cell r="IB16">
            <v>141</v>
          </cell>
          <cell r="IC16" t="str">
            <v>021405</v>
          </cell>
          <cell r="ID16">
            <v>159</v>
          </cell>
          <cell r="IE16" t="str">
            <v>021405</v>
          </cell>
          <cell r="IF16">
            <v>157</v>
          </cell>
          <cell r="IG16" t="str">
            <v>021405</v>
          </cell>
          <cell r="IH16">
            <v>164</v>
          </cell>
          <cell r="II16" t="str">
            <v>021405</v>
          </cell>
          <cell r="IJ16">
            <v>155</v>
          </cell>
          <cell r="IK16" t="str">
            <v>021401</v>
          </cell>
          <cell r="IL16">
            <v>172</v>
          </cell>
          <cell r="IM16" t="str">
            <v>021405</v>
          </cell>
          <cell r="IN16">
            <v>126</v>
          </cell>
          <cell r="IO16" t="str">
            <v>021405</v>
          </cell>
          <cell r="IP16">
            <v>151</v>
          </cell>
          <cell r="IQ16" t="str">
            <v>021405</v>
          </cell>
          <cell r="IR16">
            <v>111</v>
          </cell>
          <cell r="IS16" t="str">
            <v>021405</v>
          </cell>
          <cell r="IT16">
            <v>134</v>
          </cell>
          <cell r="IU16" t="str">
            <v>021405</v>
          </cell>
          <cell r="IV16">
            <v>115</v>
          </cell>
          <cell r="IW16" t="str">
            <v>021405</v>
          </cell>
          <cell r="IX16">
            <v>146</v>
          </cell>
          <cell r="IY16" t="str">
            <v>021405</v>
          </cell>
          <cell r="IZ16">
            <v>107</v>
          </cell>
          <cell r="JA16" t="str">
            <v>021405</v>
          </cell>
          <cell r="JB16">
            <v>97</v>
          </cell>
          <cell r="JC16" t="str">
            <v>021405</v>
          </cell>
          <cell r="JD16">
            <v>92</v>
          </cell>
          <cell r="JE16" t="str">
            <v>021405</v>
          </cell>
          <cell r="JF16">
            <v>114</v>
          </cell>
          <cell r="JG16" t="str">
            <v>021405</v>
          </cell>
          <cell r="JH16">
            <v>79</v>
          </cell>
          <cell r="JI16" t="str">
            <v>021405</v>
          </cell>
          <cell r="JJ16">
            <v>133</v>
          </cell>
          <cell r="JK16" t="str">
            <v>021405</v>
          </cell>
          <cell r="JL16">
            <v>61</v>
          </cell>
          <cell r="JM16" t="str">
            <v>021405</v>
          </cell>
          <cell r="JN16">
            <v>108</v>
          </cell>
          <cell r="JO16" t="str">
            <v>021405</v>
          </cell>
          <cell r="JP16">
            <v>84</v>
          </cell>
          <cell r="JQ16" t="str">
            <v>021405</v>
          </cell>
          <cell r="JR16">
            <v>102</v>
          </cell>
          <cell r="JS16" t="str">
            <v>021405</v>
          </cell>
          <cell r="JT16">
            <v>70</v>
          </cell>
          <cell r="JU16" t="str">
            <v>021405</v>
          </cell>
          <cell r="JV16">
            <v>95</v>
          </cell>
          <cell r="JW16" t="str">
            <v>021405</v>
          </cell>
          <cell r="JX16">
            <v>60</v>
          </cell>
          <cell r="JY16" t="str">
            <v>021405</v>
          </cell>
          <cell r="JZ16">
            <v>87</v>
          </cell>
          <cell r="KA16" t="str">
            <v>021405</v>
          </cell>
          <cell r="KB16">
            <v>60</v>
          </cell>
          <cell r="KC16" t="str">
            <v>021405</v>
          </cell>
          <cell r="KD16">
            <v>98</v>
          </cell>
          <cell r="KE16" t="str">
            <v>021405</v>
          </cell>
          <cell r="KF16">
            <v>33</v>
          </cell>
          <cell r="KG16" t="str">
            <v>021405</v>
          </cell>
          <cell r="KH16">
            <v>44</v>
          </cell>
          <cell r="KI16" t="str">
            <v>021405</v>
          </cell>
          <cell r="KJ16">
            <v>29</v>
          </cell>
          <cell r="KK16" t="str">
            <v>021405</v>
          </cell>
          <cell r="KL16">
            <v>51</v>
          </cell>
          <cell r="KM16" t="str">
            <v>021405</v>
          </cell>
          <cell r="KN16">
            <v>21</v>
          </cell>
          <cell r="KO16" t="str">
            <v>021405</v>
          </cell>
          <cell r="KP16">
            <v>50</v>
          </cell>
          <cell r="KQ16" t="str">
            <v>021405</v>
          </cell>
          <cell r="KR16">
            <v>9</v>
          </cell>
          <cell r="KS16" t="str">
            <v>021405</v>
          </cell>
          <cell r="KT16">
            <v>27</v>
          </cell>
          <cell r="KU16" t="str">
            <v>021405</v>
          </cell>
          <cell r="KV16">
            <v>6</v>
          </cell>
          <cell r="KW16" t="str">
            <v>021405</v>
          </cell>
          <cell r="KX16">
            <v>11</v>
          </cell>
          <cell r="KY16" t="str">
            <v>021405</v>
          </cell>
          <cell r="KZ16">
            <v>13</v>
          </cell>
          <cell r="LA16" t="str">
            <v>021405</v>
          </cell>
          <cell r="LB16">
            <v>24</v>
          </cell>
          <cell r="LC16" t="str">
            <v>021405</v>
          </cell>
          <cell r="LD16">
            <v>19</v>
          </cell>
          <cell r="LE16" t="str">
            <v>021405</v>
          </cell>
          <cell r="LF16">
            <v>51</v>
          </cell>
          <cell r="LG16" t="str">
            <v>021405</v>
          </cell>
          <cell r="LH16">
            <v>29</v>
          </cell>
          <cell r="LI16" t="str">
            <v>021405</v>
          </cell>
          <cell r="LJ16">
            <v>61</v>
          </cell>
          <cell r="LK16" t="str">
            <v>021405</v>
          </cell>
          <cell r="LL16">
            <v>21</v>
          </cell>
          <cell r="LM16" t="str">
            <v>021405</v>
          </cell>
          <cell r="LN16">
            <v>72</v>
          </cell>
          <cell r="LO16" t="str">
            <v>021405</v>
          </cell>
          <cell r="LP16">
            <v>23</v>
          </cell>
          <cell r="LQ16" t="str">
            <v>021405</v>
          </cell>
          <cell r="LR16">
            <v>71</v>
          </cell>
          <cell r="LS16" t="str">
            <v>021405</v>
          </cell>
          <cell r="LT16">
            <v>24</v>
          </cell>
          <cell r="LU16" t="str">
            <v>021405</v>
          </cell>
          <cell r="LV16">
            <v>79</v>
          </cell>
          <cell r="LW16" t="str">
            <v>021405</v>
          </cell>
          <cell r="LX16">
            <v>24</v>
          </cell>
          <cell r="LY16" t="str">
            <v>021405</v>
          </cell>
          <cell r="LZ16">
            <v>53</v>
          </cell>
          <cell r="MA16" t="str">
            <v>021405</v>
          </cell>
          <cell r="MB16">
            <v>18</v>
          </cell>
          <cell r="MC16" t="str">
            <v>021405</v>
          </cell>
          <cell r="MD16">
            <v>55</v>
          </cell>
          <cell r="ME16" t="str">
            <v>021405</v>
          </cell>
          <cell r="MF16">
            <v>13</v>
          </cell>
          <cell r="MG16" t="str">
            <v>021405</v>
          </cell>
          <cell r="MH16">
            <v>44</v>
          </cell>
          <cell r="MI16" t="str">
            <v>021405</v>
          </cell>
          <cell r="MJ16">
            <v>6</v>
          </cell>
          <cell r="MK16" t="str">
            <v>021405</v>
          </cell>
          <cell r="ML16">
            <v>25</v>
          </cell>
          <cell r="MM16" t="str">
            <v>021405</v>
          </cell>
          <cell r="MN16">
            <v>7</v>
          </cell>
          <cell r="MO16" t="str">
            <v>021405</v>
          </cell>
          <cell r="MP16">
            <v>24</v>
          </cell>
          <cell r="MQ16" t="str">
            <v>021405</v>
          </cell>
          <cell r="MR16">
            <v>7</v>
          </cell>
          <cell r="MS16" t="str">
            <v>021405</v>
          </cell>
          <cell r="MT16">
            <v>26</v>
          </cell>
          <cell r="MU16" t="str">
            <v>021405</v>
          </cell>
          <cell r="MV16">
            <v>4</v>
          </cell>
          <cell r="MW16" t="str">
            <v>021405</v>
          </cell>
          <cell r="MX16">
            <v>21</v>
          </cell>
          <cell r="MY16" t="str">
            <v>021405</v>
          </cell>
          <cell r="MZ16">
            <v>3</v>
          </cell>
          <cell r="NA16" t="str">
            <v>021405</v>
          </cell>
          <cell r="NB16">
            <v>23</v>
          </cell>
          <cell r="NC16" t="str">
            <v>021405</v>
          </cell>
          <cell r="ND16">
            <v>2</v>
          </cell>
          <cell r="NE16" t="str">
            <v>021405</v>
          </cell>
          <cell r="NF16">
            <v>18</v>
          </cell>
          <cell r="NI16" t="str">
            <v>021424</v>
          </cell>
          <cell r="NJ16">
            <v>32</v>
          </cell>
          <cell r="NK16" t="str">
            <v>021405</v>
          </cell>
          <cell r="NL16">
            <v>2</v>
          </cell>
          <cell r="NM16" t="str">
            <v>021405</v>
          </cell>
          <cell r="NN16">
            <v>6</v>
          </cell>
          <cell r="NQ16" t="str">
            <v>021424</v>
          </cell>
          <cell r="NR16">
            <v>14</v>
          </cell>
          <cell r="NS16" t="str">
            <v>021405</v>
          </cell>
          <cell r="NT16">
            <v>1</v>
          </cell>
          <cell r="NU16" t="str">
            <v>021501</v>
          </cell>
          <cell r="NV16">
            <v>2</v>
          </cell>
          <cell r="NW16" t="str">
            <v>021405</v>
          </cell>
          <cell r="NX16">
            <v>1</v>
          </cell>
          <cell r="NY16" t="str">
            <v>021501</v>
          </cell>
          <cell r="NZ16">
            <v>2</v>
          </cell>
          <cell r="OC16" t="str">
            <v>021601</v>
          </cell>
          <cell r="OD16">
            <v>1</v>
          </cell>
          <cell r="OG16" t="str">
            <v>022003</v>
          </cell>
          <cell r="OH16">
            <v>1</v>
          </cell>
          <cell r="OK16" t="str">
            <v>024005</v>
          </cell>
          <cell r="OL16">
            <v>2</v>
          </cell>
          <cell r="OO16" t="str">
            <v>028000</v>
          </cell>
          <cell r="OP16">
            <v>1</v>
          </cell>
        </row>
        <row r="17">
          <cell r="C17" t="str">
            <v>021206</v>
          </cell>
          <cell r="D17">
            <v>100</v>
          </cell>
          <cell r="E17" t="str">
            <v>021206</v>
          </cell>
          <cell r="F17">
            <v>87</v>
          </cell>
          <cell r="G17" t="str">
            <v>021206</v>
          </cell>
          <cell r="H17">
            <v>79</v>
          </cell>
          <cell r="I17" t="str">
            <v>021206</v>
          </cell>
          <cell r="J17">
            <v>86</v>
          </cell>
          <cell r="K17" t="str">
            <v>021206</v>
          </cell>
          <cell r="L17">
            <v>98</v>
          </cell>
          <cell r="M17" t="str">
            <v>021206</v>
          </cell>
          <cell r="N17">
            <v>103</v>
          </cell>
          <cell r="O17" t="str">
            <v>021206</v>
          </cell>
          <cell r="P17">
            <v>97</v>
          </cell>
          <cell r="Q17" t="str">
            <v>021206</v>
          </cell>
          <cell r="R17">
            <v>110</v>
          </cell>
          <cell r="S17" t="str">
            <v>021206</v>
          </cell>
          <cell r="T17">
            <v>110</v>
          </cell>
          <cell r="U17" t="str">
            <v>021206</v>
          </cell>
          <cell r="V17">
            <v>128</v>
          </cell>
          <cell r="W17" t="str">
            <v>021206</v>
          </cell>
          <cell r="X17">
            <v>150</v>
          </cell>
          <cell r="Y17" t="str">
            <v>021206</v>
          </cell>
          <cell r="Z17">
            <v>119</v>
          </cell>
          <cell r="AA17" t="str">
            <v>021206</v>
          </cell>
          <cell r="AB17">
            <v>147</v>
          </cell>
          <cell r="AC17" t="str">
            <v>021206</v>
          </cell>
          <cell r="AD17">
            <v>144</v>
          </cell>
          <cell r="AE17" t="str">
            <v>021206</v>
          </cell>
          <cell r="AF17">
            <v>156</v>
          </cell>
          <cell r="AG17" t="str">
            <v>021206</v>
          </cell>
          <cell r="AH17">
            <v>135</v>
          </cell>
          <cell r="AI17" t="str">
            <v>021206</v>
          </cell>
          <cell r="AJ17">
            <v>170</v>
          </cell>
          <cell r="AK17" t="str">
            <v>021206</v>
          </cell>
          <cell r="AL17">
            <v>156</v>
          </cell>
          <cell r="AM17" t="str">
            <v>021206</v>
          </cell>
          <cell r="AN17">
            <v>154</v>
          </cell>
          <cell r="AO17" t="str">
            <v>021206</v>
          </cell>
          <cell r="AP17">
            <v>156</v>
          </cell>
          <cell r="AQ17" t="str">
            <v>021206</v>
          </cell>
          <cell r="AR17">
            <v>183</v>
          </cell>
          <cell r="AS17" t="str">
            <v>021206</v>
          </cell>
          <cell r="AT17">
            <v>134</v>
          </cell>
          <cell r="AU17" t="str">
            <v>021206</v>
          </cell>
          <cell r="AV17">
            <v>185</v>
          </cell>
          <cell r="AW17" t="str">
            <v>021206</v>
          </cell>
          <cell r="AX17">
            <v>164</v>
          </cell>
          <cell r="AY17" t="str">
            <v>021206</v>
          </cell>
          <cell r="AZ17">
            <v>183</v>
          </cell>
          <cell r="BA17" t="str">
            <v>021206</v>
          </cell>
          <cell r="BB17">
            <v>178</v>
          </cell>
          <cell r="BC17" t="str">
            <v>021206</v>
          </cell>
          <cell r="BD17">
            <v>201</v>
          </cell>
          <cell r="BE17" t="str">
            <v>021206</v>
          </cell>
          <cell r="BF17">
            <v>163</v>
          </cell>
          <cell r="BG17" t="str">
            <v>021206</v>
          </cell>
          <cell r="BH17">
            <v>159</v>
          </cell>
          <cell r="BI17" t="str">
            <v>021206</v>
          </cell>
          <cell r="BJ17">
            <v>126</v>
          </cell>
          <cell r="BK17" t="str">
            <v>021206</v>
          </cell>
          <cell r="BL17">
            <v>140</v>
          </cell>
          <cell r="BM17" t="str">
            <v>021206</v>
          </cell>
          <cell r="BN17">
            <v>124</v>
          </cell>
          <cell r="BO17" t="str">
            <v>021205</v>
          </cell>
          <cell r="BP17">
            <v>122</v>
          </cell>
          <cell r="BQ17" t="str">
            <v>021205</v>
          </cell>
          <cell r="BR17">
            <v>119</v>
          </cell>
          <cell r="BS17" t="str">
            <v>021303</v>
          </cell>
          <cell r="BT17">
            <v>322</v>
          </cell>
          <cell r="BU17" t="str">
            <v>021405</v>
          </cell>
          <cell r="BV17">
            <v>55</v>
          </cell>
          <cell r="BW17" t="str">
            <v>021303</v>
          </cell>
          <cell r="BX17">
            <v>391</v>
          </cell>
          <cell r="BY17" t="str">
            <v>021401</v>
          </cell>
          <cell r="BZ17">
            <v>5</v>
          </cell>
          <cell r="CA17" t="str">
            <v>021424</v>
          </cell>
          <cell r="CB17">
            <v>752</v>
          </cell>
          <cell r="CC17" t="str">
            <v>021405</v>
          </cell>
          <cell r="CD17">
            <v>48</v>
          </cell>
          <cell r="CE17" t="str">
            <v>021401</v>
          </cell>
          <cell r="CF17">
            <v>59</v>
          </cell>
          <cell r="CG17" t="str">
            <v>021401</v>
          </cell>
          <cell r="CH17">
            <v>23</v>
          </cell>
          <cell r="CI17" t="str">
            <v>021303</v>
          </cell>
          <cell r="CJ17">
            <v>421</v>
          </cell>
          <cell r="CK17" t="str">
            <v>021424</v>
          </cell>
          <cell r="CL17">
            <v>458</v>
          </cell>
          <cell r="CM17" t="str">
            <v>021424</v>
          </cell>
          <cell r="CN17">
            <v>481</v>
          </cell>
          <cell r="CO17" t="str">
            <v>021401</v>
          </cell>
          <cell r="CP17">
            <v>38</v>
          </cell>
          <cell r="CQ17" t="str">
            <v>021424</v>
          </cell>
          <cell r="CR17">
            <v>472</v>
          </cell>
          <cell r="CS17" t="str">
            <v>021405</v>
          </cell>
          <cell r="CT17">
            <v>46</v>
          </cell>
          <cell r="CU17" t="str">
            <v>021424</v>
          </cell>
          <cell r="CV17">
            <v>472</v>
          </cell>
          <cell r="CW17" t="str">
            <v>021424</v>
          </cell>
          <cell r="CX17">
            <v>495</v>
          </cell>
          <cell r="CY17" t="str">
            <v>021424</v>
          </cell>
          <cell r="CZ17">
            <v>469</v>
          </cell>
          <cell r="DA17" t="str">
            <v>021405</v>
          </cell>
          <cell r="DB17">
            <v>42</v>
          </cell>
          <cell r="DC17" t="str">
            <v>021424</v>
          </cell>
          <cell r="DD17">
            <v>504</v>
          </cell>
          <cell r="DE17" t="str">
            <v>021405</v>
          </cell>
          <cell r="DF17">
            <v>43</v>
          </cell>
          <cell r="DG17" t="str">
            <v>021424</v>
          </cell>
          <cell r="DH17">
            <v>525</v>
          </cell>
          <cell r="DI17" t="str">
            <v>021424</v>
          </cell>
          <cell r="DJ17">
            <v>521</v>
          </cell>
          <cell r="DK17" t="str">
            <v>021424</v>
          </cell>
          <cell r="DL17">
            <v>620</v>
          </cell>
          <cell r="DM17" t="str">
            <v>021424</v>
          </cell>
          <cell r="DN17">
            <v>723</v>
          </cell>
          <cell r="DO17" t="str">
            <v>021424</v>
          </cell>
          <cell r="DP17">
            <v>695</v>
          </cell>
          <cell r="DQ17" t="str">
            <v>021424</v>
          </cell>
          <cell r="DR17">
            <v>759</v>
          </cell>
          <cell r="DS17" t="str">
            <v>021405</v>
          </cell>
          <cell r="DT17">
            <v>86</v>
          </cell>
          <cell r="DU17" t="str">
            <v>021405</v>
          </cell>
          <cell r="DV17">
            <v>60</v>
          </cell>
          <cell r="DW17" t="str">
            <v>021424</v>
          </cell>
          <cell r="DX17">
            <v>933</v>
          </cell>
          <cell r="DY17" t="str">
            <v>021424</v>
          </cell>
          <cell r="DZ17">
            <v>937</v>
          </cell>
          <cell r="EA17" t="str">
            <v>021424</v>
          </cell>
          <cell r="EB17">
            <v>985</v>
          </cell>
          <cell r="EC17" t="str">
            <v>021424</v>
          </cell>
          <cell r="ED17">
            <v>1070</v>
          </cell>
          <cell r="EE17" t="str">
            <v>021424</v>
          </cell>
          <cell r="EF17">
            <v>988</v>
          </cell>
          <cell r="EG17" t="str">
            <v>021405</v>
          </cell>
          <cell r="EH17">
            <v>72</v>
          </cell>
          <cell r="EI17" t="str">
            <v>021424</v>
          </cell>
          <cell r="EJ17">
            <v>978</v>
          </cell>
          <cell r="EK17" t="str">
            <v>021424</v>
          </cell>
          <cell r="EL17">
            <v>1088</v>
          </cell>
          <cell r="EM17" t="str">
            <v>021424</v>
          </cell>
          <cell r="EN17">
            <v>869</v>
          </cell>
          <cell r="EO17" t="str">
            <v>021424</v>
          </cell>
          <cell r="EP17">
            <v>1010</v>
          </cell>
          <cell r="EQ17" t="str">
            <v>021424</v>
          </cell>
          <cell r="ER17">
            <v>895</v>
          </cell>
          <cell r="ES17" t="str">
            <v>021405</v>
          </cell>
          <cell r="ET17">
            <v>63</v>
          </cell>
          <cell r="EU17" t="str">
            <v>021424</v>
          </cell>
          <cell r="EV17">
            <v>924</v>
          </cell>
          <cell r="EW17" t="str">
            <v>021424</v>
          </cell>
          <cell r="EX17">
            <v>1004</v>
          </cell>
          <cell r="EY17" t="str">
            <v>021424</v>
          </cell>
          <cell r="EZ17">
            <v>872</v>
          </cell>
          <cell r="FA17" t="str">
            <v>021424</v>
          </cell>
          <cell r="FB17">
            <v>926</v>
          </cell>
          <cell r="FC17" t="str">
            <v>021424</v>
          </cell>
          <cell r="FD17">
            <v>790</v>
          </cell>
          <cell r="FE17" t="str">
            <v>021424</v>
          </cell>
          <cell r="FF17">
            <v>915</v>
          </cell>
          <cell r="FG17" t="str">
            <v>021424</v>
          </cell>
          <cell r="FH17">
            <v>794</v>
          </cell>
          <cell r="FI17" t="str">
            <v>021424</v>
          </cell>
          <cell r="FJ17">
            <v>922</v>
          </cell>
          <cell r="FK17" t="str">
            <v>021424</v>
          </cell>
          <cell r="FL17">
            <v>764</v>
          </cell>
          <cell r="FM17" t="str">
            <v>021424</v>
          </cell>
          <cell r="FN17">
            <v>860</v>
          </cell>
          <cell r="FO17" t="str">
            <v>021424</v>
          </cell>
          <cell r="FP17">
            <v>762</v>
          </cell>
          <cell r="FQ17" t="str">
            <v>021424</v>
          </cell>
          <cell r="FR17">
            <v>829</v>
          </cell>
          <cell r="FS17" t="str">
            <v>021424</v>
          </cell>
          <cell r="FT17">
            <v>706</v>
          </cell>
          <cell r="FU17" t="str">
            <v>021424</v>
          </cell>
          <cell r="FV17">
            <v>860</v>
          </cell>
          <cell r="FW17" t="str">
            <v>021424</v>
          </cell>
          <cell r="FX17">
            <v>717</v>
          </cell>
          <cell r="FY17" t="str">
            <v>021424</v>
          </cell>
          <cell r="FZ17">
            <v>781</v>
          </cell>
          <cell r="GA17" t="str">
            <v>021424</v>
          </cell>
          <cell r="GB17">
            <v>649</v>
          </cell>
          <cell r="GC17" t="str">
            <v>021424</v>
          </cell>
          <cell r="GD17">
            <v>789</v>
          </cell>
          <cell r="GE17" t="str">
            <v>021424</v>
          </cell>
          <cell r="GF17">
            <v>640</v>
          </cell>
          <cell r="GG17" t="str">
            <v>021424</v>
          </cell>
          <cell r="GH17">
            <v>797</v>
          </cell>
          <cell r="GI17" t="str">
            <v>021424</v>
          </cell>
          <cell r="GJ17">
            <v>630</v>
          </cell>
          <cell r="GK17" t="str">
            <v>021424</v>
          </cell>
          <cell r="GL17">
            <v>760</v>
          </cell>
          <cell r="GM17" t="str">
            <v>021424</v>
          </cell>
          <cell r="GN17">
            <v>614</v>
          </cell>
          <cell r="GO17" t="str">
            <v>021424</v>
          </cell>
          <cell r="GP17">
            <v>750</v>
          </cell>
          <cell r="GQ17" t="str">
            <v>021424</v>
          </cell>
          <cell r="GR17">
            <v>691</v>
          </cell>
          <cell r="GS17" t="str">
            <v>021424</v>
          </cell>
          <cell r="GT17">
            <v>760</v>
          </cell>
          <cell r="GU17" t="str">
            <v>021424</v>
          </cell>
          <cell r="GV17">
            <v>626</v>
          </cell>
          <cell r="GW17" t="str">
            <v>021424</v>
          </cell>
          <cell r="GX17">
            <v>786</v>
          </cell>
          <cell r="GY17" t="str">
            <v>021424</v>
          </cell>
          <cell r="GZ17">
            <v>631</v>
          </cell>
          <cell r="HA17" t="str">
            <v>021424</v>
          </cell>
          <cell r="HB17">
            <v>744</v>
          </cell>
          <cell r="HC17" t="str">
            <v>021424</v>
          </cell>
          <cell r="HD17">
            <v>646</v>
          </cell>
          <cell r="HE17" t="str">
            <v>021405</v>
          </cell>
          <cell r="HF17">
            <v>115</v>
          </cell>
          <cell r="HG17" t="str">
            <v>021424</v>
          </cell>
          <cell r="HH17">
            <v>647</v>
          </cell>
          <cell r="HI17" t="str">
            <v>021424</v>
          </cell>
          <cell r="HJ17">
            <v>771</v>
          </cell>
          <cell r="HK17" t="str">
            <v>021424</v>
          </cell>
          <cell r="HL17">
            <v>689</v>
          </cell>
          <cell r="HM17" t="str">
            <v>021424</v>
          </cell>
          <cell r="HN17">
            <v>863</v>
          </cell>
          <cell r="HO17" t="str">
            <v>021424</v>
          </cell>
          <cell r="HP17">
            <v>675</v>
          </cell>
          <cell r="HQ17" t="str">
            <v>021424</v>
          </cell>
          <cell r="HR17">
            <v>888</v>
          </cell>
          <cell r="HS17" t="str">
            <v>021424</v>
          </cell>
          <cell r="HT17">
            <v>670</v>
          </cell>
          <cell r="HU17" t="str">
            <v>021424</v>
          </cell>
          <cell r="HV17">
            <v>911</v>
          </cell>
          <cell r="HW17" t="str">
            <v>021424</v>
          </cell>
          <cell r="HX17">
            <v>763</v>
          </cell>
          <cell r="HY17" t="str">
            <v>021424</v>
          </cell>
          <cell r="HZ17">
            <v>986</v>
          </cell>
          <cell r="IA17" t="str">
            <v>021424</v>
          </cell>
          <cell r="IB17">
            <v>701</v>
          </cell>
          <cell r="IC17" t="str">
            <v>021424</v>
          </cell>
          <cell r="ID17">
            <v>1011</v>
          </cell>
          <cell r="IE17" t="str">
            <v>021424</v>
          </cell>
          <cell r="IF17">
            <v>773</v>
          </cell>
          <cell r="IG17" t="str">
            <v>021424</v>
          </cell>
          <cell r="IH17">
            <v>1033</v>
          </cell>
          <cell r="II17" t="str">
            <v>021424</v>
          </cell>
          <cell r="IJ17">
            <v>759</v>
          </cell>
          <cell r="IK17" t="str">
            <v>021405</v>
          </cell>
          <cell r="IL17">
            <v>155</v>
          </cell>
          <cell r="IM17" t="str">
            <v>021424</v>
          </cell>
          <cell r="IN17">
            <v>705</v>
          </cell>
          <cell r="IO17" t="str">
            <v>021424</v>
          </cell>
          <cell r="IP17">
            <v>1074</v>
          </cell>
          <cell r="IQ17" t="str">
            <v>021424</v>
          </cell>
          <cell r="IR17">
            <v>718</v>
          </cell>
          <cell r="IS17" t="str">
            <v>021424</v>
          </cell>
          <cell r="IT17">
            <v>1014</v>
          </cell>
          <cell r="IU17" t="str">
            <v>021424</v>
          </cell>
          <cell r="IV17">
            <v>655</v>
          </cell>
          <cell r="IW17" t="str">
            <v>021424</v>
          </cell>
          <cell r="IX17">
            <v>967</v>
          </cell>
          <cell r="IY17" t="str">
            <v>021424</v>
          </cell>
          <cell r="IZ17">
            <v>548</v>
          </cell>
          <cell r="JA17" t="str">
            <v>021424</v>
          </cell>
          <cell r="JB17">
            <v>942</v>
          </cell>
          <cell r="JC17" t="str">
            <v>021424</v>
          </cell>
          <cell r="JD17">
            <v>553</v>
          </cell>
          <cell r="JE17" t="str">
            <v>021424</v>
          </cell>
          <cell r="JF17">
            <v>798</v>
          </cell>
          <cell r="JG17" t="str">
            <v>021424</v>
          </cell>
          <cell r="JH17">
            <v>462</v>
          </cell>
          <cell r="JI17" t="str">
            <v>021424</v>
          </cell>
          <cell r="JJ17">
            <v>889</v>
          </cell>
          <cell r="JK17" t="str">
            <v>021424</v>
          </cell>
          <cell r="JL17">
            <v>443</v>
          </cell>
          <cell r="JM17" t="str">
            <v>021424</v>
          </cell>
          <cell r="JN17">
            <v>726</v>
          </cell>
          <cell r="JO17" t="str">
            <v>021424</v>
          </cell>
          <cell r="JP17">
            <v>386</v>
          </cell>
          <cell r="JQ17" t="str">
            <v>021424</v>
          </cell>
          <cell r="JR17">
            <v>667</v>
          </cell>
          <cell r="JS17" t="str">
            <v>021424</v>
          </cell>
          <cell r="JT17">
            <v>342</v>
          </cell>
          <cell r="JU17" t="str">
            <v>021424</v>
          </cell>
          <cell r="JV17">
            <v>779</v>
          </cell>
          <cell r="JW17" t="str">
            <v>021424</v>
          </cell>
          <cell r="JX17">
            <v>271</v>
          </cell>
          <cell r="JY17" t="str">
            <v>021424</v>
          </cell>
          <cell r="JZ17">
            <v>599</v>
          </cell>
          <cell r="KA17" t="str">
            <v>021424</v>
          </cell>
          <cell r="KB17">
            <v>303</v>
          </cell>
          <cell r="KC17" t="str">
            <v>021424</v>
          </cell>
          <cell r="KD17">
            <v>641</v>
          </cell>
          <cell r="KE17" t="str">
            <v>021424</v>
          </cell>
          <cell r="KF17">
            <v>206</v>
          </cell>
          <cell r="KG17" t="str">
            <v>021424</v>
          </cell>
          <cell r="KH17">
            <v>510</v>
          </cell>
          <cell r="KI17" t="str">
            <v>021424</v>
          </cell>
          <cell r="KJ17">
            <v>213</v>
          </cell>
          <cell r="KK17" t="str">
            <v>021424</v>
          </cell>
          <cell r="KL17">
            <v>553</v>
          </cell>
          <cell r="KM17" t="str">
            <v>021424</v>
          </cell>
          <cell r="KN17">
            <v>191</v>
          </cell>
          <cell r="KO17" t="str">
            <v>021424</v>
          </cell>
          <cell r="KP17">
            <v>508</v>
          </cell>
          <cell r="KQ17" t="str">
            <v>021424</v>
          </cell>
          <cell r="KR17">
            <v>88</v>
          </cell>
          <cell r="KS17" t="str">
            <v>021424</v>
          </cell>
          <cell r="KT17">
            <v>246</v>
          </cell>
          <cell r="KU17" t="str">
            <v>021424</v>
          </cell>
          <cell r="KV17">
            <v>52</v>
          </cell>
          <cell r="KW17" t="str">
            <v>021424</v>
          </cell>
          <cell r="KX17">
            <v>156</v>
          </cell>
          <cell r="KY17" t="str">
            <v>021424</v>
          </cell>
          <cell r="KZ17">
            <v>59</v>
          </cell>
          <cell r="LA17" t="str">
            <v>021424</v>
          </cell>
          <cell r="LB17">
            <v>157</v>
          </cell>
          <cell r="LC17" t="str">
            <v>021424</v>
          </cell>
          <cell r="LD17">
            <v>107</v>
          </cell>
          <cell r="LE17" t="str">
            <v>021424</v>
          </cell>
          <cell r="LF17">
            <v>272</v>
          </cell>
          <cell r="LG17" t="str">
            <v>021424</v>
          </cell>
          <cell r="LH17">
            <v>124</v>
          </cell>
          <cell r="LI17" t="str">
            <v>021424</v>
          </cell>
          <cell r="LJ17">
            <v>379</v>
          </cell>
          <cell r="LK17" t="str">
            <v>021424</v>
          </cell>
          <cell r="LL17">
            <v>121</v>
          </cell>
          <cell r="LM17" t="str">
            <v>021424</v>
          </cell>
          <cell r="LN17">
            <v>386</v>
          </cell>
          <cell r="LO17" t="str">
            <v>021424</v>
          </cell>
          <cell r="LP17">
            <v>117</v>
          </cell>
          <cell r="LQ17" t="str">
            <v>021424</v>
          </cell>
          <cell r="LR17">
            <v>419</v>
          </cell>
          <cell r="LS17" t="str">
            <v>021424</v>
          </cell>
          <cell r="LT17">
            <v>105</v>
          </cell>
          <cell r="LU17" t="str">
            <v>021424</v>
          </cell>
          <cell r="LV17">
            <v>342</v>
          </cell>
          <cell r="LW17" t="str">
            <v>021424</v>
          </cell>
          <cell r="LX17">
            <v>84</v>
          </cell>
          <cell r="LY17" t="str">
            <v>021424</v>
          </cell>
          <cell r="LZ17">
            <v>291</v>
          </cell>
          <cell r="MA17" t="str">
            <v>021424</v>
          </cell>
          <cell r="MB17">
            <v>47</v>
          </cell>
          <cell r="MC17" t="str">
            <v>021424</v>
          </cell>
          <cell r="MD17">
            <v>224</v>
          </cell>
          <cell r="ME17" t="str">
            <v>021424</v>
          </cell>
          <cell r="MF17">
            <v>37</v>
          </cell>
          <cell r="MG17" t="str">
            <v>021424</v>
          </cell>
          <cell r="MH17">
            <v>169</v>
          </cell>
          <cell r="MI17" t="str">
            <v>021424</v>
          </cell>
          <cell r="MJ17">
            <v>16</v>
          </cell>
          <cell r="MK17" t="str">
            <v>021424</v>
          </cell>
          <cell r="ML17">
            <v>127</v>
          </cell>
          <cell r="MM17" t="str">
            <v>021424</v>
          </cell>
          <cell r="MN17">
            <v>17</v>
          </cell>
          <cell r="MO17" t="str">
            <v>021424</v>
          </cell>
          <cell r="MP17">
            <v>85</v>
          </cell>
          <cell r="MQ17" t="str">
            <v>021424</v>
          </cell>
          <cell r="MR17">
            <v>15</v>
          </cell>
          <cell r="MS17" t="str">
            <v>021424</v>
          </cell>
          <cell r="MT17">
            <v>92</v>
          </cell>
          <cell r="MU17" t="str">
            <v>021424</v>
          </cell>
          <cell r="MV17">
            <v>16</v>
          </cell>
          <cell r="MW17" t="str">
            <v>021424</v>
          </cell>
          <cell r="MX17">
            <v>80</v>
          </cell>
          <cell r="MY17" t="str">
            <v>021424</v>
          </cell>
          <cell r="MZ17">
            <v>14</v>
          </cell>
          <cell r="NA17" t="str">
            <v>021424</v>
          </cell>
          <cell r="NB17">
            <v>54</v>
          </cell>
          <cell r="NC17" t="str">
            <v>021424</v>
          </cell>
          <cell r="ND17">
            <v>7</v>
          </cell>
          <cell r="NE17" t="str">
            <v>021424</v>
          </cell>
          <cell r="NF17">
            <v>42</v>
          </cell>
          <cell r="NG17" t="str">
            <v>021424</v>
          </cell>
          <cell r="NH17">
            <v>6</v>
          </cell>
          <cell r="NI17" t="str">
            <v>021501</v>
          </cell>
          <cell r="NJ17">
            <v>8</v>
          </cell>
          <cell r="NK17" t="str">
            <v>021424</v>
          </cell>
          <cell r="NL17">
            <v>2</v>
          </cell>
          <cell r="NM17" t="str">
            <v>021424</v>
          </cell>
          <cell r="NN17">
            <v>24</v>
          </cell>
          <cell r="NO17" t="str">
            <v>021424</v>
          </cell>
          <cell r="NP17">
            <v>2</v>
          </cell>
          <cell r="NQ17" t="str">
            <v>021501</v>
          </cell>
          <cell r="NR17">
            <v>4</v>
          </cell>
          <cell r="NS17" t="str">
            <v>021424</v>
          </cell>
          <cell r="NT17">
            <v>2</v>
          </cell>
          <cell r="NU17" t="str">
            <v>021502</v>
          </cell>
          <cell r="NV17">
            <v>6</v>
          </cell>
          <cell r="NW17" t="str">
            <v>021424</v>
          </cell>
          <cell r="NX17">
            <v>1</v>
          </cell>
          <cell r="NY17" t="str">
            <v>021502</v>
          </cell>
          <cell r="NZ17">
            <v>4</v>
          </cell>
          <cell r="OA17" t="str">
            <v>021424</v>
          </cell>
          <cell r="OB17">
            <v>1</v>
          </cell>
          <cell r="OC17" t="str">
            <v>021602</v>
          </cell>
          <cell r="OD17">
            <v>6</v>
          </cell>
          <cell r="OG17" t="str">
            <v>022102</v>
          </cell>
          <cell r="OH17">
            <v>1</v>
          </cell>
          <cell r="OK17" t="str">
            <v>024200</v>
          </cell>
          <cell r="OL17">
            <v>1</v>
          </cell>
          <cell r="OO17" t="str">
            <v>028002</v>
          </cell>
          <cell r="OP17">
            <v>2</v>
          </cell>
        </row>
        <row r="18">
          <cell r="C18" t="str">
            <v>021303</v>
          </cell>
          <cell r="D18">
            <v>623</v>
          </cell>
          <cell r="E18" t="str">
            <v>021303</v>
          </cell>
          <cell r="F18">
            <v>574</v>
          </cell>
          <cell r="G18" t="str">
            <v>021303</v>
          </cell>
          <cell r="H18">
            <v>588</v>
          </cell>
          <cell r="I18" t="str">
            <v>021303</v>
          </cell>
          <cell r="J18">
            <v>561</v>
          </cell>
          <cell r="K18" t="str">
            <v>021303</v>
          </cell>
          <cell r="L18">
            <v>785</v>
          </cell>
          <cell r="M18" t="str">
            <v>021303</v>
          </cell>
          <cell r="N18">
            <v>659</v>
          </cell>
          <cell r="O18" t="str">
            <v>021303</v>
          </cell>
          <cell r="P18">
            <v>752</v>
          </cell>
          <cell r="Q18" t="str">
            <v>021303</v>
          </cell>
          <cell r="R18">
            <v>651</v>
          </cell>
          <cell r="S18" t="str">
            <v>021303</v>
          </cell>
          <cell r="T18">
            <v>815</v>
          </cell>
          <cell r="U18" t="str">
            <v>021303</v>
          </cell>
          <cell r="V18">
            <v>777</v>
          </cell>
          <cell r="W18" t="str">
            <v>021303</v>
          </cell>
          <cell r="X18">
            <v>877</v>
          </cell>
          <cell r="Y18" t="str">
            <v>021303</v>
          </cell>
          <cell r="Z18">
            <v>820</v>
          </cell>
          <cell r="AA18" t="str">
            <v>021303</v>
          </cell>
          <cell r="AB18">
            <v>942</v>
          </cell>
          <cell r="AC18" t="str">
            <v>021303</v>
          </cell>
          <cell r="AD18">
            <v>810</v>
          </cell>
          <cell r="AE18" t="str">
            <v>021303</v>
          </cell>
          <cell r="AF18">
            <v>799</v>
          </cell>
          <cell r="AG18" t="str">
            <v>021303</v>
          </cell>
          <cell r="AH18">
            <v>834</v>
          </cell>
          <cell r="AI18" t="str">
            <v>021303</v>
          </cell>
          <cell r="AJ18">
            <v>867</v>
          </cell>
          <cell r="AK18" t="str">
            <v>021303</v>
          </cell>
          <cell r="AL18">
            <v>754</v>
          </cell>
          <cell r="AM18" t="str">
            <v>021303</v>
          </cell>
          <cell r="AN18">
            <v>778</v>
          </cell>
          <cell r="AO18" t="str">
            <v>021303</v>
          </cell>
          <cell r="AP18">
            <v>729</v>
          </cell>
          <cell r="AQ18" t="str">
            <v>021303</v>
          </cell>
          <cell r="AR18">
            <v>766</v>
          </cell>
          <cell r="AS18" t="str">
            <v>021303</v>
          </cell>
          <cell r="AT18">
            <v>704</v>
          </cell>
          <cell r="AU18" t="str">
            <v>021303</v>
          </cell>
          <cell r="AV18">
            <v>750</v>
          </cell>
          <cell r="AW18" t="str">
            <v>021303</v>
          </cell>
          <cell r="AX18">
            <v>638</v>
          </cell>
          <cell r="AY18" t="str">
            <v>021303</v>
          </cell>
          <cell r="AZ18">
            <v>710</v>
          </cell>
          <cell r="BA18" t="str">
            <v>021303</v>
          </cell>
          <cell r="BB18">
            <v>647</v>
          </cell>
          <cell r="BC18" t="str">
            <v>021303</v>
          </cell>
          <cell r="BD18">
            <v>644</v>
          </cell>
          <cell r="BE18" t="str">
            <v>021303</v>
          </cell>
          <cell r="BF18">
            <v>628</v>
          </cell>
          <cell r="BG18" t="str">
            <v>021303</v>
          </cell>
          <cell r="BH18">
            <v>601</v>
          </cell>
          <cell r="BI18" t="str">
            <v>021303</v>
          </cell>
          <cell r="BJ18">
            <v>527</v>
          </cell>
          <cell r="BK18" t="str">
            <v>021303</v>
          </cell>
          <cell r="BL18">
            <v>544</v>
          </cell>
          <cell r="BM18" t="str">
            <v>021303</v>
          </cell>
          <cell r="BN18">
            <v>499</v>
          </cell>
          <cell r="BO18" t="str">
            <v>021206</v>
          </cell>
          <cell r="BP18">
            <v>112</v>
          </cell>
          <cell r="BQ18" t="str">
            <v>021206</v>
          </cell>
          <cell r="BR18">
            <v>102</v>
          </cell>
          <cell r="BS18" t="str">
            <v>021401</v>
          </cell>
          <cell r="BT18">
            <v>13</v>
          </cell>
          <cell r="BU18" t="str">
            <v>021424</v>
          </cell>
          <cell r="BV18">
            <v>812</v>
          </cell>
          <cell r="BW18" t="str">
            <v>021401</v>
          </cell>
          <cell r="BX18">
            <v>14</v>
          </cell>
          <cell r="BY18" t="str">
            <v>021405</v>
          </cell>
          <cell r="BZ18">
            <v>47</v>
          </cell>
          <cell r="CA18" t="str">
            <v>021501</v>
          </cell>
          <cell r="CB18">
            <v>166</v>
          </cell>
          <cell r="CC18" t="str">
            <v>021424</v>
          </cell>
          <cell r="CD18">
            <v>746</v>
          </cell>
          <cell r="CE18" t="str">
            <v>021405</v>
          </cell>
          <cell r="CF18">
            <v>66</v>
          </cell>
          <cell r="CG18" t="str">
            <v>021405</v>
          </cell>
          <cell r="CH18">
            <v>54</v>
          </cell>
          <cell r="CI18" t="str">
            <v>021401</v>
          </cell>
          <cell r="CJ18">
            <v>75</v>
          </cell>
          <cell r="CK18" t="str">
            <v>021501</v>
          </cell>
          <cell r="CL18">
            <v>116</v>
          </cell>
          <cell r="CM18" t="str">
            <v>021501</v>
          </cell>
          <cell r="CN18">
            <v>194</v>
          </cell>
          <cell r="CO18" t="str">
            <v>021405</v>
          </cell>
          <cell r="CP18">
            <v>41</v>
          </cell>
          <cell r="CQ18" t="str">
            <v>021501</v>
          </cell>
          <cell r="CR18">
            <v>165</v>
          </cell>
          <cell r="CS18" t="str">
            <v>021424</v>
          </cell>
          <cell r="CT18">
            <v>491</v>
          </cell>
          <cell r="CU18" t="str">
            <v>021501</v>
          </cell>
          <cell r="CV18">
            <v>152</v>
          </cell>
          <cell r="CW18" t="str">
            <v>021501</v>
          </cell>
          <cell r="CX18">
            <v>103</v>
          </cell>
          <cell r="CY18" t="str">
            <v>021501</v>
          </cell>
          <cell r="CZ18">
            <v>150</v>
          </cell>
          <cell r="DA18" t="str">
            <v>021424</v>
          </cell>
          <cell r="DB18">
            <v>551</v>
          </cell>
          <cell r="DC18" t="str">
            <v>021501</v>
          </cell>
          <cell r="DD18">
            <v>168</v>
          </cell>
          <cell r="DE18" t="str">
            <v>021424</v>
          </cell>
          <cell r="DF18">
            <v>559</v>
          </cell>
          <cell r="DG18" t="str">
            <v>021501</v>
          </cell>
          <cell r="DH18">
            <v>189</v>
          </cell>
          <cell r="DI18" t="str">
            <v>021501</v>
          </cell>
          <cell r="DJ18">
            <v>116</v>
          </cell>
          <cell r="DK18" t="str">
            <v>021501</v>
          </cell>
          <cell r="DL18">
            <v>190</v>
          </cell>
          <cell r="DM18" t="str">
            <v>021501</v>
          </cell>
          <cell r="DN18">
            <v>145</v>
          </cell>
          <cell r="DO18" t="str">
            <v>021501</v>
          </cell>
          <cell r="DP18">
            <v>207</v>
          </cell>
          <cell r="DQ18" t="str">
            <v>021501</v>
          </cell>
          <cell r="DR18">
            <v>129</v>
          </cell>
          <cell r="DS18" t="str">
            <v>021424</v>
          </cell>
          <cell r="DT18">
            <v>857</v>
          </cell>
          <cell r="DU18" t="str">
            <v>021424</v>
          </cell>
          <cell r="DV18">
            <v>861</v>
          </cell>
          <cell r="DW18" t="str">
            <v>021501</v>
          </cell>
          <cell r="DX18">
            <v>198</v>
          </cell>
          <cell r="DY18" t="str">
            <v>021501</v>
          </cell>
          <cell r="DZ18">
            <v>159</v>
          </cell>
          <cell r="EA18" t="str">
            <v>021501</v>
          </cell>
          <cell r="EB18">
            <v>204</v>
          </cell>
          <cell r="EC18" t="str">
            <v>021501</v>
          </cell>
          <cell r="ED18">
            <v>180</v>
          </cell>
          <cell r="EE18" t="str">
            <v>021501</v>
          </cell>
          <cell r="EF18">
            <v>219</v>
          </cell>
          <cell r="EG18" t="str">
            <v>021424</v>
          </cell>
          <cell r="EH18">
            <v>1084</v>
          </cell>
          <cell r="EI18" t="str">
            <v>021501</v>
          </cell>
          <cell r="EJ18">
            <v>216</v>
          </cell>
          <cell r="EK18" t="str">
            <v>021501</v>
          </cell>
          <cell r="EL18">
            <v>169</v>
          </cell>
          <cell r="EM18" t="str">
            <v>021501</v>
          </cell>
          <cell r="EN18">
            <v>210</v>
          </cell>
          <cell r="EO18" t="str">
            <v>021501</v>
          </cell>
          <cell r="EP18">
            <v>177</v>
          </cell>
          <cell r="EQ18" t="str">
            <v>021501</v>
          </cell>
          <cell r="ER18">
            <v>206</v>
          </cell>
          <cell r="ES18" t="str">
            <v>021424</v>
          </cell>
          <cell r="ET18">
            <v>993</v>
          </cell>
          <cell r="EU18" t="str">
            <v>021501</v>
          </cell>
          <cell r="EV18">
            <v>223</v>
          </cell>
          <cell r="EW18" t="str">
            <v>021501</v>
          </cell>
          <cell r="EX18">
            <v>183</v>
          </cell>
          <cell r="EY18" t="str">
            <v>021501</v>
          </cell>
          <cell r="EZ18">
            <v>203</v>
          </cell>
          <cell r="FA18" t="str">
            <v>021501</v>
          </cell>
          <cell r="FB18">
            <v>164</v>
          </cell>
          <cell r="FC18" t="str">
            <v>021501</v>
          </cell>
          <cell r="FD18">
            <v>185</v>
          </cell>
          <cell r="FE18" t="str">
            <v>021501</v>
          </cell>
          <cell r="FF18">
            <v>177</v>
          </cell>
          <cell r="FG18" t="str">
            <v>021501</v>
          </cell>
          <cell r="FH18">
            <v>186</v>
          </cell>
          <cell r="FI18" t="str">
            <v>021501</v>
          </cell>
          <cell r="FJ18">
            <v>167</v>
          </cell>
          <cell r="FK18" t="str">
            <v>021501</v>
          </cell>
          <cell r="FL18">
            <v>185</v>
          </cell>
          <cell r="FM18" t="str">
            <v>021501</v>
          </cell>
          <cell r="FN18">
            <v>171</v>
          </cell>
          <cell r="FO18" t="str">
            <v>021501</v>
          </cell>
          <cell r="FP18">
            <v>183</v>
          </cell>
          <cell r="FQ18" t="str">
            <v>021501</v>
          </cell>
          <cell r="FR18">
            <v>194</v>
          </cell>
          <cell r="FS18" t="str">
            <v>021501</v>
          </cell>
          <cell r="FT18">
            <v>161</v>
          </cell>
          <cell r="FU18" t="str">
            <v>021501</v>
          </cell>
          <cell r="FV18">
            <v>164</v>
          </cell>
          <cell r="FW18" t="str">
            <v>021501</v>
          </cell>
          <cell r="FX18">
            <v>170</v>
          </cell>
          <cell r="FY18" t="str">
            <v>021501</v>
          </cell>
          <cell r="FZ18">
            <v>194</v>
          </cell>
          <cell r="GA18" t="str">
            <v>021501</v>
          </cell>
          <cell r="GB18">
            <v>152</v>
          </cell>
          <cell r="GC18" t="str">
            <v>021501</v>
          </cell>
          <cell r="GD18">
            <v>189</v>
          </cell>
          <cell r="GE18" t="str">
            <v>021501</v>
          </cell>
          <cell r="GF18">
            <v>143</v>
          </cell>
          <cell r="GG18" t="str">
            <v>021501</v>
          </cell>
          <cell r="GH18">
            <v>169</v>
          </cell>
          <cell r="GI18" t="str">
            <v>021501</v>
          </cell>
          <cell r="GJ18">
            <v>140</v>
          </cell>
          <cell r="GK18" t="str">
            <v>021501</v>
          </cell>
          <cell r="GL18">
            <v>142</v>
          </cell>
          <cell r="GM18" t="str">
            <v>021501</v>
          </cell>
          <cell r="GN18">
            <v>152</v>
          </cell>
          <cell r="GO18" t="str">
            <v>021501</v>
          </cell>
          <cell r="GP18">
            <v>175</v>
          </cell>
          <cell r="GQ18" t="str">
            <v>021501</v>
          </cell>
          <cell r="GR18">
            <v>158</v>
          </cell>
          <cell r="GS18" t="str">
            <v>021501</v>
          </cell>
          <cell r="GT18">
            <v>159</v>
          </cell>
          <cell r="GU18" t="str">
            <v>021501</v>
          </cell>
          <cell r="GV18">
            <v>170</v>
          </cell>
          <cell r="GW18" t="str">
            <v>021501</v>
          </cell>
          <cell r="GX18">
            <v>162</v>
          </cell>
          <cell r="GY18" t="str">
            <v>021501</v>
          </cell>
          <cell r="GZ18">
            <v>165</v>
          </cell>
          <cell r="HA18" t="str">
            <v>021501</v>
          </cell>
          <cell r="HB18">
            <v>158</v>
          </cell>
          <cell r="HC18" t="str">
            <v>021501</v>
          </cell>
          <cell r="HD18">
            <v>159</v>
          </cell>
          <cell r="HE18" t="str">
            <v>021424</v>
          </cell>
          <cell r="HF18">
            <v>709</v>
          </cell>
          <cell r="HG18" t="str">
            <v>021501</v>
          </cell>
          <cell r="HH18">
            <v>172</v>
          </cell>
          <cell r="HI18" t="str">
            <v>021501</v>
          </cell>
          <cell r="HJ18">
            <v>189</v>
          </cell>
          <cell r="HK18" t="str">
            <v>021501</v>
          </cell>
          <cell r="HL18">
            <v>168</v>
          </cell>
          <cell r="HM18" t="str">
            <v>021501</v>
          </cell>
          <cell r="HN18">
            <v>204</v>
          </cell>
          <cell r="HO18" t="str">
            <v>021501</v>
          </cell>
          <cell r="HP18">
            <v>185</v>
          </cell>
          <cell r="HQ18" t="str">
            <v>021501</v>
          </cell>
          <cell r="HR18">
            <v>187</v>
          </cell>
          <cell r="HS18" t="str">
            <v>021501</v>
          </cell>
          <cell r="HT18">
            <v>206</v>
          </cell>
          <cell r="HU18" t="str">
            <v>021501</v>
          </cell>
          <cell r="HV18">
            <v>233</v>
          </cell>
          <cell r="HW18" t="str">
            <v>021501</v>
          </cell>
          <cell r="HX18">
            <v>197</v>
          </cell>
          <cell r="HY18" t="str">
            <v>021501</v>
          </cell>
          <cell r="HZ18">
            <v>227</v>
          </cell>
          <cell r="IA18" t="str">
            <v>021501</v>
          </cell>
          <cell r="IB18">
            <v>219</v>
          </cell>
          <cell r="IC18" t="str">
            <v>021501</v>
          </cell>
          <cell r="ID18">
            <v>259</v>
          </cell>
          <cell r="IE18" t="str">
            <v>021501</v>
          </cell>
          <cell r="IF18">
            <v>212</v>
          </cell>
          <cell r="IG18" t="str">
            <v>021501</v>
          </cell>
          <cell r="IH18">
            <v>243</v>
          </cell>
          <cell r="II18" t="str">
            <v>021501</v>
          </cell>
          <cell r="IJ18">
            <v>206</v>
          </cell>
          <cell r="IK18" t="str">
            <v>021424</v>
          </cell>
          <cell r="IL18">
            <v>1113</v>
          </cell>
          <cell r="IM18" t="str">
            <v>021501</v>
          </cell>
          <cell r="IN18">
            <v>200</v>
          </cell>
          <cell r="IO18" t="str">
            <v>021501</v>
          </cell>
          <cell r="IP18">
            <v>237</v>
          </cell>
          <cell r="IQ18" t="str">
            <v>021501</v>
          </cell>
          <cell r="IR18">
            <v>179</v>
          </cell>
          <cell r="IS18" t="str">
            <v>021501</v>
          </cell>
          <cell r="IT18">
            <v>220</v>
          </cell>
          <cell r="IU18" t="str">
            <v>021501</v>
          </cell>
          <cell r="IV18">
            <v>198</v>
          </cell>
          <cell r="IW18" t="str">
            <v>021501</v>
          </cell>
          <cell r="IX18">
            <v>192</v>
          </cell>
          <cell r="IY18" t="str">
            <v>021501</v>
          </cell>
          <cell r="IZ18">
            <v>135</v>
          </cell>
          <cell r="JA18" t="str">
            <v>021501</v>
          </cell>
          <cell r="JB18">
            <v>170</v>
          </cell>
          <cell r="JC18" t="str">
            <v>021501</v>
          </cell>
          <cell r="JD18">
            <v>142</v>
          </cell>
          <cell r="JE18" t="str">
            <v>021501</v>
          </cell>
          <cell r="JF18">
            <v>214</v>
          </cell>
          <cell r="JG18" t="str">
            <v>021501</v>
          </cell>
          <cell r="JH18">
            <v>143</v>
          </cell>
          <cell r="JI18" t="str">
            <v>021501</v>
          </cell>
          <cell r="JJ18">
            <v>191</v>
          </cell>
          <cell r="JK18" t="str">
            <v>021501</v>
          </cell>
          <cell r="JL18">
            <v>99</v>
          </cell>
          <cell r="JM18" t="str">
            <v>021501</v>
          </cell>
          <cell r="JN18">
            <v>158</v>
          </cell>
          <cell r="JO18" t="str">
            <v>021501</v>
          </cell>
          <cell r="JP18">
            <v>87</v>
          </cell>
          <cell r="JQ18" t="str">
            <v>021501</v>
          </cell>
          <cell r="JR18">
            <v>127</v>
          </cell>
          <cell r="JS18" t="str">
            <v>021501</v>
          </cell>
          <cell r="JT18">
            <v>96</v>
          </cell>
          <cell r="JU18" t="str">
            <v>021501</v>
          </cell>
          <cell r="JV18">
            <v>145</v>
          </cell>
          <cell r="JW18" t="str">
            <v>021501</v>
          </cell>
          <cell r="JX18">
            <v>49</v>
          </cell>
          <cell r="JY18" t="str">
            <v>021501</v>
          </cell>
          <cell r="JZ18">
            <v>111</v>
          </cell>
          <cell r="KA18" t="str">
            <v>021501</v>
          </cell>
          <cell r="KB18">
            <v>45</v>
          </cell>
          <cell r="KC18" t="str">
            <v>021501</v>
          </cell>
          <cell r="KD18">
            <v>98</v>
          </cell>
          <cell r="KE18" t="str">
            <v>021501</v>
          </cell>
          <cell r="KF18">
            <v>41</v>
          </cell>
          <cell r="KG18" t="str">
            <v>021501</v>
          </cell>
          <cell r="KH18">
            <v>101</v>
          </cell>
          <cell r="KI18" t="str">
            <v>021501</v>
          </cell>
          <cell r="KJ18">
            <v>44</v>
          </cell>
          <cell r="KK18" t="str">
            <v>021501</v>
          </cell>
          <cell r="KL18">
            <v>91</v>
          </cell>
          <cell r="KM18" t="str">
            <v>021501</v>
          </cell>
          <cell r="KN18">
            <v>38</v>
          </cell>
          <cell r="KO18" t="str">
            <v>021501</v>
          </cell>
          <cell r="KP18">
            <v>56</v>
          </cell>
          <cell r="KQ18" t="str">
            <v>021501</v>
          </cell>
          <cell r="KR18">
            <v>19</v>
          </cell>
          <cell r="KS18" t="str">
            <v>021501</v>
          </cell>
          <cell r="KT18">
            <v>24</v>
          </cell>
          <cell r="KU18" t="str">
            <v>021501</v>
          </cell>
          <cell r="KV18">
            <v>3</v>
          </cell>
          <cell r="KW18" t="str">
            <v>021501</v>
          </cell>
          <cell r="KX18">
            <v>15</v>
          </cell>
          <cell r="KY18" t="str">
            <v>021501</v>
          </cell>
          <cell r="KZ18">
            <v>11</v>
          </cell>
          <cell r="LA18" t="str">
            <v>021501</v>
          </cell>
          <cell r="LB18">
            <v>23</v>
          </cell>
          <cell r="LC18" t="str">
            <v>021501</v>
          </cell>
          <cell r="LD18">
            <v>11</v>
          </cell>
          <cell r="LE18" t="str">
            <v>021501</v>
          </cell>
          <cell r="LF18">
            <v>48</v>
          </cell>
          <cell r="LG18" t="str">
            <v>021501</v>
          </cell>
          <cell r="LH18">
            <v>21</v>
          </cell>
          <cell r="LI18" t="str">
            <v>021501</v>
          </cell>
          <cell r="LJ18">
            <v>59</v>
          </cell>
          <cell r="LK18" t="str">
            <v>021501</v>
          </cell>
          <cell r="LL18">
            <v>27</v>
          </cell>
          <cell r="LM18" t="str">
            <v>021501</v>
          </cell>
          <cell r="LN18">
            <v>98</v>
          </cell>
          <cell r="LO18" t="str">
            <v>021501</v>
          </cell>
          <cell r="LP18">
            <v>29</v>
          </cell>
          <cell r="LQ18" t="str">
            <v>021501</v>
          </cell>
          <cell r="LR18">
            <v>71</v>
          </cell>
          <cell r="LS18" t="str">
            <v>021501</v>
          </cell>
          <cell r="LT18">
            <v>19</v>
          </cell>
          <cell r="LU18" t="str">
            <v>021501</v>
          </cell>
          <cell r="LV18">
            <v>56</v>
          </cell>
          <cell r="LW18" t="str">
            <v>021501</v>
          </cell>
          <cell r="LX18">
            <v>16</v>
          </cell>
          <cell r="LY18" t="str">
            <v>021501</v>
          </cell>
          <cell r="LZ18">
            <v>50</v>
          </cell>
          <cell r="MA18" t="str">
            <v>021501</v>
          </cell>
          <cell r="MB18">
            <v>18</v>
          </cell>
          <cell r="MC18" t="str">
            <v>021501</v>
          </cell>
          <cell r="MD18">
            <v>52</v>
          </cell>
          <cell r="ME18" t="str">
            <v>021501</v>
          </cell>
          <cell r="MF18">
            <v>6</v>
          </cell>
          <cell r="MG18" t="str">
            <v>021501</v>
          </cell>
          <cell r="MH18">
            <v>31</v>
          </cell>
          <cell r="MI18" t="str">
            <v>021501</v>
          </cell>
          <cell r="MJ18">
            <v>3</v>
          </cell>
          <cell r="MK18" t="str">
            <v>021501</v>
          </cell>
          <cell r="ML18">
            <v>18</v>
          </cell>
          <cell r="MM18" t="str">
            <v>021501</v>
          </cell>
          <cell r="MN18">
            <v>11</v>
          </cell>
          <cell r="MO18" t="str">
            <v>021501</v>
          </cell>
          <cell r="MP18">
            <v>20</v>
          </cell>
          <cell r="MQ18" t="str">
            <v>021501</v>
          </cell>
          <cell r="MR18">
            <v>5</v>
          </cell>
          <cell r="MS18" t="str">
            <v>021501</v>
          </cell>
          <cell r="MT18">
            <v>16</v>
          </cell>
          <cell r="MU18" t="str">
            <v>021501</v>
          </cell>
          <cell r="MV18">
            <v>6</v>
          </cell>
          <cell r="MW18" t="str">
            <v>021501</v>
          </cell>
          <cell r="MX18">
            <v>10</v>
          </cell>
          <cell r="MY18" t="str">
            <v>021501</v>
          </cell>
          <cell r="MZ18">
            <v>4</v>
          </cell>
          <cell r="NA18" t="str">
            <v>021501</v>
          </cell>
          <cell r="NB18">
            <v>8</v>
          </cell>
          <cell r="NC18" t="str">
            <v>021501</v>
          </cell>
          <cell r="ND18">
            <v>7</v>
          </cell>
          <cell r="NE18" t="str">
            <v>021501</v>
          </cell>
          <cell r="NF18">
            <v>8</v>
          </cell>
          <cell r="NG18" t="str">
            <v>021501</v>
          </cell>
          <cell r="NH18">
            <v>1</v>
          </cell>
          <cell r="NI18" t="str">
            <v>021502</v>
          </cell>
          <cell r="NJ18">
            <v>19</v>
          </cell>
          <cell r="NK18" t="str">
            <v>021501</v>
          </cell>
          <cell r="NL18">
            <v>1</v>
          </cell>
          <cell r="NM18" t="str">
            <v>021501</v>
          </cell>
          <cell r="NN18">
            <v>4</v>
          </cell>
          <cell r="NQ18" t="str">
            <v>021502</v>
          </cell>
          <cell r="NR18">
            <v>7</v>
          </cell>
          <cell r="NS18" t="str">
            <v>021501</v>
          </cell>
          <cell r="NT18">
            <v>1</v>
          </cell>
          <cell r="NU18" t="str">
            <v>021601</v>
          </cell>
          <cell r="NV18">
            <v>7</v>
          </cell>
          <cell r="NY18" t="str">
            <v>021601</v>
          </cell>
          <cell r="NZ18">
            <v>4</v>
          </cell>
          <cell r="OA18" t="str">
            <v>021501</v>
          </cell>
          <cell r="OB18">
            <v>1</v>
          </cell>
          <cell r="OC18" t="str">
            <v>021606</v>
          </cell>
          <cell r="OD18">
            <v>1</v>
          </cell>
          <cell r="OG18" t="str">
            <v>022201</v>
          </cell>
          <cell r="OH18">
            <v>1</v>
          </cell>
          <cell r="OK18" t="str">
            <v>025001</v>
          </cell>
          <cell r="OL18">
            <v>1</v>
          </cell>
          <cell r="OO18" t="str">
            <v>029700</v>
          </cell>
          <cell r="OP18">
            <v>2</v>
          </cell>
        </row>
        <row r="19">
          <cell r="C19" t="str">
            <v>021405</v>
          </cell>
          <cell r="D19">
            <v>34</v>
          </cell>
          <cell r="E19" t="str">
            <v>021405</v>
          </cell>
          <cell r="F19">
            <v>32</v>
          </cell>
          <cell r="G19" t="str">
            <v>021405</v>
          </cell>
          <cell r="H19">
            <v>43</v>
          </cell>
          <cell r="I19" t="str">
            <v>021405</v>
          </cell>
          <cell r="J19">
            <v>38</v>
          </cell>
          <cell r="K19" t="str">
            <v>021405</v>
          </cell>
          <cell r="L19">
            <v>40</v>
          </cell>
          <cell r="M19" t="str">
            <v>021405</v>
          </cell>
          <cell r="N19">
            <v>53</v>
          </cell>
          <cell r="O19" t="str">
            <v>021405</v>
          </cell>
          <cell r="P19">
            <v>46</v>
          </cell>
          <cell r="Q19" t="str">
            <v>021405</v>
          </cell>
          <cell r="R19">
            <v>33</v>
          </cell>
          <cell r="S19" t="str">
            <v>021405</v>
          </cell>
          <cell r="T19">
            <v>58</v>
          </cell>
          <cell r="U19" t="str">
            <v>021405</v>
          </cell>
          <cell r="V19">
            <v>51</v>
          </cell>
          <cell r="W19" t="str">
            <v>021405</v>
          </cell>
          <cell r="X19">
            <v>62</v>
          </cell>
          <cell r="Y19" t="str">
            <v>021405</v>
          </cell>
          <cell r="Z19">
            <v>61</v>
          </cell>
          <cell r="AA19" t="str">
            <v>021405</v>
          </cell>
          <cell r="AB19">
            <v>70</v>
          </cell>
          <cell r="AC19" t="str">
            <v>021405</v>
          </cell>
          <cell r="AD19">
            <v>56</v>
          </cell>
          <cell r="AE19" t="str">
            <v>021405</v>
          </cell>
          <cell r="AF19">
            <v>68</v>
          </cell>
          <cell r="AG19" t="str">
            <v>021405</v>
          </cell>
          <cell r="AH19">
            <v>52</v>
          </cell>
          <cell r="AI19" t="str">
            <v>021405</v>
          </cell>
          <cell r="AJ19">
            <v>86</v>
          </cell>
          <cell r="AK19" t="str">
            <v>021405</v>
          </cell>
          <cell r="AL19">
            <v>64</v>
          </cell>
          <cell r="AM19" t="str">
            <v>021405</v>
          </cell>
          <cell r="AN19">
            <v>72</v>
          </cell>
          <cell r="AO19" t="str">
            <v>021405</v>
          </cell>
          <cell r="AP19">
            <v>75</v>
          </cell>
          <cell r="AQ19" t="str">
            <v>021405</v>
          </cell>
          <cell r="AR19">
            <v>87</v>
          </cell>
          <cell r="AS19" t="str">
            <v>021405</v>
          </cell>
          <cell r="AT19">
            <v>53</v>
          </cell>
          <cell r="AU19" t="str">
            <v>021405</v>
          </cell>
          <cell r="AV19">
            <v>95</v>
          </cell>
          <cell r="AW19" t="str">
            <v>021405</v>
          </cell>
          <cell r="AX19">
            <v>67</v>
          </cell>
          <cell r="AY19" t="str">
            <v>021405</v>
          </cell>
          <cell r="AZ19">
            <v>80</v>
          </cell>
          <cell r="BA19" t="str">
            <v>021405</v>
          </cell>
          <cell r="BB19">
            <v>65</v>
          </cell>
          <cell r="BC19" t="str">
            <v>021405</v>
          </cell>
          <cell r="BD19">
            <v>83</v>
          </cell>
          <cell r="BE19" t="str">
            <v>021405</v>
          </cell>
          <cell r="BF19">
            <v>78</v>
          </cell>
          <cell r="BG19" t="str">
            <v>021405</v>
          </cell>
          <cell r="BH19">
            <v>69</v>
          </cell>
          <cell r="BI19" t="str">
            <v>021405</v>
          </cell>
          <cell r="BJ19">
            <v>62</v>
          </cell>
          <cell r="BK19" t="str">
            <v>021405</v>
          </cell>
          <cell r="BL19">
            <v>74</v>
          </cell>
          <cell r="BM19" t="str">
            <v>021405</v>
          </cell>
          <cell r="BN19">
            <v>68</v>
          </cell>
          <cell r="BO19" t="str">
            <v>021303</v>
          </cell>
          <cell r="BP19">
            <v>240</v>
          </cell>
          <cell r="BQ19" t="str">
            <v>021303</v>
          </cell>
          <cell r="BR19">
            <v>156</v>
          </cell>
          <cell r="BS19" t="str">
            <v>021405</v>
          </cell>
          <cell r="BT19">
            <v>52</v>
          </cell>
          <cell r="BU19" t="str">
            <v>021501</v>
          </cell>
          <cell r="BV19">
            <v>121</v>
          </cell>
          <cell r="BW19" t="str">
            <v>021405</v>
          </cell>
          <cell r="BX19">
            <v>50</v>
          </cell>
          <cell r="BY19" t="str">
            <v>021424</v>
          </cell>
          <cell r="BZ19">
            <v>1146</v>
          </cell>
          <cell r="CA19" t="str">
            <v>021502</v>
          </cell>
          <cell r="CB19">
            <v>260</v>
          </cell>
          <cell r="CC19" t="str">
            <v>021501</v>
          </cell>
          <cell r="CD19">
            <v>118</v>
          </cell>
          <cell r="CE19" t="str">
            <v>021424</v>
          </cell>
          <cell r="CF19">
            <v>471</v>
          </cell>
          <cell r="CG19" t="str">
            <v>021424</v>
          </cell>
          <cell r="CH19">
            <v>454</v>
          </cell>
          <cell r="CI19" t="str">
            <v>021405</v>
          </cell>
          <cell r="CJ19">
            <v>88</v>
          </cell>
          <cell r="CK19" t="str">
            <v>021502</v>
          </cell>
          <cell r="CL19">
            <v>248</v>
          </cell>
          <cell r="CM19" t="str">
            <v>021502</v>
          </cell>
          <cell r="CN19">
            <v>247</v>
          </cell>
          <cell r="CO19" t="str">
            <v>021424</v>
          </cell>
          <cell r="CP19">
            <v>466</v>
          </cell>
          <cell r="CQ19" t="str">
            <v>021502</v>
          </cell>
          <cell r="CR19">
            <v>234</v>
          </cell>
          <cell r="CS19" t="str">
            <v>021501</v>
          </cell>
          <cell r="CT19">
            <v>96</v>
          </cell>
          <cell r="CU19" t="str">
            <v>021502</v>
          </cell>
          <cell r="CV19">
            <v>241</v>
          </cell>
          <cell r="CW19" t="str">
            <v>021502</v>
          </cell>
          <cell r="CX19">
            <v>282</v>
          </cell>
          <cell r="CY19" t="str">
            <v>021502</v>
          </cell>
          <cell r="CZ19">
            <v>233</v>
          </cell>
          <cell r="DA19" t="str">
            <v>021501</v>
          </cell>
          <cell r="DB19">
            <v>117</v>
          </cell>
          <cell r="DC19" t="str">
            <v>021502</v>
          </cell>
          <cell r="DD19">
            <v>297</v>
          </cell>
          <cell r="DE19" t="str">
            <v>021501</v>
          </cell>
          <cell r="DF19">
            <v>88</v>
          </cell>
          <cell r="DG19" t="str">
            <v>021502</v>
          </cell>
          <cell r="DH19">
            <v>294</v>
          </cell>
          <cell r="DI19" t="str">
            <v>021502</v>
          </cell>
          <cell r="DJ19">
            <v>272</v>
          </cell>
          <cell r="DK19" t="str">
            <v>021502</v>
          </cell>
          <cell r="DL19">
            <v>328</v>
          </cell>
          <cell r="DM19" t="str">
            <v>021502</v>
          </cell>
          <cell r="DN19">
            <v>331</v>
          </cell>
          <cell r="DO19" t="str">
            <v>021502</v>
          </cell>
          <cell r="DP19">
            <v>385</v>
          </cell>
          <cell r="DQ19" t="str">
            <v>021502</v>
          </cell>
          <cell r="DR19">
            <v>392</v>
          </cell>
          <cell r="DS19" t="str">
            <v>021501</v>
          </cell>
          <cell r="DT19">
            <v>173</v>
          </cell>
          <cell r="DU19" t="str">
            <v>021501</v>
          </cell>
          <cell r="DV19">
            <v>126</v>
          </cell>
          <cell r="DW19" t="str">
            <v>021502</v>
          </cell>
          <cell r="DX19">
            <v>442</v>
          </cell>
          <cell r="DY19" t="str">
            <v>021502</v>
          </cell>
          <cell r="DZ19">
            <v>487</v>
          </cell>
          <cell r="EA19" t="str">
            <v>021502</v>
          </cell>
          <cell r="EB19">
            <v>499</v>
          </cell>
          <cell r="EC19" t="str">
            <v>021502</v>
          </cell>
          <cell r="ED19">
            <v>485</v>
          </cell>
          <cell r="EE19" t="str">
            <v>021502</v>
          </cell>
          <cell r="EF19">
            <v>520</v>
          </cell>
          <cell r="EG19" t="str">
            <v>021501</v>
          </cell>
          <cell r="EH19">
            <v>196</v>
          </cell>
          <cell r="EI19" t="str">
            <v>021502</v>
          </cell>
          <cell r="EJ19">
            <v>506</v>
          </cell>
          <cell r="EK19" t="str">
            <v>021502</v>
          </cell>
          <cell r="EL19">
            <v>535</v>
          </cell>
          <cell r="EM19" t="str">
            <v>021502</v>
          </cell>
          <cell r="EN19">
            <v>490</v>
          </cell>
          <cell r="EO19" t="str">
            <v>021502</v>
          </cell>
          <cell r="EP19">
            <v>530</v>
          </cell>
          <cell r="EQ19" t="str">
            <v>021502</v>
          </cell>
          <cell r="ER19">
            <v>488</v>
          </cell>
          <cell r="ES19" t="str">
            <v>021501</v>
          </cell>
          <cell r="ET19">
            <v>188</v>
          </cell>
          <cell r="EU19" t="str">
            <v>021502</v>
          </cell>
          <cell r="EV19">
            <v>473</v>
          </cell>
          <cell r="EW19" t="str">
            <v>021502</v>
          </cell>
          <cell r="EX19">
            <v>480</v>
          </cell>
          <cell r="EY19" t="str">
            <v>021502</v>
          </cell>
          <cell r="EZ19">
            <v>388</v>
          </cell>
          <cell r="FA19" t="str">
            <v>021502</v>
          </cell>
          <cell r="FB19">
            <v>482</v>
          </cell>
          <cell r="FC19" t="str">
            <v>021502</v>
          </cell>
          <cell r="FD19">
            <v>396</v>
          </cell>
          <cell r="FE19" t="str">
            <v>021502</v>
          </cell>
          <cell r="FF19">
            <v>429</v>
          </cell>
          <cell r="FG19" t="str">
            <v>021502</v>
          </cell>
          <cell r="FH19">
            <v>342</v>
          </cell>
          <cell r="FI19" t="str">
            <v>021502</v>
          </cell>
          <cell r="FJ19">
            <v>364</v>
          </cell>
          <cell r="FK19" t="str">
            <v>021502</v>
          </cell>
          <cell r="FL19">
            <v>313</v>
          </cell>
          <cell r="FM19" t="str">
            <v>021502</v>
          </cell>
          <cell r="FN19">
            <v>401</v>
          </cell>
          <cell r="FO19" t="str">
            <v>021502</v>
          </cell>
          <cell r="FP19">
            <v>347</v>
          </cell>
          <cell r="FQ19" t="str">
            <v>021502</v>
          </cell>
          <cell r="FR19">
            <v>403</v>
          </cell>
          <cell r="FS19" t="str">
            <v>021502</v>
          </cell>
          <cell r="FT19">
            <v>332</v>
          </cell>
          <cell r="FU19" t="str">
            <v>021502</v>
          </cell>
          <cell r="FV19">
            <v>407</v>
          </cell>
          <cell r="FW19" t="str">
            <v>021502</v>
          </cell>
          <cell r="FX19">
            <v>341</v>
          </cell>
          <cell r="FY19" t="str">
            <v>021502</v>
          </cell>
          <cell r="FZ19">
            <v>395</v>
          </cell>
          <cell r="GA19" t="str">
            <v>021502</v>
          </cell>
          <cell r="GB19">
            <v>295</v>
          </cell>
          <cell r="GC19" t="str">
            <v>021502</v>
          </cell>
          <cell r="GD19">
            <v>354</v>
          </cell>
          <cell r="GE19" t="str">
            <v>021502</v>
          </cell>
          <cell r="GF19">
            <v>305</v>
          </cell>
          <cell r="GG19" t="str">
            <v>021502</v>
          </cell>
          <cell r="GH19">
            <v>356</v>
          </cell>
          <cell r="GI19" t="str">
            <v>021502</v>
          </cell>
          <cell r="GJ19">
            <v>284</v>
          </cell>
          <cell r="GK19" t="str">
            <v>021502</v>
          </cell>
          <cell r="GL19">
            <v>345</v>
          </cell>
          <cell r="GM19" t="str">
            <v>021502</v>
          </cell>
          <cell r="GN19">
            <v>286</v>
          </cell>
          <cell r="GO19" t="str">
            <v>021502</v>
          </cell>
          <cell r="GP19">
            <v>309</v>
          </cell>
          <cell r="GQ19" t="str">
            <v>021502</v>
          </cell>
          <cell r="GR19">
            <v>270</v>
          </cell>
          <cell r="GS19" t="str">
            <v>021502</v>
          </cell>
          <cell r="GT19">
            <v>376</v>
          </cell>
          <cell r="GU19" t="str">
            <v>021502</v>
          </cell>
          <cell r="GV19">
            <v>266</v>
          </cell>
          <cell r="GW19" t="str">
            <v>021502</v>
          </cell>
          <cell r="GX19">
            <v>338</v>
          </cell>
          <cell r="GY19" t="str">
            <v>021502</v>
          </cell>
          <cell r="GZ19">
            <v>267</v>
          </cell>
          <cell r="HA19" t="str">
            <v>021502</v>
          </cell>
          <cell r="HB19">
            <v>318</v>
          </cell>
          <cell r="HC19" t="str">
            <v>021502</v>
          </cell>
          <cell r="HD19">
            <v>273</v>
          </cell>
          <cell r="HE19" t="str">
            <v>021501</v>
          </cell>
          <cell r="HF19">
            <v>181</v>
          </cell>
          <cell r="HG19" t="str">
            <v>021502</v>
          </cell>
          <cell r="HH19">
            <v>276</v>
          </cell>
          <cell r="HI19" t="str">
            <v>021502</v>
          </cell>
          <cell r="HJ19">
            <v>342</v>
          </cell>
          <cell r="HK19" t="str">
            <v>021502</v>
          </cell>
          <cell r="HL19">
            <v>293</v>
          </cell>
          <cell r="HM19" t="str">
            <v>021502</v>
          </cell>
          <cell r="HN19">
            <v>370</v>
          </cell>
          <cell r="HO19" t="str">
            <v>021502</v>
          </cell>
          <cell r="HP19">
            <v>289</v>
          </cell>
          <cell r="HQ19" t="str">
            <v>021502</v>
          </cell>
          <cell r="HR19">
            <v>312</v>
          </cell>
          <cell r="HS19" t="str">
            <v>021502</v>
          </cell>
          <cell r="HT19">
            <v>324</v>
          </cell>
          <cell r="HU19" t="str">
            <v>021502</v>
          </cell>
          <cell r="HV19">
            <v>405</v>
          </cell>
          <cell r="HW19" t="str">
            <v>021502</v>
          </cell>
          <cell r="HX19">
            <v>343</v>
          </cell>
          <cell r="HY19" t="str">
            <v>021502</v>
          </cell>
          <cell r="HZ19">
            <v>465</v>
          </cell>
          <cell r="IA19" t="str">
            <v>021502</v>
          </cell>
          <cell r="IB19">
            <v>338</v>
          </cell>
          <cell r="IC19" t="str">
            <v>021502</v>
          </cell>
          <cell r="ID19">
            <v>455</v>
          </cell>
          <cell r="IE19" t="str">
            <v>021502</v>
          </cell>
          <cell r="IF19">
            <v>377</v>
          </cell>
          <cell r="IG19" t="str">
            <v>021502</v>
          </cell>
          <cell r="IH19">
            <v>555</v>
          </cell>
          <cell r="II19" t="str">
            <v>021502</v>
          </cell>
          <cell r="IJ19">
            <v>373</v>
          </cell>
          <cell r="IK19" t="str">
            <v>021501</v>
          </cell>
          <cell r="IL19">
            <v>272</v>
          </cell>
          <cell r="IM19" t="str">
            <v>021502</v>
          </cell>
          <cell r="IN19">
            <v>364</v>
          </cell>
          <cell r="IO19" t="str">
            <v>021502</v>
          </cell>
          <cell r="IP19">
            <v>501</v>
          </cell>
          <cell r="IQ19" t="str">
            <v>021502</v>
          </cell>
          <cell r="IR19">
            <v>341</v>
          </cell>
          <cell r="IS19" t="str">
            <v>021502</v>
          </cell>
          <cell r="IT19">
            <v>518</v>
          </cell>
          <cell r="IU19" t="str">
            <v>021502</v>
          </cell>
          <cell r="IV19">
            <v>326</v>
          </cell>
          <cell r="IW19" t="str">
            <v>021502</v>
          </cell>
          <cell r="IX19">
            <v>477</v>
          </cell>
          <cell r="IY19" t="str">
            <v>021502</v>
          </cell>
          <cell r="IZ19">
            <v>277</v>
          </cell>
          <cell r="JA19" t="str">
            <v>021502</v>
          </cell>
          <cell r="JB19">
            <v>376</v>
          </cell>
          <cell r="JC19" t="str">
            <v>021502</v>
          </cell>
          <cell r="JD19">
            <v>267</v>
          </cell>
          <cell r="JE19" t="str">
            <v>021502</v>
          </cell>
          <cell r="JF19">
            <v>420</v>
          </cell>
          <cell r="JG19" t="str">
            <v>021502</v>
          </cell>
          <cell r="JH19">
            <v>239</v>
          </cell>
          <cell r="JI19" t="str">
            <v>021502</v>
          </cell>
          <cell r="JJ19">
            <v>384</v>
          </cell>
          <cell r="JK19" t="str">
            <v>021502</v>
          </cell>
          <cell r="JL19">
            <v>189</v>
          </cell>
          <cell r="JM19" t="str">
            <v>021502</v>
          </cell>
          <cell r="JN19">
            <v>343</v>
          </cell>
          <cell r="JO19" t="str">
            <v>021502</v>
          </cell>
          <cell r="JP19">
            <v>195</v>
          </cell>
          <cell r="JQ19" t="str">
            <v>021502</v>
          </cell>
          <cell r="JR19">
            <v>362</v>
          </cell>
          <cell r="JS19" t="str">
            <v>021502</v>
          </cell>
          <cell r="JT19">
            <v>171</v>
          </cell>
          <cell r="JU19" t="str">
            <v>021502</v>
          </cell>
          <cell r="JV19">
            <v>322</v>
          </cell>
          <cell r="JW19" t="str">
            <v>021502</v>
          </cell>
          <cell r="JX19">
            <v>155</v>
          </cell>
          <cell r="JY19" t="str">
            <v>021502</v>
          </cell>
          <cell r="JZ19">
            <v>236</v>
          </cell>
          <cell r="KA19" t="str">
            <v>021502</v>
          </cell>
          <cell r="KB19">
            <v>137</v>
          </cell>
          <cell r="KC19" t="str">
            <v>021502</v>
          </cell>
          <cell r="KD19">
            <v>248</v>
          </cell>
          <cell r="KE19" t="str">
            <v>021502</v>
          </cell>
          <cell r="KF19">
            <v>116</v>
          </cell>
          <cell r="KG19" t="str">
            <v>021502</v>
          </cell>
          <cell r="KH19">
            <v>222</v>
          </cell>
          <cell r="KI19" t="str">
            <v>021502</v>
          </cell>
          <cell r="KJ19">
            <v>87</v>
          </cell>
          <cell r="KK19" t="str">
            <v>021502</v>
          </cell>
          <cell r="KL19">
            <v>187</v>
          </cell>
          <cell r="KM19" t="str">
            <v>021502</v>
          </cell>
          <cell r="KN19">
            <v>65</v>
          </cell>
          <cell r="KO19" t="str">
            <v>021502</v>
          </cell>
          <cell r="KP19">
            <v>158</v>
          </cell>
          <cell r="KQ19" t="str">
            <v>021502</v>
          </cell>
          <cell r="KR19">
            <v>40</v>
          </cell>
          <cell r="KS19" t="str">
            <v>021502</v>
          </cell>
          <cell r="KT19">
            <v>68</v>
          </cell>
          <cell r="KU19" t="str">
            <v>021502</v>
          </cell>
          <cell r="KV19">
            <v>17</v>
          </cell>
          <cell r="KW19" t="str">
            <v>021502</v>
          </cell>
          <cell r="KX19">
            <v>48</v>
          </cell>
          <cell r="KY19" t="str">
            <v>021502</v>
          </cell>
          <cell r="KZ19">
            <v>21</v>
          </cell>
          <cell r="LA19" t="str">
            <v>021502</v>
          </cell>
          <cell r="LB19">
            <v>59</v>
          </cell>
          <cell r="LC19" t="str">
            <v>021502</v>
          </cell>
          <cell r="LD19">
            <v>40</v>
          </cell>
          <cell r="LE19" t="str">
            <v>021502</v>
          </cell>
          <cell r="LF19">
            <v>100</v>
          </cell>
          <cell r="LG19" t="str">
            <v>021502</v>
          </cell>
          <cell r="LH19">
            <v>52</v>
          </cell>
          <cell r="LI19" t="str">
            <v>021502</v>
          </cell>
          <cell r="LJ19">
            <v>156</v>
          </cell>
          <cell r="LK19" t="str">
            <v>021502</v>
          </cell>
          <cell r="LL19">
            <v>44</v>
          </cell>
          <cell r="LM19" t="str">
            <v>021502</v>
          </cell>
          <cell r="LN19">
            <v>152</v>
          </cell>
          <cell r="LO19" t="str">
            <v>021502</v>
          </cell>
          <cell r="LP19">
            <v>55</v>
          </cell>
          <cell r="LQ19" t="str">
            <v>021502</v>
          </cell>
          <cell r="LR19">
            <v>167</v>
          </cell>
          <cell r="LS19" t="str">
            <v>021502</v>
          </cell>
          <cell r="LT19">
            <v>38</v>
          </cell>
          <cell r="LU19" t="str">
            <v>021502</v>
          </cell>
          <cell r="LV19">
            <v>149</v>
          </cell>
          <cell r="LW19" t="str">
            <v>021502</v>
          </cell>
          <cell r="LX19">
            <v>39</v>
          </cell>
          <cell r="LY19" t="str">
            <v>021502</v>
          </cell>
          <cell r="LZ19">
            <v>143</v>
          </cell>
          <cell r="MA19" t="str">
            <v>021502</v>
          </cell>
          <cell r="MB19">
            <v>33</v>
          </cell>
          <cell r="MC19" t="str">
            <v>021502</v>
          </cell>
          <cell r="MD19">
            <v>121</v>
          </cell>
          <cell r="ME19" t="str">
            <v>021502</v>
          </cell>
          <cell r="MF19">
            <v>18</v>
          </cell>
          <cell r="MG19" t="str">
            <v>021502</v>
          </cell>
          <cell r="MH19">
            <v>80</v>
          </cell>
          <cell r="MI19" t="str">
            <v>021502</v>
          </cell>
          <cell r="MJ19">
            <v>9</v>
          </cell>
          <cell r="MK19" t="str">
            <v>021502</v>
          </cell>
          <cell r="ML19">
            <v>39</v>
          </cell>
          <cell r="MM19" t="str">
            <v>021502</v>
          </cell>
          <cell r="MN19">
            <v>10</v>
          </cell>
          <cell r="MO19" t="str">
            <v>021502</v>
          </cell>
          <cell r="MP19">
            <v>39</v>
          </cell>
          <cell r="MQ19" t="str">
            <v>021502</v>
          </cell>
          <cell r="MR19">
            <v>16</v>
          </cell>
          <cell r="MS19" t="str">
            <v>021502</v>
          </cell>
          <cell r="MT19">
            <v>34</v>
          </cell>
          <cell r="MU19" t="str">
            <v>021502</v>
          </cell>
          <cell r="MV19">
            <v>9</v>
          </cell>
          <cell r="MW19" t="str">
            <v>021502</v>
          </cell>
          <cell r="MX19">
            <v>21</v>
          </cell>
          <cell r="MY19" t="str">
            <v>021502</v>
          </cell>
          <cell r="MZ19">
            <v>7</v>
          </cell>
          <cell r="NA19" t="str">
            <v>021502</v>
          </cell>
          <cell r="NB19">
            <v>23</v>
          </cell>
          <cell r="NC19" t="str">
            <v>021502</v>
          </cell>
          <cell r="ND19">
            <v>2</v>
          </cell>
          <cell r="NE19" t="str">
            <v>021502</v>
          </cell>
          <cell r="NF19">
            <v>22</v>
          </cell>
          <cell r="NG19" t="str">
            <v>021502</v>
          </cell>
          <cell r="NH19">
            <v>5</v>
          </cell>
          <cell r="NI19" t="str">
            <v>021601</v>
          </cell>
          <cell r="NJ19">
            <v>43</v>
          </cell>
          <cell r="NK19" t="str">
            <v>021502</v>
          </cell>
          <cell r="NL19">
            <v>1</v>
          </cell>
          <cell r="NM19" t="str">
            <v>021502</v>
          </cell>
          <cell r="NN19">
            <v>12</v>
          </cell>
          <cell r="NO19" t="str">
            <v>021502</v>
          </cell>
          <cell r="NP19">
            <v>1</v>
          </cell>
          <cell r="NQ19" t="str">
            <v>021601</v>
          </cell>
          <cell r="NR19">
            <v>20</v>
          </cell>
          <cell r="NU19" t="str">
            <v>021602</v>
          </cell>
          <cell r="NV19">
            <v>14</v>
          </cell>
          <cell r="NY19" t="str">
            <v>021602</v>
          </cell>
          <cell r="NZ19">
            <v>4</v>
          </cell>
          <cell r="OC19" t="str">
            <v>021607</v>
          </cell>
          <cell r="OD19">
            <v>4</v>
          </cell>
          <cell r="OG19" t="str">
            <v>022202</v>
          </cell>
          <cell r="OH19">
            <v>1</v>
          </cell>
          <cell r="OK19" t="str">
            <v>025002</v>
          </cell>
          <cell r="OL19">
            <v>1</v>
          </cell>
        </row>
        <row r="20">
          <cell r="C20" t="str">
            <v>021424</v>
          </cell>
          <cell r="D20">
            <v>629</v>
          </cell>
          <cell r="E20" t="str">
            <v>021424</v>
          </cell>
          <cell r="F20">
            <v>575</v>
          </cell>
          <cell r="G20" t="str">
            <v>021424</v>
          </cell>
          <cell r="H20">
            <v>646</v>
          </cell>
          <cell r="I20" t="str">
            <v>021424</v>
          </cell>
          <cell r="J20">
            <v>625</v>
          </cell>
          <cell r="K20" t="str">
            <v>021424</v>
          </cell>
          <cell r="L20">
            <v>722</v>
          </cell>
          <cell r="M20" t="str">
            <v>021424</v>
          </cell>
          <cell r="N20">
            <v>705</v>
          </cell>
          <cell r="O20" t="str">
            <v>021424</v>
          </cell>
          <cell r="P20">
            <v>756</v>
          </cell>
          <cell r="Q20" t="str">
            <v>021424</v>
          </cell>
          <cell r="R20">
            <v>718</v>
          </cell>
          <cell r="S20" t="str">
            <v>021424</v>
          </cell>
          <cell r="T20">
            <v>806</v>
          </cell>
          <cell r="U20" t="str">
            <v>021424</v>
          </cell>
          <cell r="V20">
            <v>764</v>
          </cell>
          <cell r="W20" t="str">
            <v>021424</v>
          </cell>
          <cell r="X20">
            <v>908</v>
          </cell>
          <cell r="Y20" t="str">
            <v>021424</v>
          </cell>
          <cell r="Z20">
            <v>860</v>
          </cell>
          <cell r="AA20" t="str">
            <v>021424</v>
          </cell>
          <cell r="AB20">
            <v>879</v>
          </cell>
          <cell r="AC20" t="str">
            <v>021424</v>
          </cell>
          <cell r="AD20">
            <v>878</v>
          </cell>
          <cell r="AE20" t="str">
            <v>021424</v>
          </cell>
          <cell r="AF20">
            <v>903</v>
          </cell>
          <cell r="AG20" t="str">
            <v>021424</v>
          </cell>
          <cell r="AH20">
            <v>841</v>
          </cell>
          <cell r="AI20" t="str">
            <v>021424</v>
          </cell>
          <cell r="AJ20">
            <v>824</v>
          </cell>
          <cell r="AK20" t="str">
            <v>021424</v>
          </cell>
          <cell r="AL20">
            <v>875</v>
          </cell>
          <cell r="AM20" t="str">
            <v>021424</v>
          </cell>
          <cell r="AN20">
            <v>890</v>
          </cell>
          <cell r="AO20" t="str">
            <v>021424</v>
          </cell>
          <cell r="AP20">
            <v>842</v>
          </cell>
          <cell r="AQ20" t="str">
            <v>021424</v>
          </cell>
          <cell r="AR20">
            <v>861</v>
          </cell>
          <cell r="AS20" t="str">
            <v>021424</v>
          </cell>
          <cell r="AT20">
            <v>804</v>
          </cell>
          <cell r="AU20" t="str">
            <v>021424</v>
          </cell>
          <cell r="AV20">
            <v>832</v>
          </cell>
          <cell r="AW20" t="str">
            <v>021424</v>
          </cell>
          <cell r="AX20">
            <v>756</v>
          </cell>
          <cell r="AY20" t="str">
            <v>021424</v>
          </cell>
          <cell r="AZ20">
            <v>786</v>
          </cell>
          <cell r="BA20" t="str">
            <v>021424</v>
          </cell>
          <cell r="BB20">
            <v>719</v>
          </cell>
          <cell r="BC20" t="str">
            <v>021424</v>
          </cell>
          <cell r="BD20">
            <v>725</v>
          </cell>
          <cell r="BE20" t="str">
            <v>021424</v>
          </cell>
          <cell r="BF20">
            <v>704</v>
          </cell>
          <cell r="BG20" t="str">
            <v>021424</v>
          </cell>
          <cell r="BH20">
            <v>692</v>
          </cell>
          <cell r="BI20" t="str">
            <v>021424</v>
          </cell>
          <cell r="BJ20">
            <v>679</v>
          </cell>
          <cell r="BK20" t="str">
            <v>021424</v>
          </cell>
          <cell r="BL20">
            <v>703</v>
          </cell>
          <cell r="BM20" t="str">
            <v>021424</v>
          </cell>
          <cell r="BN20">
            <v>689</v>
          </cell>
          <cell r="BO20" t="str">
            <v>021405</v>
          </cell>
          <cell r="BP20">
            <v>73</v>
          </cell>
          <cell r="BQ20" t="str">
            <v>021405</v>
          </cell>
          <cell r="BR20">
            <v>51</v>
          </cell>
          <cell r="BS20" t="str">
            <v>021424</v>
          </cell>
          <cell r="BT20">
            <v>868</v>
          </cell>
          <cell r="BU20" t="str">
            <v>021502</v>
          </cell>
          <cell r="BV20">
            <v>394</v>
          </cell>
          <cell r="BW20" t="str">
            <v>021424</v>
          </cell>
          <cell r="BX20">
            <v>1079</v>
          </cell>
          <cell r="BY20" t="str">
            <v>021501</v>
          </cell>
          <cell r="BZ20">
            <v>120</v>
          </cell>
          <cell r="CA20" t="str">
            <v>021601</v>
          </cell>
          <cell r="CB20">
            <v>523</v>
          </cell>
          <cell r="CC20" t="str">
            <v>021502</v>
          </cell>
          <cell r="CD20">
            <v>304</v>
          </cell>
          <cell r="CE20" t="str">
            <v>021501</v>
          </cell>
          <cell r="CF20">
            <v>158</v>
          </cell>
          <cell r="CG20" t="str">
            <v>021501</v>
          </cell>
          <cell r="CH20">
            <v>128</v>
          </cell>
          <cell r="CI20" t="str">
            <v>021424</v>
          </cell>
          <cell r="CJ20">
            <v>456</v>
          </cell>
          <cell r="CK20" t="str">
            <v>021601</v>
          </cell>
          <cell r="CL20">
            <v>667</v>
          </cell>
          <cell r="CM20" t="str">
            <v>021601</v>
          </cell>
          <cell r="CN20">
            <v>682</v>
          </cell>
          <cell r="CO20" t="str">
            <v>021501</v>
          </cell>
          <cell r="CP20">
            <v>109</v>
          </cell>
          <cell r="CQ20" t="str">
            <v>021601</v>
          </cell>
          <cell r="CR20">
            <v>720</v>
          </cell>
          <cell r="CS20" t="str">
            <v>021502</v>
          </cell>
          <cell r="CT20">
            <v>227</v>
          </cell>
          <cell r="CU20" t="str">
            <v>021601</v>
          </cell>
          <cell r="CV20">
            <v>703</v>
          </cell>
          <cell r="CW20" t="str">
            <v>021601</v>
          </cell>
          <cell r="CX20">
            <v>829</v>
          </cell>
          <cell r="CY20" t="str">
            <v>021601</v>
          </cell>
          <cell r="CZ20">
            <v>821</v>
          </cell>
          <cell r="DA20" t="str">
            <v>021502</v>
          </cell>
          <cell r="DB20">
            <v>265</v>
          </cell>
          <cell r="DC20" t="str">
            <v>021601</v>
          </cell>
          <cell r="DD20">
            <v>773</v>
          </cell>
          <cell r="DE20" t="str">
            <v>021502</v>
          </cell>
          <cell r="DF20">
            <v>287</v>
          </cell>
          <cell r="DG20" t="str">
            <v>021601</v>
          </cell>
          <cell r="DH20">
            <v>791</v>
          </cell>
          <cell r="DI20" t="str">
            <v>021601</v>
          </cell>
          <cell r="DJ20">
            <v>821</v>
          </cell>
          <cell r="DK20" t="str">
            <v>021601</v>
          </cell>
          <cell r="DL20">
            <v>919</v>
          </cell>
          <cell r="DM20" t="str">
            <v>021601</v>
          </cell>
          <cell r="DN20">
            <v>975</v>
          </cell>
          <cell r="DO20" t="str">
            <v>021601</v>
          </cell>
          <cell r="DP20">
            <v>1052</v>
          </cell>
          <cell r="DQ20" t="str">
            <v>021601</v>
          </cell>
          <cell r="DR20">
            <v>1138</v>
          </cell>
          <cell r="DS20" t="str">
            <v>021502</v>
          </cell>
          <cell r="DT20">
            <v>434</v>
          </cell>
          <cell r="DU20" t="str">
            <v>021502</v>
          </cell>
          <cell r="DV20">
            <v>442</v>
          </cell>
          <cell r="DW20" t="str">
            <v>021601</v>
          </cell>
          <cell r="DX20">
            <v>1285</v>
          </cell>
          <cell r="DY20" t="str">
            <v>021601</v>
          </cell>
          <cell r="DZ20">
            <v>1309</v>
          </cell>
          <cell r="EA20" t="str">
            <v>021601</v>
          </cell>
          <cell r="EB20">
            <v>1355</v>
          </cell>
          <cell r="EC20" t="str">
            <v>021601</v>
          </cell>
          <cell r="ED20">
            <v>1376</v>
          </cell>
          <cell r="EE20" t="str">
            <v>021601</v>
          </cell>
          <cell r="EF20">
            <v>1454</v>
          </cell>
          <cell r="EG20" t="str">
            <v>021502</v>
          </cell>
          <cell r="EH20">
            <v>516</v>
          </cell>
          <cell r="EI20" t="str">
            <v>021601</v>
          </cell>
          <cell r="EJ20">
            <v>1384</v>
          </cell>
          <cell r="EK20" t="str">
            <v>021601</v>
          </cell>
          <cell r="EL20">
            <v>1535</v>
          </cell>
          <cell r="EM20" t="str">
            <v>021601</v>
          </cell>
          <cell r="EN20">
            <v>1250</v>
          </cell>
          <cell r="EO20" t="str">
            <v>021601</v>
          </cell>
          <cell r="EP20">
            <v>1400</v>
          </cell>
          <cell r="EQ20" t="str">
            <v>021601</v>
          </cell>
          <cell r="ER20">
            <v>1142</v>
          </cell>
          <cell r="ES20" t="str">
            <v>021502</v>
          </cell>
          <cell r="ET20">
            <v>474</v>
          </cell>
          <cell r="EU20" t="str">
            <v>021601</v>
          </cell>
          <cell r="EV20">
            <v>1262</v>
          </cell>
          <cell r="EW20" t="str">
            <v>021601</v>
          </cell>
          <cell r="EX20">
            <v>1308</v>
          </cell>
          <cell r="EY20" t="str">
            <v>021601</v>
          </cell>
          <cell r="EZ20">
            <v>1056</v>
          </cell>
          <cell r="FA20" t="str">
            <v>021601</v>
          </cell>
          <cell r="FB20">
            <v>1210</v>
          </cell>
          <cell r="FC20" t="str">
            <v>021601</v>
          </cell>
          <cell r="FD20">
            <v>984</v>
          </cell>
          <cell r="FE20" t="str">
            <v>021601</v>
          </cell>
          <cell r="FF20">
            <v>1185</v>
          </cell>
          <cell r="FG20" t="str">
            <v>021601</v>
          </cell>
          <cell r="FH20">
            <v>981</v>
          </cell>
          <cell r="FI20" t="str">
            <v>021601</v>
          </cell>
          <cell r="FJ20">
            <v>1109</v>
          </cell>
          <cell r="FK20" t="str">
            <v>021601</v>
          </cell>
          <cell r="FL20">
            <v>962</v>
          </cell>
          <cell r="FM20" t="str">
            <v>021601</v>
          </cell>
          <cell r="FN20">
            <v>1135</v>
          </cell>
          <cell r="FO20" t="str">
            <v>021601</v>
          </cell>
          <cell r="FP20">
            <v>940</v>
          </cell>
          <cell r="FQ20" t="str">
            <v>021601</v>
          </cell>
          <cell r="FR20">
            <v>1074</v>
          </cell>
          <cell r="FS20" t="str">
            <v>021601</v>
          </cell>
          <cell r="FT20">
            <v>891</v>
          </cell>
          <cell r="FU20" t="str">
            <v>021601</v>
          </cell>
          <cell r="FV20">
            <v>1029</v>
          </cell>
          <cell r="FW20" t="str">
            <v>021601</v>
          </cell>
          <cell r="FX20">
            <v>823</v>
          </cell>
          <cell r="FY20" t="str">
            <v>021601</v>
          </cell>
          <cell r="FZ20">
            <v>1026</v>
          </cell>
          <cell r="GA20" t="str">
            <v>021601</v>
          </cell>
          <cell r="GB20">
            <v>809</v>
          </cell>
          <cell r="GC20" t="str">
            <v>021601</v>
          </cell>
          <cell r="GD20">
            <v>1048</v>
          </cell>
          <cell r="GE20" t="str">
            <v>021601</v>
          </cell>
          <cell r="GF20">
            <v>773</v>
          </cell>
          <cell r="GG20" t="str">
            <v>021601</v>
          </cell>
          <cell r="GH20">
            <v>1002</v>
          </cell>
          <cell r="GI20" t="str">
            <v>021601</v>
          </cell>
          <cell r="GJ20">
            <v>816</v>
          </cell>
          <cell r="GK20" t="str">
            <v>021601</v>
          </cell>
          <cell r="GL20">
            <v>985</v>
          </cell>
          <cell r="GM20" t="str">
            <v>021601</v>
          </cell>
          <cell r="GN20">
            <v>791</v>
          </cell>
          <cell r="GO20" t="str">
            <v>021601</v>
          </cell>
          <cell r="GP20">
            <v>977</v>
          </cell>
          <cell r="GQ20" t="str">
            <v>021601</v>
          </cell>
          <cell r="GR20">
            <v>804</v>
          </cell>
          <cell r="GS20" t="str">
            <v>021601</v>
          </cell>
          <cell r="GT20">
            <v>998</v>
          </cell>
          <cell r="GU20" t="str">
            <v>021601</v>
          </cell>
          <cell r="GV20">
            <v>732</v>
          </cell>
          <cell r="GW20" t="str">
            <v>021601</v>
          </cell>
          <cell r="GX20">
            <v>923</v>
          </cell>
          <cell r="GY20" t="str">
            <v>021601</v>
          </cell>
          <cell r="GZ20">
            <v>732</v>
          </cell>
          <cell r="HA20" t="str">
            <v>021601</v>
          </cell>
          <cell r="HB20">
            <v>948</v>
          </cell>
          <cell r="HC20" t="str">
            <v>021601</v>
          </cell>
          <cell r="HD20">
            <v>765</v>
          </cell>
          <cell r="HE20" t="str">
            <v>021502</v>
          </cell>
          <cell r="HF20">
            <v>346</v>
          </cell>
          <cell r="HG20" t="str">
            <v>021601</v>
          </cell>
          <cell r="HH20">
            <v>788</v>
          </cell>
          <cell r="HI20" t="str">
            <v>021601</v>
          </cell>
          <cell r="HJ20">
            <v>966</v>
          </cell>
          <cell r="HK20" t="str">
            <v>021601</v>
          </cell>
          <cell r="HL20">
            <v>796</v>
          </cell>
          <cell r="HM20" t="str">
            <v>021601</v>
          </cell>
          <cell r="HN20">
            <v>1021</v>
          </cell>
          <cell r="HO20" t="str">
            <v>021601</v>
          </cell>
          <cell r="HP20">
            <v>815</v>
          </cell>
          <cell r="HQ20" t="str">
            <v>021601</v>
          </cell>
          <cell r="HR20">
            <v>1065</v>
          </cell>
          <cell r="HS20" t="str">
            <v>021601</v>
          </cell>
          <cell r="HT20">
            <v>766</v>
          </cell>
          <cell r="HU20" t="str">
            <v>021601</v>
          </cell>
          <cell r="HV20">
            <v>1003</v>
          </cell>
          <cell r="HW20" t="str">
            <v>021601</v>
          </cell>
          <cell r="HX20">
            <v>825</v>
          </cell>
          <cell r="HY20" t="str">
            <v>021601</v>
          </cell>
          <cell r="HZ20">
            <v>1145</v>
          </cell>
          <cell r="IA20" t="str">
            <v>021601</v>
          </cell>
          <cell r="IB20">
            <v>812</v>
          </cell>
          <cell r="IC20" t="str">
            <v>021601</v>
          </cell>
          <cell r="ID20">
            <v>1221</v>
          </cell>
          <cell r="IE20" t="str">
            <v>021601</v>
          </cell>
          <cell r="IF20">
            <v>842</v>
          </cell>
          <cell r="IG20" t="str">
            <v>021601</v>
          </cell>
          <cell r="IH20">
            <v>1284</v>
          </cell>
          <cell r="II20" t="str">
            <v>021601</v>
          </cell>
          <cell r="IJ20">
            <v>835</v>
          </cell>
          <cell r="IK20" t="str">
            <v>021502</v>
          </cell>
          <cell r="IL20">
            <v>474</v>
          </cell>
          <cell r="IM20" t="str">
            <v>021601</v>
          </cell>
          <cell r="IN20">
            <v>780</v>
          </cell>
          <cell r="IO20" t="str">
            <v>021601</v>
          </cell>
          <cell r="IP20">
            <v>1112</v>
          </cell>
          <cell r="IQ20" t="str">
            <v>021601</v>
          </cell>
          <cell r="IR20">
            <v>742</v>
          </cell>
          <cell r="IS20" t="str">
            <v>021601</v>
          </cell>
          <cell r="IT20">
            <v>1192</v>
          </cell>
          <cell r="IU20" t="str">
            <v>021601</v>
          </cell>
          <cell r="IV20">
            <v>691</v>
          </cell>
          <cell r="IW20" t="str">
            <v>021601</v>
          </cell>
          <cell r="IX20">
            <v>1130</v>
          </cell>
          <cell r="IY20" t="str">
            <v>021601</v>
          </cell>
          <cell r="IZ20">
            <v>612</v>
          </cell>
          <cell r="JA20" t="str">
            <v>021601</v>
          </cell>
          <cell r="JB20">
            <v>960</v>
          </cell>
          <cell r="JC20" t="str">
            <v>021601</v>
          </cell>
          <cell r="JD20">
            <v>568</v>
          </cell>
          <cell r="JE20" t="str">
            <v>021601</v>
          </cell>
          <cell r="JF20">
            <v>902</v>
          </cell>
          <cell r="JG20" t="str">
            <v>021601</v>
          </cell>
          <cell r="JH20">
            <v>503</v>
          </cell>
          <cell r="JI20" t="str">
            <v>021601</v>
          </cell>
          <cell r="JJ20">
            <v>963</v>
          </cell>
          <cell r="JK20" t="str">
            <v>021601</v>
          </cell>
          <cell r="JL20">
            <v>431</v>
          </cell>
          <cell r="JM20" t="str">
            <v>021601</v>
          </cell>
          <cell r="JN20">
            <v>902</v>
          </cell>
          <cell r="JO20" t="str">
            <v>021601</v>
          </cell>
          <cell r="JP20">
            <v>448</v>
          </cell>
          <cell r="JQ20" t="str">
            <v>021601</v>
          </cell>
          <cell r="JR20">
            <v>886</v>
          </cell>
          <cell r="JS20" t="str">
            <v>021601</v>
          </cell>
          <cell r="JT20">
            <v>424</v>
          </cell>
          <cell r="JU20" t="str">
            <v>021601</v>
          </cell>
          <cell r="JV20">
            <v>898</v>
          </cell>
          <cell r="JW20" t="str">
            <v>021601</v>
          </cell>
          <cell r="JX20">
            <v>368</v>
          </cell>
          <cell r="JY20" t="str">
            <v>021601</v>
          </cell>
          <cell r="JZ20">
            <v>730</v>
          </cell>
          <cell r="KA20" t="str">
            <v>021601</v>
          </cell>
          <cell r="KB20">
            <v>367</v>
          </cell>
          <cell r="KC20" t="str">
            <v>021601</v>
          </cell>
          <cell r="KD20">
            <v>802</v>
          </cell>
          <cell r="KE20" t="str">
            <v>021601</v>
          </cell>
          <cell r="KF20">
            <v>259</v>
          </cell>
          <cell r="KG20" t="str">
            <v>021601</v>
          </cell>
          <cell r="KH20">
            <v>567</v>
          </cell>
          <cell r="KI20" t="str">
            <v>021601</v>
          </cell>
          <cell r="KJ20">
            <v>238</v>
          </cell>
          <cell r="KK20" t="str">
            <v>021601</v>
          </cell>
          <cell r="KL20">
            <v>581</v>
          </cell>
          <cell r="KM20" t="str">
            <v>021601</v>
          </cell>
          <cell r="KN20">
            <v>215</v>
          </cell>
          <cell r="KO20" t="str">
            <v>021601</v>
          </cell>
          <cell r="KP20">
            <v>543</v>
          </cell>
          <cell r="KQ20" t="str">
            <v>021601</v>
          </cell>
          <cell r="KR20">
            <v>99</v>
          </cell>
          <cell r="KS20" t="str">
            <v>021601</v>
          </cell>
          <cell r="KT20">
            <v>307</v>
          </cell>
          <cell r="KU20" t="str">
            <v>021601</v>
          </cell>
          <cell r="KV20">
            <v>61</v>
          </cell>
          <cell r="KW20" t="str">
            <v>021601</v>
          </cell>
          <cell r="KX20">
            <v>164</v>
          </cell>
          <cell r="KY20" t="str">
            <v>021601</v>
          </cell>
          <cell r="KZ20">
            <v>56</v>
          </cell>
          <cell r="LA20" t="str">
            <v>021601</v>
          </cell>
          <cell r="LB20">
            <v>173</v>
          </cell>
          <cell r="LC20" t="str">
            <v>021601</v>
          </cell>
          <cell r="LD20">
            <v>117</v>
          </cell>
          <cell r="LE20" t="str">
            <v>021601</v>
          </cell>
          <cell r="LF20">
            <v>365</v>
          </cell>
          <cell r="LG20" t="str">
            <v>021601</v>
          </cell>
          <cell r="LH20">
            <v>127</v>
          </cell>
          <cell r="LI20" t="str">
            <v>021601</v>
          </cell>
          <cell r="LJ20">
            <v>457</v>
          </cell>
          <cell r="LK20" t="str">
            <v>021601</v>
          </cell>
          <cell r="LL20">
            <v>118</v>
          </cell>
          <cell r="LM20" t="str">
            <v>021601</v>
          </cell>
          <cell r="LN20">
            <v>393</v>
          </cell>
          <cell r="LO20" t="str">
            <v>021601</v>
          </cell>
          <cell r="LP20">
            <v>134</v>
          </cell>
          <cell r="LQ20" t="str">
            <v>021601</v>
          </cell>
          <cell r="LR20">
            <v>476</v>
          </cell>
          <cell r="LS20" t="str">
            <v>021601</v>
          </cell>
          <cell r="LT20">
            <v>110</v>
          </cell>
          <cell r="LU20" t="str">
            <v>021601</v>
          </cell>
          <cell r="LV20">
            <v>402</v>
          </cell>
          <cell r="LW20" t="str">
            <v>021601</v>
          </cell>
          <cell r="LX20">
            <v>68</v>
          </cell>
          <cell r="LY20" t="str">
            <v>021601</v>
          </cell>
          <cell r="LZ20">
            <v>353</v>
          </cell>
          <cell r="MA20" t="str">
            <v>021601</v>
          </cell>
          <cell r="MB20">
            <v>84</v>
          </cell>
          <cell r="MC20" t="str">
            <v>021601</v>
          </cell>
          <cell r="MD20">
            <v>279</v>
          </cell>
          <cell r="ME20" t="str">
            <v>021601</v>
          </cell>
          <cell r="MF20">
            <v>54</v>
          </cell>
          <cell r="MG20" t="str">
            <v>021601</v>
          </cell>
          <cell r="MH20">
            <v>220</v>
          </cell>
          <cell r="MI20" t="str">
            <v>021601</v>
          </cell>
          <cell r="MJ20">
            <v>27</v>
          </cell>
          <cell r="MK20" t="str">
            <v>021601</v>
          </cell>
          <cell r="ML20">
            <v>126</v>
          </cell>
          <cell r="MM20" t="str">
            <v>021601</v>
          </cell>
          <cell r="MN20">
            <v>21</v>
          </cell>
          <cell r="MO20" t="str">
            <v>021601</v>
          </cell>
          <cell r="MP20">
            <v>88</v>
          </cell>
          <cell r="MQ20" t="str">
            <v>021601</v>
          </cell>
          <cell r="MR20">
            <v>18</v>
          </cell>
          <cell r="MS20" t="str">
            <v>021601</v>
          </cell>
          <cell r="MT20">
            <v>110</v>
          </cell>
          <cell r="MU20" t="str">
            <v>021601</v>
          </cell>
          <cell r="MV20">
            <v>12</v>
          </cell>
          <cell r="MW20" t="str">
            <v>021601</v>
          </cell>
          <cell r="MX20">
            <v>71</v>
          </cell>
          <cell r="MY20" t="str">
            <v>021601</v>
          </cell>
          <cell r="MZ20">
            <v>14</v>
          </cell>
          <cell r="NA20" t="str">
            <v>021601</v>
          </cell>
          <cell r="NB20">
            <v>49</v>
          </cell>
          <cell r="NC20" t="str">
            <v>021601</v>
          </cell>
          <cell r="ND20">
            <v>9</v>
          </cell>
          <cell r="NE20" t="str">
            <v>021601</v>
          </cell>
          <cell r="NF20">
            <v>41</v>
          </cell>
          <cell r="NG20" t="str">
            <v>021601</v>
          </cell>
          <cell r="NH20">
            <v>10</v>
          </cell>
          <cell r="NI20" t="str">
            <v>021602</v>
          </cell>
          <cell r="NJ20">
            <v>48</v>
          </cell>
          <cell r="NK20" t="str">
            <v>021601</v>
          </cell>
          <cell r="NL20">
            <v>1</v>
          </cell>
          <cell r="NM20" t="str">
            <v>021601</v>
          </cell>
          <cell r="NN20">
            <v>23</v>
          </cell>
          <cell r="NO20" t="str">
            <v>021601</v>
          </cell>
          <cell r="NP20">
            <v>1</v>
          </cell>
          <cell r="NQ20" t="str">
            <v>021602</v>
          </cell>
          <cell r="NR20">
            <v>17</v>
          </cell>
          <cell r="NU20" t="str">
            <v>021605</v>
          </cell>
          <cell r="NV20">
            <v>5</v>
          </cell>
          <cell r="NW20" t="str">
            <v>021601</v>
          </cell>
          <cell r="NX20">
            <v>2</v>
          </cell>
          <cell r="NY20" t="str">
            <v>021605</v>
          </cell>
          <cell r="NZ20">
            <v>1</v>
          </cell>
          <cell r="OC20" t="str">
            <v>021701</v>
          </cell>
          <cell r="OD20">
            <v>5</v>
          </cell>
          <cell r="OG20" t="str">
            <v>022205</v>
          </cell>
          <cell r="OH20">
            <v>3</v>
          </cell>
          <cell r="OK20" t="str">
            <v>027002</v>
          </cell>
          <cell r="OL20">
            <v>2</v>
          </cell>
        </row>
        <row r="21">
          <cell r="C21" t="str">
            <v>021501</v>
          </cell>
          <cell r="D21">
            <v>144</v>
          </cell>
          <cell r="E21" t="str">
            <v>021501</v>
          </cell>
          <cell r="F21">
            <v>143</v>
          </cell>
          <cell r="G21" t="str">
            <v>021501</v>
          </cell>
          <cell r="H21">
            <v>147</v>
          </cell>
          <cell r="I21" t="str">
            <v>021501</v>
          </cell>
          <cell r="J21">
            <v>118</v>
          </cell>
          <cell r="K21" t="str">
            <v>021501</v>
          </cell>
          <cell r="L21">
            <v>165</v>
          </cell>
          <cell r="M21" t="str">
            <v>021501</v>
          </cell>
          <cell r="N21">
            <v>141</v>
          </cell>
          <cell r="O21" t="str">
            <v>021501</v>
          </cell>
          <cell r="P21">
            <v>176</v>
          </cell>
          <cell r="Q21" t="str">
            <v>021501</v>
          </cell>
          <cell r="R21">
            <v>154</v>
          </cell>
          <cell r="S21" t="str">
            <v>021501</v>
          </cell>
          <cell r="T21">
            <v>155</v>
          </cell>
          <cell r="U21" t="str">
            <v>021501</v>
          </cell>
          <cell r="V21">
            <v>141</v>
          </cell>
          <cell r="W21" t="str">
            <v>021501</v>
          </cell>
          <cell r="X21">
            <v>190</v>
          </cell>
          <cell r="Y21" t="str">
            <v>021501</v>
          </cell>
          <cell r="Z21">
            <v>165</v>
          </cell>
          <cell r="AA21" t="str">
            <v>021501</v>
          </cell>
          <cell r="AB21">
            <v>185</v>
          </cell>
          <cell r="AC21" t="str">
            <v>021501</v>
          </cell>
          <cell r="AD21">
            <v>211</v>
          </cell>
          <cell r="AE21" t="str">
            <v>021501</v>
          </cell>
          <cell r="AF21">
            <v>199</v>
          </cell>
          <cell r="AG21" t="str">
            <v>021501</v>
          </cell>
          <cell r="AH21">
            <v>245</v>
          </cell>
          <cell r="AI21" t="str">
            <v>021501</v>
          </cell>
          <cell r="AJ21">
            <v>202</v>
          </cell>
          <cell r="AK21" t="str">
            <v>021501</v>
          </cell>
          <cell r="AL21">
            <v>224</v>
          </cell>
          <cell r="AM21" t="str">
            <v>021501</v>
          </cell>
          <cell r="AN21">
            <v>205</v>
          </cell>
          <cell r="AO21" t="str">
            <v>021501</v>
          </cell>
          <cell r="AP21">
            <v>205</v>
          </cell>
          <cell r="AQ21" t="str">
            <v>021501</v>
          </cell>
          <cell r="AR21">
            <v>222</v>
          </cell>
          <cell r="AS21" t="str">
            <v>021501</v>
          </cell>
          <cell r="AT21">
            <v>256</v>
          </cell>
          <cell r="AU21" t="str">
            <v>021501</v>
          </cell>
          <cell r="AV21">
            <v>241</v>
          </cell>
          <cell r="AW21" t="str">
            <v>021501</v>
          </cell>
          <cell r="AX21">
            <v>219</v>
          </cell>
          <cell r="AY21" t="str">
            <v>021501</v>
          </cell>
          <cell r="AZ21">
            <v>258</v>
          </cell>
          <cell r="BA21" t="str">
            <v>021501</v>
          </cell>
          <cell r="BB21">
            <v>202</v>
          </cell>
          <cell r="BC21" t="str">
            <v>021501</v>
          </cell>
          <cell r="BD21">
            <v>225</v>
          </cell>
          <cell r="BE21" t="str">
            <v>021501</v>
          </cell>
          <cell r="BF21">
            <v>202</v>
          </cell>
          <cell r="BG21" t="str">
            <v>021501</v>
          </cell>
          <cell r="BH21">
            <v>166</v>
          </cell>
          <cell r="BI21" t="str">
            <v>021501</v>
          </cell>
          <cell r="BJ21">
            <v>167</v>
          </cell>
          <cell r="BK21" t="str">
            <v>021501</v>
          </cell>
          <cell r="BL21">
            <v>194</v>
          </cell>
          <cell r="BM21" t="str">
            <v>021501</v>
          </cell>
          <cell r="BN21">
            <v>164</v>
          </cell>
          <cell r="BO21" t="str">
            <v>021424</v>
          </cell>
          <cell r="BP21">
            <v>644</v>
          </cell>
          <cell r="BQ21" t="str">
            <v>021424</v>
          </cell>
          <cell r="BR21">
            <v>621</v>
          </cell>
          <cell r="BS21" t="str">
            <v>021501</v>
          </cell>
          <cell r="BT21">
            <v>125</v>
          </cell>
          <cell r="BU21" t="str">
            <v>021601</v>
          </cell>
          <cell r="BV21">
            <v>645</v>
          </cell>
          <cell r="BW21" t="str">
            <v>021501</v>
          </cell>
          <cell r="BX21">
            <v>155</v>
          </cell>
          <cell r="BY21" t="str">
            <v>021502</v>
          </cell>
          <cell r="BZ21">
            <v>386</v>
          </cell>
          <cell r="CA21" t="str">
            <v>021602</v>
          </cell>
          <cell r="CB21">
            <v>588</v>
          </cell>
          <cell r="CC21" t="str">
            <v>021601</v>
          </cell>
          <cell r="CD21">
            <v>702</v>
          </cell>
          <cell r="CE21" t="str">
            <v>021502</v>
          </cell>
          <cell r="CF21">
            <v>258</v>
          </cell>
          <cell r="CG21" t="str">
            <v>021502</v>
          </cell>
          <cell r="CH21">
            <v>255</v>
          </cell>
          <cell r="CI21" t="str">
            <v>021501</v>
          </cell>
          <cell r="CJ21">
            <v>162</v>
          </cell>
          <cell r="CK21" t="str">
            <v>021602</v>
          </cell>
          <cell r="CL21">
            <v>550</v>
          </cell>
          <cell r="CM21" t="str">
            <v>021602</v>
          </cell>
          <cell r="CN21">
            <v>632</v>
          </cell>
          <cell r="CO21" t="str">
            <v>021502</v>
          </cell>
          <cell r="CP21">
            <v>238</v>
          </cell>
          <cell r="CQ21" t="str">
            <v>021602</v>
          </cell>
          <cell r="CR21">
            <v>649</v>
          </cell>
          <cell r="CS21" t="str">
            <v>021601</v>
          </cell>
          <cell r="CT21">
            <v>744</v>
          </cell>
          <cell r="CU21" t="str">
            <v>021602</v>
          </cell>
          <cell r="CV21">
            <v>619</v>
          </cell>
          <cell r="CW21" t="str">
            <v>021602</v>
          </cell>
          <cell r="CX21">
            <v>571</v>
          </cell>
          <cell r="CY21" t="str">
            <v>021602</v>
          </cell>
          <cell r="CZ21">
            <v>651</v>
          </cell>
          <cell r="DA21" t="str">
            <v>021601</v>
          </cell>
          <cell r="DB21">
            <v>773</v>
          </cell>
          <cell r="DC21" t="str">
            <v>021602</v>
          </cell>
          <cell r="DD21">
            <v>719</v>
          </cell>
          <cell r="DE21" t="str">
            <v>021601</v>
          </cell>
          <cell r="DF21">
            <v>858</v>
          </cell>
          <cell r="DG21" t="str">
            <v>021602</v>
          </cell>
          <cell r="DH21">
            <v>672</v>
          </cell>
          <cell r="DI21" t="str">
            <v>021602</v>
          </cell>
          <cell r="DJ21">
            <v>672</v>
          </cell>
          <cell r="DK21" t="str">
            <v>021602</v>
          </cell>
          <cell r="DL21">
            <v>815</v>
          </cell>
          <cell r="DM21" t="str">
            <v>021602</v>
          </cell>
          <cell r="DN21">
            <v>764</v>
          </cell>
          <cell r="DO21" t="str">
            <v>021602</v>
          </cell>
          <cell r="DP21">
            <v>964</v>
          </cell>
          <cell r="DQ21" t="str">
            <v>021602</v>
          </cell>
          <cell r="DR21">
            <v>889</v>
          </cell>
          <cell r="DS21" t="str">
            <v>021601</v>
          </cell>
          <cell r="DT21">
            <v>1093</v>
          </cell>
          <cell r="DU21" t="str">
            <v>021601</v>
          </cell>
          <cell r="DV21">
            <v>1223</v>
          </cell>
          <cell r="DW21" t="str">
            <v>021602</v>
          </cell>
          <cell r="DX21">
            <v>1158</v>
          </cell>
          <cell r="DY21" t="str">
            <v>021602</v>
          </cell>
          <cell r="DZ21">
            <v>1175</v>
          </cell>
          <cell r="EA21" t="str">
            <v>021602</v>
          </cell>
          <cell r="EB21">
            <v>1288</v>
          </cell>
          <cell r="EC21" t="str">
            <v>021602</v>
          </cell>
          <cell r="ED21">
            <v>1261</v>
          </cell>
          <cell r="EE21" t="str">
            <v>021602</v>
          </cell>
          <cell r="EF21">
            <v>1373</v>
          </cell>
          <cell r="EG21" t="str">
            <v>021601</v>
          </cell>
          <cell r="EH21">
            <v>1575</v>
          </cell>
          <cell r="EI21" t="str">
            <v>021602</v>
          </cell>
          <cell r="EJ21">
            <v>1320</v>
          </cell>
          <cell r="EK21" t="str">
            <v>021602</v>
          </cell>
          <cell r="EL21">
            <v>1304</v>
          </cell>
          <cell r="EM21" t="str">
            <v>021602</v>
          </cell>
          <cell r="EN21">
            <v>1283</v>
          </cell>
          <cell r="EO21" t="str">
            <v>021602</v>
          </cell>
          <cell r="EP21">
            <v>1279</v>
          </cell>
          <cell r="EQ21" t="str">
            <v>021602</v>
          </cell>
          <cell r="ER21">
            <v>1173</v>
          </cell>
          <cell r="ES21" t="str">
            <v>021601</v>
          </cell>
          <cell r="ET21">
            <v>1335</v>
          </cell>
          <cell r="EU21" t="str">
            <v>021602</v>
          </cell>
          <cell r="EV21">
            <v>1234</v>
          </cell>
          <cell r="EW21" t="str">
            <v>021602</v>
          </cell>
          <cell r="EX21">
            <v>1212</v>
          </cell>
          <cell r="EY21" t="str">
            <v>021602</v>
          </cell>
          <cell r="EZ21">
            <v>1094</v>
          </cell>
          <cell r="FA21" t="str">
            <v>021602</v>
          </cell>
          <cell r="FB21">
            <v>1126</v>
          </cell>
          <cell r="FC21" t="str">
            <v>021602</v>
          </cell>
          <cell r="FD21">
            <v>1008</v>
          </cell>
          <cell r="FE21" t="str">
            <v>021602</v>
          </cell>
          <cell r="FF21">
            <v>1087</v>
          </cell>
          <cell r="FG21" t="str">
            <v>021602</v>
          </cell>
          <cell r="FH21">
            <v>1005</v>
          </cell>
          <cell r="FI21" t="str">
            <v>021602</v>
          </cell>
          <cell r="FJ21">
            <v>1038</v>
          </cell>
          <cell r="FK21" t="str">
            <v>021602</v>
          </cell>
          <cell r="FL21">
            <v>894</v>
          </cell>
          <cell r="FM21" t="str">
            <v>021602</v>
          </cell>
          <cell r="FN21">
            <v>946</v>
          </cell>
          <cell r="FO21" t="str">
            <v>021602</v>
          </cell>
          <cell r="FP21">
            <v>912</v>
          </cell>
          <cell r="FQ21" t="str">
            <v>021602</v>
          </cell>
          <cell r="FR21">
            <v>988</v>
          </cell>
          <cell r="FS21" t="str">
            <v>021602</v>
          </cell>
          <cell r="FT21">
            <v>798</v>
          </cell>
          <cell r="FU21" t="str">
            <v>021602</v>
          </cell>
          <cell r="FV21">
            <v>949</v>
          </cell>
          <cell r="FW21" t="str">
            <v>021602</v>
          </cell>
          <cell r="FX21">
            <v>821</v>
          </cell>
          <cell r="FY21" t="str">
            <v>021602</v>
          </cell>
          <cell r="FZ21">
            <v>893</v>
          </cell>
          <cell r="GA21" t="str">
            <v>021602</v>
          </cell>
          <cell r="GB21">
            <v>822</v>
          </cell>
          <cell r="GC21" t="str">
            <v>021602</v>
          </cell>
          <cell r="GD21">
            <v>881</v>
          </cell>
          <cell r="GE21" t="str">
            <v>021602</v>
          </cell>
          <cell r="GF21">
            <v>787</v>
          </cell>
          <cell r="GG21" t="str">
            <v>021602</v>
          </cell>
          <cell r="GH21">
            <v>834</v>
          </cell>
          <cell r="GI21" t="str">
            <v>021602</v>
          </cell>
          <cell r="GJ21">
            <v>725</v>
          </cell>
          <cell r="GK21" t="str">
            <v>021602</v>
          </cell>
          <cell r="GL21">
            <v>887</v>
          </cell>
          <cell r="GM21" t="str">
            <v>021602</v>
          </cell>
          <cell r="GN21">
            <v>760</v>
          </cell>
          <cell r="GO21" t="str">
            <v>021602</v>
          </cell>
          <cell r="GP21">
            <v>881</v>
          </cell>
          <cell r="GQ21" t="str">
            <v>021602</v>
          </cell>
          <cell r="GR21">
            <v>759</v>
          </cell>
          <cell r="GS21" t="str">
            <v>021602</v>
          </cell>
          <cell r="GT21">
            <v>845</v>
          </cell>
          <cell r="GU21" t="str">
            <v>021602</v>
          </cell>
          <cell r="GV21">
            <v>770</v>
          </cell>
          <cell r="GW21" t="str">
            <v>021602</v>
          </cell>
          <cell r="GX21">
            <v>873</v>
          </cell>
          <cell r="GY21" t="str">
            <v>021602</v>
          </cell>
          <cell r="GZ21">
            <v>743</v>
          </cell>
          <cell r="HA21" t="str">
            <v>021602</v>
          </cell>
          <cell r="HB21">
            <v>875</v>
          </cell>
          <cell r="HC21" t="str">
            <v>021602</v>
          </cell>
          <cell r="HD21">
            <v>763</v>
          </cell>
          <cell r="HE21" t="str">
            <v>021601</v>
          </cell>
          <cell r="HF21">
            <v>979</v>
          </cell>
          <cell r="HG21" t="str">
            <v>021602</v>
          </cell>
          <cell r="HH21">
            <v>764</v>
          </cell>
          <cell r="HI21" t="str">
            <v>021602</v>
          </cell>
          <cell r="HJ21">
            <v>931</v>
          </cell>
          <cell r="HK21" t="str">
            <v>021602</v>
          </cell>
          <cell r="HL21">
            <v>829</v>
          </cell>
          <cell r="HM21" t="str">
            <v>021602</v>
          </cell>
          <cell r="HN21">
            <v>1067</v>
          </cell>
          <cell r="HO21" t="str">
            <v>021602</v>
          </cell>
          <cell r="HP21">
            <v>862</v>
          </cell>
          <cell r="HQ21" t="str">
            <v>021602</v>
          </cell>
          <cell r="HR21">
            <v>1061</v>
          </cell>
          <cell r="HS21" t="str">
            <v>021602</v>
          </cell>
          <cell r="HT21">
            <v>877</v>
          </cell>
          <cell r="HU21" t="str">
            <v>021602</v>
          </cell>
          <cell r="HV21">
            <v>1051</v>
          </cell>
          <cell r="HW21" t="str">
            <v>021602</v>
          </cell>
          <cell r="HX21">
            <v>986</v>
          </cell>
          <cell r="HY21" t="str">
            <v>021602</v>
          </cell>
          <cell r="HZ21">
            <v>1263</v>
          </cell>
          <cell r="IA21" t="str">
            <v>021602</v>
          </cell>
          <cell r="IB21">
            <v>1029</v>
          </cell>
          <cell r="IC21" t="str">
            <v>021602</v>
          </cell>
          <cell r="ID21">
            <v>1329</v>
          </cell>
          <cell r="IE21" t="str">
            <v>021602</v>
          </cell>
          <cell r="IF21">
            <v>1038</v>
          </cell>
          <cell r="IG21" t="str">
            <v>021602</v>
          </cell>
          <cell r="IH21">
            <v>1349</v>
          </cell>
          <cell r="II21" t="str">
            <v>021602</v>
          </cell>
          <cell r="IJ21">
            <v>1021</v>
          </cell>
          <cell r="IK21" t="str">
            <v>021601</v>
          </cell>
          <cell r="IL21">
            <v>1223</v>
          </cell>
          <cell r="IM21" t="str">
            <v>021602</v>
          </cell>
          <cell r="IN21">
            <v>1023</v>
          </cell>
          <cell r="IO21" t="str">
            <v>021602</v>
          </cell>
          <cell r="IP21">
            <v>1285</v>
          </cell>
          <cell r="IQ21" t="str">
            <v>021602</v>
          </cell>
          <cell r="IR21">
            <v>894</v>
          </cell>
          <cell r="IS21" t="str">
            <v>021602</v>
          </cell>
          <cell r="IT21">
            <v>1218</v>
          </cell>
          <cell r="IU21" t="str">
            <v>021602</v>
          </cell>
          <cell r="IV21">
            <v>847</v>
          </cell>
          <cell r="IW21" t="str">
            <v>021602</v>
          </cell>
          <cell r="IX21">
            <v>1175</v>
          </cell>
          <cell r="IY21" t="str">
            <v>021602</v>
          </cell>
          <cell r="IZ21">
            <v>735</v>
          </cell>
          <cell r="JA21" t="str">
            <v>021602</v>
          </cell>
          <cell r="JB21">
            <v>1052</v>
          </cell>
          <cell r="JC21" t="str">
            <v>021602</v>
          </cell>
          <cell r="JD21">
            <v>675</v>
          </cell>
          <cell r="JE21" t="str">
            <v>021602</v>
          </cell>
          <cell r="JF21">
            <v>978</v>
          </cell>
          <cell r="JG21" t="str">
            <v>021602</v>
          </cell>
          <cell r="JH21">
            <v>702</v>
          </cell>
          <cell r="JI21" t="str">
            <v>021602</v>
          </cell>
          <cell r="JJ21">
            <v>981</v>
          </cell>
          <cell r="JK21" t="str">
            <v>021602</v>
          </cell>
          <cell r="JL21">
            <v>570</v>
          </cell>
          <cell r="JM21" t="str">
            <v>021602</v>
          </cell>
          <cell r="JN21">
            <v>873</v>
          </cell>
          <cell r="JO21" t="str">
            <v>021602</v>
          </cell>
          <cell r="JP21">
            <v>530</v>
          </cell>
          <cell r="JQ21" t="str">
            <v>021602</v>
          </cell>
          <cell r="JR21">
            <v>880</v>
          </cell>
          <cell r="JS21" t="str">
            <v>021602</v>
          </cell>
          <cell r="JT21">
            <v>520</v>
          </cell>
          <cell r="JU21" t="str">
            <v>021602</v>
          </cell>
          <cell r="JV21">
            <v>866</v>
          </cell>
          <cell r="JW21" t="str">
            <v>021602</v>
          </cell>
          <cell r="JX21">
            <v>392</v>
          </cell>
          <cell r="JY21" t="str">
            <v>021602</v>
          </cell>
          <cell r="JZ21">
            <v>682</v>
          </cell>
          <cell r="KA21" t="str">
            <v>021602</v>
          </cell>
          <cell r="KB21">
            <v>411</v>
          </cell>
          <cell r="KC21" t="str">
            <v>021602</v>
          </cell>
          <cell r="KD21">
            <v>775</v>
          </cell>
          <cell r="KE21" t="str">
            <v>021602</v>
          </cell>
          <cell r="KF21">
            <v>277</v>
          </cell>
          <cell r="KG21" t="str">
            <v>021602</v>
          </cell>
          <cell r="KH21">
            <v>504</v>
          </cell>
          <cell r="KI21" t="str">
            <v>021602</v>
          </cell>
          <cell r="KJ21">
            <v>272</v>
          </cell>
          <cell r="KK21" t="str">
            <v>021602</v>
          </cell>
          <cell r="KL21">
            <v>525</v>
          </cell>
          <cell r="KM21" t="str">
            <v>021602</v>
          </cell>
          <cell r="KN21">
            <v>226</v>
          </cell>
          <cell r="KO21" t="str">
            <v>021602</v>
          </cell>
          <cell r="KP21">
            <v>455</v>
          </cell>
          <cell r="KQ21" t="str">
            <v>021602</v>
          </cell>
          <cell r="KR21">
            <v>88</v>
          </cell>
          <cell r="KS21" t="str">
            <v>021602</v>
          </cell>
          <cell r="KT21">
            <v>211</v>
          </cell>
          <cell r="KU21" t="str">
            <v>021602</v>
          </cell>
          <cell r="KV21">
            <v>68</v>
          </cell>
          <cell r="KW21" t="str">
            <v>021602</v>
          </cell>
          <cell r="KX21">
            <v>130</v>
          </cell>
          <cell r="KY21" t="str">
            <v>021602</v>
          </cell>
          <cell r="KZ21">
            <v>73</v>
          </cell>
          <cell r="LA21" t="str">
            <v>021602</v>
          </cell>
          <cell r="LB21">
            <v>138</v>
          </cell>
          <cell r="LC21" t="str">
            <v>021602</v>
          </cell>
          <cell r="LD21">
            <v>78</v>
          </cell>
          <cell r="LE21" t="str">
            <v>021602</v>
          </cell>
          <cell r="LF21">
            <v>278</v>
          </cell>
          <cell r="LG21" t="str">
            <v>021602</v>
          </cell>
          <cell r="LH21">
            <v>146</v>
          </cell>
          <cell r="LI21" t="str">
            <v>021602</v>
          </cell>
          <cell r="LJ21">
            <v>369</v>
          </cell>
          <cell r="LK21" t="str">
            <v>021602</v>
          </cell>
          <cell r="LL21">
            <v>133</v>
          </cell>
          <cell r="LM21" t="str">
            <v>021602</v>
          </cell>
          <cell r="LN21">
            <v>362</v>
          </cell>
          <cell r="LO21" t="str">
            <v>021602</v>
          </cell>
          <cell r="LP21">
            <v>145</v>
          </cell>
          <cell r="LQ21" t="str">
            <v>021602</v>
          </cell>
          <cell r="LR21">
            <v>373</v>
          </cell>
          <cell r="LS21" t="str">
            <v>021602</v>
          </cell>
          <cell r="LT21">
            <v>99</v>
          </cell>
          <cell r="LU21" t="str">
            <v>021602</v>
          </cell>
          <cell r="LV21">
            <v>332</v>
          </cell>
          <cell r="LW21" t="str">
            <v>021602</v>
          </cell>
          <cell r="LX21">
            <v>68</v>
          </cell>
          <cell r="LY21" t="str">
            <v>021602</v>
          </cell>
          <cell r="LZ21">
            <v>308</v>
          </cell>
          <cell r="MA21" t="str">
            <v>021602</v>
          </cell>
          <cell r="MB21">
            <v>68</v>
          </cell>
          <cell r="MC21" t="str">
            <v>021602</v>
          </cell>
          <cell r="MD21">
            <v>248</v>
          </cell>
          <cell r="ME21" t="str">
            <v>021602</v>
          </cell>
          <cell r="MF21">
            <v>42</v>
          </cell>
          <cell r="MG21" t="str">
            <v>021602</v>
          </cell>
          <cell r="MH21">
            <v>167</v>
          </cell>
          <cell r="MI21" t="str">
            <v>021602</v>
          </cell>
          <cell r="MJ21">
            <v>36</v>
          </cell>
          <cell r="MK21" t="str">
            <v>021602</v>
          </cell>
          <cell r="ML21">
            <v>127</v>
          </cell>
          <cell r="MM21" t="str">
            <v>021602</v>
          </cell>
          <cell r="MN21">
            <v>26</v>
          </cell>
          <cell r="MO21" t="str">
            <v>021602</v>
          </cell>
          <cell r="MP21">
            <v>102</v>
          </cell>
          <cell r="MQ21" t="str">
            <v>021602</v>
          </cell>
          <cell r="MR21">
            <v>23</v>
          </cell>
          <cell r="MS21" t="str">
            <v>021602</v>
          </cell>
          <cell r="MT21">
            <v>110</v>
          </cell>
          <cell r="MU21" t="str">
            <v>021602</v>
          </cell>
          <cell r="MV21">
            <v>14</v>
          </cell>
          <cell r="MW21" t="str">
            <v>021602</v>
          </cell>
          <cell r="MX21">
            <v>81</v>
          </cell>
          <cell r="MY21" t="str">
            <v>021602</v>
          </cell>
          <cell r="MZ21">
            <v>19</v>
          </cell>
          <cell r="NA21" t="str">
            <v>021602</v>
          </cell>
          <cell r="NB21">
            <v>63</v>
          </cell>
          <cell r="NC21" t="str">
            <v>021602</v>
          </cell>
          <cell r="ND21">
            <v>12</v>
          </cell>
          <cell r="NE21" t="str">
            <v>021602</v>
          </cell>
          <cell r="NF21">
            <v>54</v>
          </cell>
          <cell r="NG21" t="str">
            <v>021602</v>
          </cell>
          <cell r="NH21">
            <v>8</v>
          </cell>
          <cell r="NI21" t="str">
            <v>021604</v>
          </cell>
          <cell r="NJ21">
            <v>2</v>
          </cell>
          <cell r="NK21" t="str">
            <v>021602</v>
          </cell>
          <cell r="NL21">
            <v>7</v>
          </cell>
          <cell r="NM21" t="str">
            <v>021602</v>
          </cell>
          <cell r="NN21">
            <v>30</v>
          </cell>
          <cell r="NO21" t="str">
            <v>021602</v>
          </cell>
          <cell r="NP21">
            <v>3</v>
          </cell>
          <cell r="NQ21" t="str">
            <v>021604</v>
          </cell>
          <cell r="NR21">
            <v>1</v>
          </cell>
          <cell r="NS21" t="str">
            <v>021602</v>
          </cell>
          <cell r="NT21">
            <v>1</v>
          </cell>
          <cell r="NU21" t="str">
            <v>021606</v>
          </cell>
          <cell r="NV21">
            <v>3</v>
          </cell>
          <cell r="NW21" t="str">
            <v>021602</v>
          </cell>
          <cell r="NX21">
            <v>1</v>
          </cell>
          <cell r="NY21" t="str">
            <v>021606</v>
          </cell>
          <cell r="NZ21">
            <v>1</v>
          </cell>
          <cell r="OC21" t="str">
            <v>021800</v>
          </cell>
          <cell r="OD21">
            <v>3</v>
          </cell>
          <cell r="OG21" t="str">
            <v>022208</v>
          </cell>
          <cell r="OH21">
            <v>2</v>
          </cell>
          <cell r="OI21" t="str">
            <v>021602</v>
          </cell>
          <cell r="OJ21">
            <v>1</v>
          </cell>
          <cell r="OK21" t="str">
            <v>028000</v>
          </cell>
          <cell r="OL21">
            <v>3</v>
          </cell>
        </row>
        <row r="22">
          <cell r="C22" t="str">
            <v>021502</v>
          </cell>
          <cell r="D22">
            <v>367</v>
          </cell>
          <cell r="E22" t="str">
            <v>021502</v>
          </cell>
          <cell r="F22">
            <v>322</v>
          </cell>
          <cell r="G22" t="str">
            <v>021502</v>
          </cell>
          <cell r="H22">
            <v>328</v>
          </cell>
          <cell r="I22" t="str">
            <v>021502</v>
          </cell>
          <cell r="J22">
            <v>319</v>
          </cell>
          <cell r="K22" t="str">
            <v>021502</v>
          </cell>
          <cell r="L22">
            <v>357</v>
          </cell>
          <cell r="M22" t="str">
            <v>021502</v>
          </cell>
          <cell r="N22">
            <v>381</v>
          </cell>
          <cell r="O22" t="str">
            <v>021502</v>
          </cell>
          <cell r="P22">
            <v>393</v>
          </cell>
          <cell r="Q22" t="str">
            <v>021502</v>
          </cell>
          <cell r="R22">
            <v>354</v>
          </cell>
          <cell r="S22" t="str">
            <v>021502</v>
          </cell>
          <cell r="T22">
            <v>484</v>
          </cell>
          <cell r="U22" t="str">
            <v>021502</v>
          </cell>
          <cell r="V22">
            <v>418</v>
          </cell>
          <cell r="W22" t="str">
            <v>021502</v>
          </cell>
          <cell r="X22">
            <v>463</v>
          </cell>
          <cell r="Y22" t="str">
            <v>021502</v>
          </cell>
          <cell r="Z22">
            <v>470</v>
          </cell>
          <cell r="AA22" t="str">
            <v>021502</v>
          </cell>
          <cell r="AB22">
            <v>491</v>
          </cell>
          <cell r="AC22" t="str">
            <v>021502</v>
          </cell>
          <cell r="AD22">
            <v>477</v>
          </cell>
          <cell r="AE22" t="str">
            <v>021502</v>
          </cell>
          <cell r="AF22">
            <v>473</v>
          </cell>
          <cell r="AG22" t="str">
            <v>021502</v>
          </cell>
          <cell r="AH22">
            <v>528</v>
          </cell>
          <cell r="AI22" t="str">
            <v>021502</v>
          </cell>
          <cell r="AJ22">
            <v>473</v>
          </cell>
          <cell r="AK22" t="str">
            <v>021502</v>
          </cell>
          <cell r="AL22">
            <v>489</v>
          </cell>
          <cell r="AM22" t="str">
            <v>021502</v>
          </cell>
          <cell r="AN22">
            <v>521</v>
          </cell>
          <cell r="AO22" t="str">
            <v>021502</v>
          </cell>
          <cell r="AP22">
            <v>469</v>
          </cell>
          <cell r="AQ22" t="str">
            <v>021502</v>
          </cell>
          <cell r="AR22">
            <v>492</v>
          </cell>
          <cell r="AS22" t="str">
            <v>021502</v>
          </cell>
          <cell r="AT22">
            <v>466</v>
          </cell>
          <cell r="AU22" t="str">
            <v>021502</v>
          </cell>
          <cell r="AV22">
            <v>428</v>
          </cell>
          <cell r="AW22" t="str">
            <v>021502</v>
          </cell>
          <cell r="AX22">
            <v>437</v>
          </cell>
          <cell r="AY22" t="str">
            <v>021502</v>
          </cell>
          <cell r="AZ22">
            <v>469</v>
          </cell>
          <cell r="BA22" t="str">
            <v>021502</v>
          </cell>
          <cell r="BB22">
            <v>447</v>
          </cell>
          <cell r="BC22" t="str">
            <v>021502</v>
          </cell>
          <cell r="BD22">
            <v>428</v>
          </cell>
          <cell r="BE22" t="str">
            <v>021502</v>
          </cell>
          <cell r="BF22">
            <v>393</v>
          </cell>
          <cell r="BG22" t="str">
            <v>021502</v>
          </cell>
          <cell r="BH22">
            <v>367</v>
          </cell>
          <cell r="BI22" t="str">
            <v>021502</v>
          </cell>
          <cell r="BJ22">
            <v>404</v>
          </cell>
          <cell r="BK22" t="str">
            <v>021502</v>
          </cell>
          <cell r="BL22">
            <v>337</v>
          </cell>
          <cell r="BM22" t="str">
            <v>021502</v>
          </cell>
          <cell r="BN22">
            <v>368</v>
          </cell>
          <cell r="BO22" t="str">
            <v>021501</v>
          </cell>
          <cell r="BP22">
            <v>131</v>
          </cell>
          <cell r="BQ22" t="str">
            <v>021501</v>
          </cell>
          <cell r="BR22">
            <v>111</v>
          </cell>
          <cell r="BS22" t="str">
            <v>021502</v>
          </cell>
          <cell r="BT22">
            <v>297</v>
          </cell>
          <cell r="BU22" t="str">
            <v>021602</v>
          </cell>
          <cell r="BV22">
            <v>571</v>
          </cell>
          <cell r="BW22" t="str">
            <v>021502</v>
          </cell>
          <cell r="BX22">
            <v>235</v>
          </cell>
          <cell r="BY22" t="str">
            <v>021601</v>
          </cell>
          <cell r="BZ22">
            <v>738</v>
          </cell>
          <cell r="CA22" t="str">
            <v>021604</v>
          </cell>
          <cell r="CB22">
            <v>48</v>
          </cell>
          <cell r="CC22" t="str">
            <v>021602</v>
          </cell>
          <cell r="CD22">
            <v>521</v>
          </cell>
          <cell r="CE22" t="str">
            <v>021601</v>
          </cell>
          <cell r="CF22">
            <v>624</v>
          </cell>
          <cell r="CG22" t="str">
            <v>021601</v>
          </cell>
          <cell r="CH22">
            <v>698</v>
          </cell>
          <cell r="CI22" t="str">
            <v>021502</v>
          </cell>
          <cell r="CJ22">
            <v>261</v>
          </cell>
          <cell r="CK22" t="str">
            <v>021604</v>
          </cell>
          <cell r="CL22">
            <v>39</v>
          </cell>
          <cell r="CM22" t="str">
            <v>021604</v>
          </cell>
          <cell r="CN22">
            <v>51</v>
          </cell>
          <cell r="CO22" t="str">
            <v>021601</v>
          </cell>
          <cell r="CP22">
            <v>724</v>
          </cell>
          <cell r="CQ22" t="str">
            <v>021604</v>
          </cell>
          <cell r="CR22">
            <v>52</v>
          </cell>
          <cell r="CS22" t="str">
            <v>021602</v>
          </cell>
          <cell r="CT22">
            <v>562</v>
          </cell>
          <cell r="CU22" t="str">
            <v>021604</v>
          </cell>
          <cell r="CV22">
            <v>62</v>
          </cell>
          <cell r="CW22" t="str">
            <v>021604</v>
          </cell>
          <cell r="CX22">
            <v>31</v>
          </cell>
          <cell r="CY22" t="str">
            <v>021604</v>
          </cell>
          <cell r="CZ22">
            <v>73</v>
          </cell>
          <cell r="DA22" t="str">
            <v>021602</v>
          </cell>
          <cell r="DB22">
            <v>597</v>
          </cell>
          <cell r="DC22" t="str">
            <v>021604</v>
          </cell>
          <cell r="DD22">
            <v>65</v>
          </cell>
          <cell r="DE22" t="str">
            <v>021602</v>
          </cell>
          <cell r="DF22">
            <v>662</v>
          </cell>
          <cell r="DG22" t="str">
            <v>021604</v>
          </cell>
          <cell r="DH22">
            <v>50</v>
          </cell>
          <cell r="DI22" t="str">
            <v>021604</v>
          </cell>
          <cell r="DJ22">
            <v>37</v>
          </cell>
          <cell r="DK22" t="str">
            <v>021604</v>
          </cell>
          <cell r="DL22">
            <v>69</v>
          </cell>
          <cell r="DM22" t="str">
            <v>021604</v>
          </cell>
          <cell r="DN22">
            <v>51</v>
          </cell>
          <cell r="DO22" t="str">
            <v>021604</v>
          </cell>
          <cell r="DP22">
            <v>73</v>
          </cell>
          <cell r="DQ22" t="str">
            <v>021604</v>
          </cell>
          <cell r="DR22">
            <v>61</v>
          </cell>
          <cell r="DS22" t="str">
            <v>021602</v>
          </cell>
          <cell r="DT22">
            <v>1047</v>
          </cell>
          <cell r="DU22" t="str">
            <v>021602</v>
          </cell>
          <cell r="DV22">
            <v>1009</v>
          </cell>
          <cell r="DW22" t="str">
            <v>021604</v>
          </cell>
          <cell r="DX22">
            <v>74</v>
          </cell>
          <cell r="DY22" t="str">
            <v>021604</v>
          </cell>
          <cell r="DZ22">
            <v>68</v>
          </cell>
          <cell r="EA22" t="str">
            <v>021604</v>
          </cell>
          <cell r="EB22">
            <v>89</v>
          </cell>
          <cell r="EC22" t="str">
            <v>021604</v>
          </cell>
          <cell r="ED22">
            <v>68</v>
          </cell>
          <cell r="EE22" t="str">
            <v>021604</v>
          </cell>
          <cell r="EF22">
            <v>93</v>
          </cell>
          <cell r="EG22" t="str">
            <v>021602</v>
          </cell>
          <cell r="EH22">
            <v>1384</v>
          </cell>
          <cell r="EI22" t="str">
            <v>021604</v>
          </cell>
          <cell r="EJ22">
            <v>100</v>
          </cell>
          <cell r="EK22" t="str">
            <v>021604</v>
          </cell>
          <cell r="EL22">
            <v>72</v>
          </cell>
          <cell r="EM22" t="str">
            <v>021604</v>
          </cell>
          <cell r="EN22">
            <v>90</v>
          </cell>
          <cell r="EO22" t="str">
            <v>021604</v>
          </cell>
          <cell r="EP22">
            <v>76</v>
          </cell>
          <cell r="EQ22" t="str">
            <v>021604</v>
          </cell>
          <cell r="ER22">
            <v>78</v>
          </cell>
          <cell r="ES22" t="str">
            <v>021602</v>
          </cell>
          <cell r="ET22">
            <v>1210</v>
          </cell>
          <cell r="EU22" t="str">
            <v>021604</v>
          </cell>
          <cell r="EV22">
            <v>79</v>
          </cell>
          <cell r="EW22" t="str">
            <v>021604</v>
          </cell>
          <cell r="EX22">
            <v>71</v>
          </cell>
          <cell r="EY22" t="str">
            <v>021604</v>
          </cell>
          <cell r="EZ22">
            <v>84</v>
          </cell>
          <cell r="FA22" t="str">
            <v>021604</v>
          </cell>
          <cell r="FB22">
            <v>71</v>
          </cell>
          <cell r="FC22" t="str">
            <v>021604</v>
          </cell>
          <cell r="FD22">
            <v>58</v>
          </cell>
          <cell r="FE22" t="str">
            <v>021604</v>
          </cell>
          <cell r="FF22">
            <v>82</v>
          </cell>
          <cell r="FG22" t="str">
            <v>021604</v>
          </cell>
          <cell r="FH22">
            <v>74</v>
          </cell>
          <cell r="FI22" t="str">
            <v>021604</v>
          </cell>
          <cell r="FJ22">
            <v>82</v>
          </cell>
          <cell r="FK22" t="str">
            <v>021604</v>
          </cell>
          <cell r="FL22">
            <v>84</v>
          </cell>
          <cell r="FM22" t="str">
            <v>021604</v>
          </cell>
          <cell r="FN22">
            <v>71</v>
          </cell>
          <cell r="FO22" t="str">
            <v>021604</v>
          </cell>
          <cell r="FP22">
            <v>75</v>
          </cell>
          <cell r="FQ22" t="str">
            <v>021604</v>
          </cell>
          <cell r="FR22">
            <v>66</v>
          </cell>
          <cell r="FS22" t="str">
            <v>021604</v>
          </cell>
          <cell r="FT22">
            <v>56</v>
          </cell>
          <cell r="FU22" t="str">
            <v>021604</v>
          </cell>
          <cell r="FV22">
            <v>80</v>
          </cell>
          <cell r="FW22" t="str">
            <v>021604</v>
          </cell>
          <cell r="FX22">
            <v>74</v>
          </cell>
          <cell r="FY22" t="str">
            <v>021604</v>
          </cell>
          <cell r="FZ22">
            <v>79</v>
          </cell>
          <cell r="GA22" t="str">
            <v>021604</v>
          </cell>
          <cell r="GB22">
            <v>76</v>
          </cell>
          <cell r="GC22" t="str">
            <v>021604</v>
          </cell>
          <cell r="GD22">
            <v>96</v>
          </cell>
          <cell r="GE22" t="str">
            <v>021604</v>
          </cell>
          <cell r="GF22">
            <v>74</v>
          </cell>
          <cell r="GG22" t="str">
            <v>021604</v>
          </cell>
          <cell r="GH22">
            <v>99</v>
          </cell>
          <cell r="GI22" t="str">
            <v>021604</v>
          </cell>
          <cell r="GJ22">
            <v>78</v>
          </cell>
          <cell r="GK22" t="str">
            <v>021604</v>
          </cell>
          <cell r="GL22">
            <v>73</v>
          </cell>
          <cell r="GM22" t="str">
            <v>021604</v>
          </cell>
          <cell r="GN22">
            <v>61</v>
          </cell>
          <cell r="GO22" t="str">
            <v>021604</v>
          </cell>
          <cell r="GP22">
            <v>80</v>
          </cell>
          <cell r="GQ22" t="str">
            <v>021604</v>
          </cell>
          <cell r="GR22">
            <v>69</v>
          </cell>
          <cell r="GS22" t="str">
            <v>021604</v>
          </cell>
          <cell r="GT22">
            <v>88</v>
          </cell>
          <cell r="GU22" t="str">
            <v>021604</v>
          </cell>
          <cell r="GV22">
            <v>68</v>
          </cell>
          <cell r="GW22" t="str">
            <v>021604</v>
          </cell>
          <cell r="GX22">
            <v>78</v>
          </cell>
          <cell r="GY22" t="str">
            <v>021604</v>
          </cell>
          <cell r="GZ22">
            <v>69</v>
          </cell>
          <cell r="HA22" t="str">
            <v>021604</v>
          </cell>
          <cell r="HB22">
            <v>69</v>
          </cell>
          <cell r="HC22" t="str">
            <v>021604</v>
          </cell>
          <cell r="HD22">
            <v>64</v>
          </cell>
          <cell r="HE22" t="str">
            <v>021602</v>
          </cell>
          <cell r="HF22">
            <v>853</v>
          </cell>
          <cell r="HG22" t="str">
            <v>021604</v>
          </cell>
          <cell r="HH22">
            <v>82</v>
          </cell>
          <cell r="HI22" t="str">
            <v>021604</v>
          </cell>
          <cell r="HJ22">
            <v>93</v>
          </cell>
          <cell r="HK22" t="str">
            <v>021604</v>
          </cell>
          <cell r="HL22">
            <v>65</v>
          </cell>
          <cell r="HM22" t="str">
            <v>021604</v>
          </cell>
          <cell r="HN22">
            <v>89</v>
          </cell>
          <cell r="HO22" t="str">
            <v>021604</v>
          </cell>
          <cell r="HP22">
            <v>62</v>
          </cell>
          <cell r="HQ22" t="str">
            <v>021604</v>
          </cell>
          <cell r="HR22">
            <v>87</v>
          </cell>
          <cell r="HS22" t="str">
            <v>021604</v>
          </cell>
          <cell r="HT22">
            <v>75</v>
          </cell>
          <cell r="HU22" t="str">
            <v>021604</v>
          </cell>
          <cell r="HV22">
            <v>77</v>
          </cell>
          <cell r="HW22" t="str">
            <v>021604</v>
          </cell>
          <cell r="HX22">
            <v>88</v>
          </cell>
          <cell r="HY22" t="str">
            <v>021604</v>
          </cell>
          <cell r="HZ22">
            <v>69</v>
          </cell>
          <cell r="IA22" t="str">
            <v>021604</v>
          </cell>
          <cell r="IB22">
            <v>53</v>
          </cell>
          <cell r="IC22" t="str">
            <v>021604</v>
          </cell>
          <cell r="ID22">
            <v>82</v>
          </cell>
          <cell r="IE22" t="str">
            <v>021604</v>
          </cell>
          <cell r="IF22">
            <v>68</v>
          </cell>
          <cell r="IG22" t="str">
            <v>021604</v>
          </cell>
          <cell r="IH22">
            <v>97</v>
          </cell>
          <cell r="II22" t="str">
            <v>021604</v>
          </cell>
          <cell r="IJ22">
            <v>72</v>
          </cell>
          <cell r="IK22" t="str">
            <v>021602</v>
          </cell>
          <cell r="IL22">
            <v>1320</v>
          </cell>
          <cell r="IM22" t="str">
            <v>021604</v>
          </cell>
          <cell r="IN22">
            <v>61</v>
          </cell>
          <cell r="IO22" t="str">
            <v>021604</v>
          </cell>
          <cell r="IP22">
            <v>69</v>
          </cell>
          <cell r="IQ22" t="str">
            <v>021604</v>
          </cell>
          <cell r="IR22">
            <v>59</v>
          </cell>
          <cell r="IS22" t="str">
            <v>021604</v>
          </cell>
          <cell r="IT22">
            <v>80</v>
          </cell>
          <cell r="IU22" t="str">
            <v>021604</v>
          </cell>
          <cell r="IV22">
            <v>60</v>
          </cell>
          <cell r="IW22" t="str">
            <v>021604</v>
          </cell>
          <cell r="IX22">
            <v>82</v>
          </cell>
          <cell r="IY22" t="str">
            <v>021604</v>
          </cell>
          <cell r="IZ22">
            <v>43</v>
          </cell>
          <cell r="JA22" t="str">
            <v>021604</v>
          </cell>
          <cell r="JB22">
            <v>78</v>
          </cell>
          <cell r="JC22" t="str">
            <v>021604</v>
          </cell>
          <cell r="JD22">
            <v>42</v>
          </cell>
          <cell r="JE22" t="str">
            <v>021604</v>
          </cell>
          <cell r="JF22">
            <v>71</v>
          </cell>
          <cell r="JG22" t="str">
            <v>021604</v>
          </cell>
          <cell r="JH22">
            <v>59</v>
          </cell>
          <cell r="JI22" t="str">
            <v>021604</v>
          </cell>
          <cell r="JJ22">
            <v>92</v>
          </cell>
          <cell r="JK22" t="str">
            <v>021604</v>
          </cell>
          <cell r="JL22">
            <v>33</v>
          </cell>
          <cell r="JM22" t="str">
            <v>021604</v>
          </cell>
          <cell r="JN22">
            <v>67</v>
          </cell>
          <cell r="JO22" t="str">
            <v>021604</v>
          </cell>
          <cell r="JP22">
            <v>45</v>
          </cell>
          <cell r="JQ22" t="str">
            <v>021604</v>
          </cell>
          <cell r="JR22">
            <v>67</v>
          </cell>
          <cell r="JS22" t="str">
            <v>021604</v>
          </cell>
          <cell r="JT22">
            <v>39</v>
          </cell>
          <cell r="JU22" t="str">
            <v>021604</v>
          </cell>
          <cell r="JV22">
            <v>79</v>
          </cell>
          <cell r="JW22" t="str">
            <v>021604</v>
          </cell>
          <cell r="JX22">
            <v>22</v>
          </cell>
          <cell r="JY22" t="str">
            <v>021604</v>
          </cell>
          <cell r="JZ22">
            <v>69</v>
          </cell>
          <cell r="KA22" t="str">
            <v>021604</v>
          </cell>
          <cell r="KB22">
            <v>25</v>
          </cell>
          <cell r="KC22" t="str">
            <v>021604</v>
          </cell>
          <cell r="KD22">
            <v>49</v>
          </cell>
          <cell r="KE22" t="str">
            <v>021604</v>
          </cell>
          <cell r="KF22">
            <v>26</v>
          </cell>
          <cell r="KG22" t="str">
            <v>021604</v>
          </cell>
          <cell r="KH22">
            <v>53</v>
          </cell>
          <cell r="KI22" t="str">
            <v>021604</v>
          </cell>
          <cell r="KJ22">
            <v>17</v>
          </cell>
          <cell r="KK22" t="str">
            <v>021604</v>
          </cell>
          <cell r="KL22">
            <v>47</v>
          </cell>
          <cell r="KM22" t="str">
            <v>021604</v>
          </cell>
          <cell r="KN22">
            <v>16</v>
          </cell>
          <cell r="KO22" t="str">
            <v>021604</v>
          </cell>
          <cell r="KP22">
            <v>40</v>
          </cell>
          <cell r="KQ22" t="str">
            <v>021604</v>
          </cell>
          <cell r="KR22">
            <v>7</v>
          </cell>
          <cell r="KS22" t="str">
            <v>021604</v>
          </cell>
          <cell r="KT22">
            <v>10</v>
          </cell>
          <cell r="KU22" t="str">
            <v>021604</v>
          </cell>
          <cell r="KV22">
            <v>8</v>
          </cell>
          <cell r="KW22" t="str">
            <v>021604</v>
          </cell>
          <cell r="KX22">
            <v>15</v>
          </cell>
          <cell r="KY22" t="str">
            <v>021604</v>
          </cell>
          <cell r="KZ22">
            <v>3</v>
          </cell>
          <cell r="LA22" t="str">
            <v>021604</v>
          </cell>
          <cell r="LB22">
            <v>13</v>
          </cell>
          <cell r="LC22" t="str">
            <v>021604</v>
          </cell>
          <cell r="LD22">
            <v>11</v>
          </cell>
          <cell r="LE22" t="str">
            <v>021604</v>
          </cell>
          <cell r="LF22">
            <v>19</v>
          </cell>
          <cell r="LG22" t="str">
            <v>021604</v>
          </cell>
          <cell r="LH22">
            <v>11</v>
          </cell>
          <cell r="LI22" t="str">
            <v>021604</v>
          </cell>
          <cell r="LJ22">
            <v>38</v>
          </cell>
          <cell r="LK22" t="str">
            <v>021604</v>
          </cell>
          <cell r="LL22">
            <v>8</v>
          </cell>
          <cell r="LM22" t="str">
            <v>021604</v>
          </cell>
          <cell r="LN22">
            <v>35</v>
          </cell>
          <cell r="LO22" t="str">
            <v>021604</v>
          </cell>
          <cell r="LP22">
            <v>10</v>
          </cell>
          <cell r="LQ22" t="str">
            <v>021604</v>
          </cell>
          <cell r="LR22">
            <v>34</v>
          </cell>
          <cell r="LS22" t="str">
            <v>021604</v>
          </cell>
          <cell r="LT22">
            <v>6</v>
          </cell>
          <cell r="LU22" t="str">
            <v>021604</v>
          </cell>
          <cell r="LV22">
            <v>25</v>
          </cell>
          <cell r="LW22" t="str">
            <v>021604</v>
          </cell>
          <cell r="LX22">
            <v>4</v>
          </cell>
          <cell r="LY22" t="str">
            <v>021604</v>
          </cell>
          <cell r="LZ22">
            <v>19</v>
          </cell>
          <cell r="MA22" t="str">
            <v>021604</v>
          </cell>
          <cell r="MB22">
            <v>5</v>
          </cell>
          <cell r="MC22" t="str">
            <v>021604</v>
          </cell>
          <cell r="MD22">
            <v>19</v>
          </cell>
          <cell r="ME22" t="str">
            <v>021604</v>
          </cell>
          <cell r="MF22">
            <v>3</v>
          </cell>
          <cell r="MG22" t="str">
            <v>021604</v>
          </cell>
          <cell r="MH22">
            <v>15</v>
          </cell>
          <cell r="MI22" t="str">
            <v>021604</v>
          </cell>
          <cell r="MJ22">
            <v>6</v>
          </cell>
          <cell r="MK22" t="str">
            <v>021604</v>
          </cell>
          <cell r="ML22">
            <v>13</v>
          </cell>
          <cell r="MM22" t="str">
            <v>021604</v>
          </cell>
          <cell r="MN22">
            <v>2</v>
          </cell>
          <cell r="MO22" t="str">
            <v>021604</v>
          </cell>
          <cell r="MP22">
            <v>7</v>
          </cell>
          <cell r="MQ22" t="str">
            <v>021604</v>
          </cell>
          <cell r="MR22">
            <v>2</v>
          </cell>
          <cell r="MS22" t="str">
            <v>021604</v>
          </cell>
          <cell r="MT22">
            <v>9</v>
          </cell>
          <cell r="MW22" t="str">
            <v>021604</v>
          </cell>
          <cell r="MX22">
            <v>2</v>
          </cell>
          <cell r="MY22" t="str">
            <v>021604</v>
          </cell>
          <cell r="MZ22">
            <v>1</v>
          </cell>
          <cell r="NA22" t="str">
            <v>021604</v>
          </cell>
          <cell r="NB22">
            <v>4</v>
          </cell>
          <cell r="NC22" t="str">
            <v>021604</v>
          </cell>
          <cell r="ND22">
            <v>1</v>
          </cell>
          <cell r="NE22" t="str">
            <v>021604</v>
          </cell>
          <cell r="NF22">
            <v>5</v>
          </cell>
          <cell r="NG22" t="str">
            <v>021604</v>
          </cell>
          <cell r="NH22">
            <v>3</v>
          </cell>
          <cell r="NI22" t="str">
            <v>021605</v>
          </cell>
          <cell r="NJ22">
            <v>16</v>
          </cell>
          <cell r="NK22" t="str">
            <v>021604</v>
          </cell>
          <cell r="NL22">
            <v>1</v>
          </cell>
          <cell r="NM22" t="str">
            <v>021604</v>
          </cell>
          <cell r="NN22">
            <v>1</v>
          </cell>
          <cell r="NQ22" t="str">
            <v>021605</v>
          </cell>
          <cell r="NR22">
            <v>6</v>
          </cell>
          <cell r="NU22" t="str">
            <v>021607</v>
          </cell>
          <cell r="NV22">
            <v>5</v>
          </cell>
          <cell r="NY22" t="str">
            <v>021607</v>
          </cell>
          <cell r="NZ22">
            <v>2</v>
          </cell>
          <cell r="OC22" t="str">
            <v>021901</v>
          </cell>
          <cell r="OD22">
            <v>1</v>
          </cell>
          <cell r="OG22" t="str">
            <v>023002</v>
          </cell>
          <cell r="OH22">
            <v>1</v>
          </cell>
          <cell r="OK22" t="str">
            <v>029001</v>
          </cell>
          <cell r="OL22">
            <v>2</v>
          </cell>
        </row>
        <row r="23">
          <cell r="C23" t="str">
            <v>021602</v>
          </cell>
          <cell r="D23">
            <v>692</v>
          </cell>
          <cell r="E23" t="str">
            <v>021602</v>
          </cell>
          <cell r="F23">
            <v>549</v>
          </cell>
          <cell r="G23" t="str">
            <v>021602</v>
          </cell>
          <cell r="H23">
            <v>656</v>
          </cell>
          <cell r="I23" t="str">
            <v>021602</v>
          </cell>
          <cell r="J23">
            <v>619</v>
          </cell>
          <cell r="K23" t="str">
            <v>021602</v>
          </cell>
          <cell r="L23">
            <v>723</v>
          </cell>
          <cell r="M23" t="str">
            <v>021602</v>
          </cell>
          <cell r="N23">
            <v>712</v>
          </cell>
          <cell r="O23" t="str">
            <v>021602</v>
          </cell>
          <cell r="P23">
            <v>751</v>
          </cell>
          <cell r="Q23" t="str">
            <v>021602</v>
          </cell>
          <cell r="R23">
            <v>675</v>
          </cell>
          <cell r="S23" t="str">
            <v>021602</v>
          </cell>
          <cell r="T23">
            <v>883</v>
          </cell>
          <cell r="U23" t="str">
            <v>021602</v>
          </cell>
          <cell r="V23">
            <v>783</v>
          </cell>
          <cell r="W23" t="str">
            <v>021602</v>
          </cell>
          <cell r="X23">
            <v>869</v>
          </cell>
          <cell r="Y23" t="str">
            <v>021602</v>
          </cell>
          <cell r="Z23">
            <v>805</v>
          </cell>
          <cell r="AA23" t="str">
            <v>021602</v>
          </cell>
          <cell r="AB23">
            <v>847</v>
          </cell>
          <cell r="AC23" t="str">
            <v>021602</v>
          </cell>
          <cell r="AD23">
            <v>789</v>
          </cell>
          <cell r="AE23" t="str">
            <v>021602</v>
          </cell>
          <cell r="AF23">
            <v>840</v>
          </cell>
          <cell r="AG23" t="str">
            <v>021602</v>
          </cell>
          <cell r="AH23">
            <v>839</v>
          </cell>
          <cell r="AI23" t="str">
            <v>021602</v>
          </cell>
          <cell r="AJ23">
            <v>846</v>
          </cell>
          <cell r="AK23" t="str">
            <v>021602</v>
          </cell>
          <cell r="AL23">
            <v>857</v>
          </cell>
          <cell r="AM23" t="str">
            <v>021602</v>
          </cell>
          <cell r="AN23">
            <v>888</v>
          </cell>
          <cell r="AO23" t="str">
            <v>021602</v>
          </cell>
          <cell r="AP23">
            <v>753</v>
          </cell>
          <cell r="AQ23" t="str">
            <v>021602</v>
          </cell>
          <cell r="AR23">
            <v>824</v>
          </cell>
          <cell r="AS23" t="str">
            <v>021602</v>
          </cell>
          <cell r="AT23">
            <v>801</v>
          </cell>
          <cell r="AU23" t="str">
            <v>021602</v>
          </cell>
          <cell r="AV23">
            <v>874</v>
          </cell>
          <cell r="AW23" t="str">
            <v>021602</v>
          </cell>
          <cell r="AX23">
            <v>731</v>
          </cell>
          <cell r="AY23" t="str">
            <v>021602</v>
          </cell>
          <cell r="AZ23">
            <v>779</v>
          </cell>
          <cell r="BA23" t="str">
            <v>021602</v>
          </cell>
          <cell r="BB23">
            <v>718</v>
          </cell>
          <cell r="BC23" t="str">
            <v>021602</v>
          </cell>
          <cell r="BD23">
            <v>706</v>
          </cell>
          <cell r="BE23" t="str">
            <v>021602</v>
          </cell>
          <cell r="BF23">
            <v>672</v>
          </cell>
          <cell r="BG23" t="str">
            <v>021602</v>
          </cell>
          <cell r="BH23">
            <v>587</v>
          </cell>
          <cell r="BI23" t="str">
            <v>021602</v>
          </cell>
          <cell r="BJ23">
            <v>599</v>
          </cell>
          <cell r="BK23" t="str">
            <v>021602</v>
          </cell>
          <cell r="BL23">
            <v>623</v>
          </cell>
          <cell r="BM23" t="str">
            <v>021602</v>
          </cell>
          <cell r="BN23">
            <v>591</v>
          </cell>
          <cell r="BO23" t="str">
            <v>021502</v>
          </cell>
          <cell r="BP23">
            <v>364</v>
          </cell>
          <cell r="BQ23" t="str">
            <v>021502</v>
          </cell>
          <cell r="BR23">
            <v>389</v>
          </cell>
          <cell r="BS23" t="str">
            <v>021601</v>
          </cell>
          <cell r="BT23">
            <v>558</v>
          </cell>
          <cell r="BU23" t="str">
            <v>021604</v>
          </cell>
          <cell r="BV23">
            <v>35</v>
          </cell>
          <cell r="BW23" t="str">
            <v>021601</v>
          </cell>
          <cell r="BX23">
            <v>556</v>
          </cell>
          <cell r="BY23" t="str">
            <v>021602</v>
          </cell>
          <cell r="BZ23">
            <v>542</v>
          </cell>
          <cell r="CA23" t="str">
            <v>021605</v>
          </cell>
          <cell r="CB23">
            <v>169</v>
          </cell>
          <cell r="CC23" t="str">
            <v>021604</v>
          </cell>
          <cell r="CD23">
            <v>34</v>
          </cell>
          <cell r="CE23" t="str">
            <v>021602</v>
          </cell>
          <cell r="CF23">
            <v>589</v>
          </cell>
          <cell r="CG23" t="str">
            <v>021602</v>
          </cell>
          <cell r="CH23">
            <v>526</v>
          </cell>
          <cell r="CI23" t="str">
            <v>021601</v>
          </cell>
          <cell r="CJ23">
            <v>636</v>
          </cell>
          <cell r="CK23" t="str">
            <v>021605</v>
          </cell>
          <cell r="CL23">
            <v>101</v>
          </cell>
          <cell r="CM23" t="str">
            <v>021605</v>
          </cell>
          <cell r="CN23">
            <v>157</v>
          </cell>
          <cell r="CO23" t="str">
            <v>021602</v>
          </cell>
          <cell r="CP23">
            <v>591</v>
          </cell>
          <cell r="CQ23" t="str">
            <v>021605</v>
          </cell>
          <cell r="CR23">
            <v>183</v>
          </cell>
          <cell r="CS23" t="str">
            <v>021604</v>
          </cell>
          <cell r="CT23">
            <v>35</v>
          </cell>
          <cell r="CU23" t="str">
            <v>021605</v>
          </cell>
          <cell r="CV23">
            <v>162</v>
          </cell>
          <cell r="CW23" t="str">
            <v>021605</v>
          </cell>
          <cell r="CX23">
            <v>93</v>
          </cell>
          <cell r="CY23" t="str">
            <v>021605</v>
          </cell>
          <cell r="CZ23">
            <v>149</v>
          </cell>
          <cell r="DA23" t="str">
            <v>021604</v>
          </cell>
          <cell r="DB23">
            <v>50</v>
          </cell>
          <cell r="DC23" t="str">
            <v>021605</v>
          </cell>
          <cell r="DD23">
            <v>175</v>
          </cell>
          <cell r="DE23" t="str">
            <v>021604</v>
          </cell>
          <cell r="DF23">
            <v>49</v>
          </cell>
          <cell r="DG23" t="str">
            <v>021605</v>
          </cell>
          <cell r="DH23">
            <v>165</v>
          </cell>
          <cell r="DI23" t="str">
            <v>021605</v>
          </cell>
          <cell r="DJ23">
            <v>109</v>
          </cell>
          <cell r="DK23" t="str">
            <v>021605</v>
          </cell>
          <cell r="DL23">
            <v>186</v>
          </cell>
          <cell r="DM23" t="str">
            <v>021605</v>
          </cell>
          <cell r="DN23">
            <v>119</v>
          </cell>
          <cell r="DO23" t="str">
            <v>021605</v>
          </cell>
          <cell r="DP23">
            <v>195</v>
          </cell>
          <cell r="DQ23" t="str">
            <v>021605</v>
          </cell>
          <cell r="DR23">
            <v>123</v>
          </cell>
          <cell r="DS23" t="str">
            <v>021604</v>
          </cell>
          <cell r="DT23">
            <v>80</v>
          </cell>
          <cell r="DU23" t="str">
            <v>021604</v>
          </cell>
          <cell r="DV23">
            <v>53</v>
          </cell>
          <cell r="DW23" t="str">
            <v>021605</v>
          </cell>
          <cell r="DX23">
            <v>226</v>
          </cell>
          <cell r="DY23" t="str">
            <v>021605</v>
          </cell>
          <cell r="DZ23">
            <v>154</v>
          </cell>
          <cell r="EA23" t="str">
            <v>021605</v>
          </cell>
          <cell r="EB23">
            <v>230</v>
          </cell>
          <cell r="EC23" t="str">
            <v>021605</v>
          </cell>
          <cell r="ED23">
            <v>170</v>
          </cell>
          <cell r="EE23" t="str">
            <v>021605</v>
          </cell>
          <cell r="EF23">
            <v>242</v>
          </cell>
          <cell r="EG23" t="str">
            <v>021604</v>
          </cell>
          <cell r="EH23">
            <v>65</v>
          </cell>
          <cell r="EI23" t="str">
            <v>021605</v>
          </cell>
          <cell r="EJ23">
            <v>245</v>
          </cell>
          <cell r="EK23" t="str">
            <v>021605</v>
          </cell>
          <cell r="EL23">
            <v>189</v>
          </cell>
          <cell r="EM23" t="str">
            <v>021605</v>
          </cell>
          <cell r="EN23">
            <v>207</v>
          </cell>
          <cell r="EO23" t="str">
            <v>021605</v>
          </cell>
          <cell r="EP23">
            <v>201</v>
          </cell>
          <cell r="EQ23" t="str">
            <v>021605</v>
          </cell>
          <cell r="ER23">
            <v>204</v>
          </cell>
          <cell r="ES23" t="str">
            <v>021604</v>
          </cell>
          <cell r="ET23">
            <v>78</v>
          </cell>
          <cell r="EU23" t="str">
            <v>021605</v>
          </cell>
          <cell r="EV23">
            <v>197</v>
          </cell>
          <cell r="EW23" t="str">
            <v>021605</v>
          </cell>
          <cell r="EX23">
            <v>199</v>
          </cell>
          <cell r="EY23" t="str">
            <v>021605</v>
          </cell>
          <cell r="EZ23">
            <v>194</v>
          </cell>
          <cell r="FA23" t="str">
            <v>021605</v>
          </cell>
          <cell r="FB23">
            <v>173</v>
          </cell>
          <cell r="FC23" t="str">
            <v>021605</v>
          </cell>
          <cell r="FD23">
            <v>189</v>
          </cell>
          <cell r="FE23" t="str">
            <v>021605</v>
          </cell>
          <cell r="FF23">
            <v>186</v>
          </cell>
          <cell r="FG23" t="str">
            <v>021605</v>
          </cell>
          <cell r="FH23">
            <v>177</v>
          </cell>
          <cell r="FI23" t="str">
            <v>021605</v>
          </cell>
          <cell r="FJ23">
            <v>179</v>
          </cell>
          <cell r="FK23" t="str">
            <v>021605</v>
          </cell>
          <cell r="FL23">
            <v>190</v>
          </cell>
          <cell r="FM23" t="str">
            <v>021605</v>
          </cell>
          <cell r="FN23">
            <v>193</v>
          </cell>
          <cell r="FO23" t="str">
            <v>021605</v>
          </cell>
          <cell r="FP23">
            <v>196</v>
          </cell>
          <cell r="FQ23" t="str">
            <v>021605</v>
          </cell>
          <cell r="FR23">
            <v>182</v>
          </cell>
          <cell r="FS23" t="str">
            <v>021605</v>
          </cell>
          <cell r="FT23">
            <v>202</v>
          </cell>
          <cell r="FU23" t="str">
            <v>021605</v>
          </cell>
          <cell r="FV23">
            <v>208</v>
          </cell>
          <cell r="FW23" t="str">
            <v>021605</v>
          </cell>
          <cell r="FX23">
            <v>179</v>
          </cell>
          <cell r="FY23" t="str">
            <v>021605</v>
          </cell>
          <cell r="FZ23">
            <v>154</v>
          </cell>
          <cell r="GA23" t="str">
            <v>021605</v>
          </cell>
          <cell r="GB23">
            <v>172</v>
          </cell>
          <cell r="GC23" t="str">
            <v>021605</v>
          </cell>
          <cell r="GD23">
            <v>180</v>
          </cell>
          <cell r="GE23" t="str">
            <v>021605</v>
          </cell>
          <cell r="GF23">
            <v>204</v>
          </cell>
          <cell r="GG23" t="str">
            <v>021605</v>
          </cell>
          <cell r="GH23">
            <v>204</v>
          </cell>
          <cell r="GI23" t="str">
            <v>021605</v>
          </cell>
          <cell r="GJ23">
            <v>183</v>
          </cell>
          <cell r="GK23" t="str">
            <v>021605</v>
          </cell>
          <cell r="GL23">
            <v>203</v>
          </cell>
          <cell r="GM23" t="str">
            <v>021605</v>
          </cell>
          <cell r="GN23">
            <v>191</v>
          </cell>
          <cell r="GO23" t="str">
            <v>021605</v>
          </cell>
          <cell r="GP23">
            <v>203</v>
          </cell>
          <cell r="GQ23" t="str">
            <v>021605</v>
          </cell>
          <cell r="GR23">
            <v>212</v>
          </cell>
          <cell r="GS23" t="str">
            <v>021605</v>
          </cell>
          <cell r="GT23">
            <v>217</v>
          </cell>
          <cell r="GU23" t="str">
            <v>021605</v>
          </cell>
          <cell r="GV23">
            <v>219</v>
          </cell>
          <cell r="GW23" t="str">
            <v>021605</v>
          </cell>
          <cell r="GX23">
            <v>221</v>
          </cell>
          <cell r="GY23" t="str">
            <v>021605</v>
          </cell>
          <cell r="GZ23">
            <v>226</v>
          </cell>
          <cell r="HA23" t="str">
            <v>021605</v>
          </cell>
          <cell r="HB23">
            <v>231</v>
          </cell>
          <cell r="HC23" t="str">
            <v>021605</v>
          </cell>
          <cell r="HD23">
            <v>242</v>
          </cell>
          <cell r="HE23" t="str">
            <v>021604</v>
          </cell>
          <cell r="HF23">
            <v>78</v>
          </cell>
          <cell r="HG23" t="str">
            <v>021605</v>
          </cell>
          <cell r="HH23">
            <v>232</v>
          </cell>
          <cell r="HI23" t="str">
            <v>021605</v>
          </cell>
          <cell r="HJ23">
            <v>201</v>
          </cell>
          <cell r="HK23" t="str">
            <v>021605</v>
          </cell>
          <cell r="HL23">
            <v>236</v>
          </cell>
          <cell r="HM23" t="str">
            <v>021605</v>
          </cell>
          <cell r="HN23">
            <v>247</v>
          </cell>
          <cell r="HO23" t="str">
            <v>021605</v>
          </cell>
          <cell r="HP23">
            <v>214</v>
          </cell>
          <cell r="HQ23" t="str">
            <v>021605</v>
          </cell>
          <cell r="HR23">
            <v>207</v>
          </cell>
          <cell r="HS23" t="str">
            <v>021605</v>
          </cell>
          <cell r="HT23">
            <v>252</v>
          </cell>
          <cell r="HU23" t="str">
            <v>021605</v>
          </cell>
          <cell r="HV23">
            <v>241</v>
          </cell>
          <cell r="HW23" t="str">
            <v>021605</v>
          </cell>
          <cell r="HX23">
            <v>270</v>
          </cell>
          <cell r="HY23" t="str">
            <v>021605</v>
          </cell>
          <cell r="HZ23">
            <v>253</v>
          </cell>
          <cell r="IA23" t="str">
            <v>021605</v>
          </cell>
          <cell r="IB23">
            <v>265</v>
          </cell>
          <cell r="IC23" t="str">
            <v>021605</v>
          </cell>
          <cell r="ID23">
            <v>277</v>
          </cell>
          <cell r="IE23" t="str">
            <v>021605</v>
          </cell>
          <cell r="IF23">
            <v>270</v>
          </cell>
          <cell r="IG23" t="str">
            <v>021605</v>
          </cell>
          <cell r="IH23">
            <v>275</v>
          </cell>
          <cell r="II23" t="str">
            <v>021605</v>
          </cell>
          <cell r="IJ23">
            <v>250</v>
          </cell>
          <cell r="IK23" t="str">
            <v>021604</v>
          </cell>
          <cell r="IL23">
            <v>90</v>
          </cell>
          <cell r="IM23" t="str">
            <v>021605</v>
          </cell>
          <cell r="IN23">
            <v>226</v>
          </cell>
          <cell r="IO23" t="str">
            <v>021605</v>
          </cell>
          <cell r="IP23">
            <v>279</v>
          </cell>
          <cell r="IQ23" t="str">
            <v>021605</v>
          </cell>
          <cell r="IR23">
            <v>227</v>
          </cell>
          <cell r="IS23" t="str">
            <v>021605</v>
          </cell>
          <cell r="IT23">
            <v>247</v>
          </cell>
          <cell r="IU23" t="str">
            <v>021605</v>
          </cell>
          <cell r="IV23">
            <v>214</v>
          </cell>
          <cell r="IW23" t="str">
            <v>021605</v>
          </cell>
          <cell r="IX23">
            <v>239</v>
          </cell>
          <cell r="IY23" t="str">
            <v>021605</v>
          </cell>
          <cell r="IZ23">
            <v>182</v>
          </cell>
          <cell r="JA23" t="str">
            <v>021605</v>
          </cell>
          <cell r="JB23">
            <v>212</v>
          </cell>
          <cell r="JC23" t="str">
            <v>021605</v>
          </cell>
          <cell r="JD23">
            <v>183</v>
          </cell>
          <cell r="JE23" t="str">
            <v>021605</v>
          </cell>
          <cell r="JF23">
            <v>194</v>
          </cell>
          <cell r="JG23" t="str">
            <v>021605</v>
          </cell>
          <cell r="JH23">
            <v>137</v>
          </cell>
          <cell r="JI23" t="str">
            <v>021605</v>
          </cell>
          <cell r="JJ23">
            <v>200</v>
          </cell>
          <cell r="JK23" t="str">
            <v>021605</v>
          </cell>
          <cell r="JL23">
            <v>129</v>
          </cell>
          <cell r="JM23" t="str">
            <v>021605</v>
          </cell>
          <cell r="JN23">
            <v>187</v>
          </cell>
          <cell r="JO23" t="str">
            <v>021605</v>
          </cell>
          <cell r="JP23">
            <v>115</v>
          </cell>
          <cell r="JQ23" t="str">
            <v>021605</v>
          </cell>
          <cell r="JR23">
            <v>189</v>
          </cell>
          <cell r="JS23" t="str">
            <v>021605</v>
          </cell>
          <cell r="JT23">
            <v>120</v>
          </cell>
          <cell r="JU23" t="str">
            <v>021605</v>
          </cell>
          <cell r="JV23">
            <v>150</v>
          </cell>
          <cell r="JW23" t="str">
            <v>021605</v>
          </cell>
          <cell r="JX23">
            <v>98</v>
          </cell>
          <cell r="JY23" t="str">
            <v>021605</v>
          </cell>
          <cell r="JZ23">
            <v>124</v>
          </cell>
          <cell r="KA23" t="str">
            <v>021605</v>
          </cell>
          <cell r="KB23">
            <v>80</v>
          </cell>
          <cell r="KC23" t="str">
            <v>021605</v>
          </cell>
          <cell r="KD23">
            <v>125</v>
          </cell>
          <cell r="KE23" t="str">
            <v>021605</v>
          </cell>
          <cell r="KF23">
            <v>51</v>
          </cell>
          <cell r="KG23" t="str">
            <v>021605</v>
          </cell>
          <cell r="KH23">
            <v>77</v>
          </cell>
          <cell r="KI23" t="str">
            <v>021605</v>
          </cell>
          <cell r="KJ23">
            <v>49</v>
          </cell>
          <cell r="KK23" t="str">
            <v>021605</v>
          </cell>
          <cell r="KL23">
            <v>80</v>
          </cell>
          <cell r="KM23" t="str">
            <v>021605</v>
          </cell>
          <cell r="KN23">
            <v>37</v>
          </cell>
          <cell r="KO23" t="str">
            <v>021605</v>
          </cell>
          <cell r="KP23">
            <v>103</v>
          </cell>
          <cell r="KQ23" t="str">
            <v>021605</v>
          </cell>
          <cell r="KR23">
            <v>28</v>
          </cell>
          <cell r="KS23" t="str">
            <v>021605</v>
          </cell>
          <cell r="KT23">
            <v>43</v>
          </cell>
          <cell r="KU23" t="str">
            <v>021605</v>
          </cell>
          <cell r="KV23">
            <v>9</v>
          </cell>
          <cell r="KW23" t="str">
            <v>021605</v>
          </cell>
          <cell r="KX23">
            <v>26</v>
          </cell>
          <cell r="KY23" t="str">
            <v>021605</v>
          </cell>
          <cell r="KZ23">
            <v>19</v>
          </cell>
          <cell r="LA23" t="str">
            <v>021605</v>
          </cell>
          <cell r="LB23">
            <v>41</v>
          </cell>
          <cell r="LC23" t="str">
            <v>021605</v>
          </cell>
          <cell r="LD23">
            <v>37</v>
          </cell>
          <cell r="LE23" t="str">
            <v>021605</v>
          </cell>
          <cell r="LF23">
            <v>84</v>
          </cell>
          <cell r="LG23" t="str">
            <v>021605</v>
          </cell>
          <cell r="LH23">
            <v>28</v>
          </cell>
          <cell r="LI23" t="str">
            <v>021605</v>
          </cell>
          <cell r="LJ23">
            <v>72</v>
          </cell>
          <cell r="LK23" t="str">
            <v>021605</v>
          </cell>
          <cell r="LL23">
            <v>30</v>
          </cell>
          <cell r="LM23" t="str">
            <v>021605</v>
          </cell>
          <cell r="LN23">
            <v>94</v>
          </cell>
          <cell r="LO23" t="str">
            <v>021605</v>
          </cell>
          <cell r="LP23">
            <v>37</v>
          </cell>
          <cell r="LQ23" t="str">
            <v>021605</v>
          </cell>
          <cell r="LR23">
            <v>106</v>
          </cell>
          <cell r="LS23" t="str">
            <v>021605</v>
          </cell>
          <cell r="LT23">
            <v>27</v>
          </cell>
          <cell r="LU23" t="str">
            <v>021605</v>
          </cell>
          <cell r="LV23">
            <v>88</v>
          </cell>
          <cell r="LW23" t="str">
            <v>021605</v>
          </cell>
          <cell r="LX23">
            <v>32</v>
          </cell>
          <cell r="LY23" t="str">
            <v>021605</v>
          </cell>
          <cell r="LZ23">
            <v>69</v>
          </cell>
          <cell r="MA23" t="str">
            <v>021605</v>
          </cell>
          <cell r="MB23">
            <v>23</v>
          </cell>
          <cell r="MC23" t="str">
            <v>021605</v>
          </cell>
          <cell r="MD23">
            <v>83</v>
          </cell>
          <cell r="ME23" t="str">
            <v>021605</v>
          </cell>
          <cell r="MF23">
            <v>21</v>
          </cell>
          <cell r="MG23" t="str">
            <v>021605</v>
          </cell>
          <cell r="MH23">
            <v>66</v>
          </cell>
          <cell r="MI23" t="str">
            <v>021605</v>
          </cell>
          <cell r="MJ23">
            <v>11</v>
          </cell>
          <cell r="MK23" t="str">
            <v>021605</v>
          </cell>
          <cell r="ML23">
            <v>45</v>
          </cell>
          <cell r="MM23" t="str">
            <v>021605</v>
          </cell>
          <cell r="MN23">
            <v>6</v>
          </cell>
          <cell r="MO23" t="str">
            <v>021605</v>
          </cell>
          <cell r="MP23">
            <v>39</v>
          </cell>
          <cell r="MQ23" t="str">
            <v>021605</v>
          </cell>
          <cell r="MR23">
            <v>8</v>
          </cell>
          <cell r="MS23" t="str">
            <v>021605</v>
          </cell>
          <cell r="MT23">
            <v>46</v>
          </cell>
          <cell r="MU23" t="str">
            <v>021605</v>
          </cell>
          <cell r="MV23">
            <v>8</v>
          </cell>
          <cell r="MW23" t="str">
            <v>021605</v>
          </cell>
          <cell r="MX23">
            <v>31</v>
          </cell>
          <cell r="MY23" t="str">
            <v>021605</v>
          </cell>
          <cell r="MZ23">
            <v>5</v>
          </cell>
          <cell r="NA23" t="str">
            <v>021605</v>
          </cell>
          <cell r="NB23">
            <v>25</v>
          </cell>
          <cell r="NC23" t="str">
            <v>021605</v>
          </cell>
          <cell r="ND23">
            <v>4</v>
          </cell>
          <cell r="NE23" t="str">
            <v>021605</v>
          </cell>
          <cell r="NF23">
            <v>22</v>
          </cell>
          <cell r="NG23" t="str">
            <v>021605</v>
          </cell>
          <cell r="NH23">
            <v>2</v>
          </cell>
          <cell r="NI23" t="str">
            <v>021606</v>
          </cell>
          <cell r="NJ23">
            <v>12</v>
          </cell>
          <cell r="NK23" t="str">
            <v>021605</v>
          </cell>
          <cell r="NL23">
            <v>2</v>
          </cell>
          <cell r="NM23" t="str">
            <v>021605</v>
          </cell>
          <cell r="NN23">
            <v>6</v>
          </cell>
          <cell r="NQ23" t="str">
            <v>021606</v>
          </cell>
          <cell r="NR23">
            <v>5</v>
          </cell>
          <cell r="NS23" t="str">
            <v>021605</v>
          </cell>
          <cell r="NT23">
            <v>1</v>
          </cell>
          <cell r="NU23" t="str">
            <v>021701</v>
          </cell>
          <cell r="NV23">
            <v>9</v>
          </cell>
          <cell r="NW23" t="str">
            <v>021605</v>
          </cell>
          <cell r="NX23">
            <v>1</v>
          </cell>
          <cell r="NY23" t="str">
            <v>021701</v>
          </cell>
          <cell r="NZ23">
            <v>6</v>
          </cell>
          <cell r="OA23" t="str">
            <v>021605</v>
          </cell>
          <cell r="OB23">
            <v>1</v>
          </cell>
          <cell r="OC23" t="str">
            <v>022001</v>
          </cell>
          <cell r="OD23">
            <v>3</v>
          </cell>
          <cell r="OG23" t="str">
            <v>023005</v>
          </cell>
          <cell r="OH23">
            <v>2</v>
          </cell>
          <cell r="OK23" t="str">
            <v>029100</v>
          </cell>
          <cell r="OL23">
            <v>1</v>
          </cell>
        </row>
        <row r="24">
          <cell r="C24" t="str">
            <v>021605</v>
          </cell>
          <cell r="D24">
            <v>156</v>
          </cell>
          <cell r="E24" t="str">
            <v>021605</v>
          </cell>
          <cell r="F24">
            <v>119</v>
          </cell>
          <cell r="G24" t="str">
            <v>021605</v>
          </cell>
          <cell r="H24">
            <v>159</v>
          </cell>
          <cell r="I24" t="str">
            <v>021605</v>
          </cell>
          <cell r="J24">
            <v>147</v>
          </cell>
          <cell r="K24" t="str">
            <v>021605</v>
          </cell>
          <cell r="L24">
            <v>162</v>
          </cell>
          <cell r="M24" t="str">
            <v>021605</v>
          </cell>
          <cell r="N24">
            <v>146</v>
          </cell>
          <cell r="O24" t="str">
            <v>021605</v>
          </cell>
          <cell r="P24">
            <v>181</v>
          </cell>
          <cell r="Q24" t="str">
            <v>021605</v>
          </cell>
          <cell r="R24">
            <v>153</v>
          </cell>
          <cell r="S24" t="str">
            <v>021605</v>
          </cell>
          <cell r="T24">
            <v>180</v>
          </cell>
          <cell r="U24" t="str">
            <v>021605</v>
          </cell>
          <cell r="V24">
            <v>179</v>
          </cell>
          <cell r="W24" t="str">
            <v>021605</v>
          </cell>
          <cell r="X24">
            <v>218</v>
          </cell>
          <cell r="Y24" t="str">
            <v>021605</v>
          </cell>
          <cell r="Z24">
            <v>199</v>
          </cell>
          <cell r="AA24" t="str">
            <v>021605</v>
          </cell>
          <cell r="AB24">
            <v>221</v>
          </cell>
          <cell r="AC24" t="str">
            <v>021605</v>
          </cell>
          <cell r="AD24">
            <v>201</v>
          </cell>
          <cell r="AE24" t="str">
            <v>021605</v>
          </cell>
          <cell r="AF24">
            <v>252</v>
          </cell>
          <cell r="AG24" t="str">
            <v>021605</v>
          </cell>
          <cell r="AH24">
            <v>212</v>
          </cell>
          <cell r="AI24" t="str">
            <v>021605</v>
          </cell>
          <cell r="AJ24">
            <v>226</v>
          </cell>
          <cell r="AK24" t="str">
            <v>021605</v>
          </cell>
          <cell r="AL24">
            <v>221</v>
          </cell>
          <cell r="AM24" t="str">
            <v>021605</v>
          </cell>
          <cell r="AN24">
            <v>220</v>
          </cell>
          <cell r="AO24" t="str">
            <v>021605</v>
          </cell>
          <cell r="AP24">
            <v>224</v>
          </cell>
          <cell r="AQ24" t="str">
            <v>021605</v>
          </cell>
          <cell r="AR24">
            <v>235</v>
          </cell>
          <cell r="AS24" t="str">
            <v>021605</v>
          </cell>
          <cell r="AT24">
            <v>212</v>
          </cell>
          <cell r="AU24" t="str">
            <v>021605</v>
          </cell>
          <cell r="AV24">
            <v>250</v>
          </cell>
          <cell r="AW24" t="str">
            <v>021605</v>
          </cell>
          <cell r="AX24">
            <v>256</v>
          </cell>
          <cell r="AY24" t="str">
            <v>021605</v>
          </cell>
          <cell r="AZ24">
            <v>241</v>
          </cell>
          <cell r="BA24" t="str">
            <v>021605</v>
          </cell>
          <cell r="BB24">
            <v>245</v>
          </cell>
          <cell r="BC24" t="str">
            <v>021605</v>
          </cell>
          <cell r="BD24">
            <v>250</v>
          </cell>
          <cell r="BE24" t="str">
            <v>021605</v>
          </cell>
          <cell r="BF24">
            <v>251</v>
          </cell>
          <cell r="BG24" t="str">
            <v>021605</v>
          </cell>
          <cell r="BH24">
            <v>183</v>
          </cell>
          <cell r="BI24" t="str">
            <v>021605</v>
          </cell>
          <cell r="BJ24">
            <v>179</v>
          </cell>
          <cell r="BK24" t="str">
            <v>021605</v>
          </cell>
          <cell r="BL24">
            <v>180</v>
          </cell>
          <cell r="BM24" t="str">
            <v>021605</v>
          </cell>
          <cell r="BN24">
            <v>173</v>
          </cell>
          <cell r="BO24" t="str">
            <v>021601</v>
          </cell>
          <cell r="BP24">
            <v>456</v>
          </cell>
          <cell r="BQ24" t="str">
            <v>021601</v>
          </cell>
          <cell r="BR24">
            <v>398</v>
          </cell>
          <cell r="BS24" t="str">
            <v>021602</v>
          </cell>
          <cell r="BT24">
            <v>587</v>
          </cell>
          <cell r="BU24" t="str">
            <v>021605</v>
          </cell>
          <cell r="BV24">
            <v>121</v>
          </cell>
          <cell r="BW24" t="str">
            <v>021602</v>
          </cell>
          <cell r="BX24">
            <v>603</v>
          </cell>
          <cell r="BY24" t="str">
            <v>021604</v>
          </cell>
          <cell r="BZ24">
            <v>30</v>
          </cell>
          <cell r="CA24" t="str">
            <v>021606</v>
          </cell>
          <cell r="CB24">
            <v>91</v>
          </cell>
          <cell r="CC24" t="str">
            <v>021605</v>
          </cell>
          <cell r="CD24">
            <v>114</v>
          </cell>
          <cell r="CE24" t="str">
            <v>021604</v>
          </cell>
          <cell r="CF24">
            <v>35</v>
          </cell>
          <cell r="CG24" t="str">
            <v>021604</v>
          </cell>
          <cell r="CH24">
            <v>33</v>
          </cell>
          <cell r="CI24" t="str">
            <v>021602</v>
          </cell>
          <cell r="CJ24">
            <v>584</v>
          </cell>
          <cell r="CK24" t="str">
            <v>021606</v>
          </cell>
          <cell r="CL24">
            <v>47</v>
          </cell>
          <cell r="CM24" t="str">
            <v>021606</v>
          </cell>
          <cell r="CN24">
            <v>67</v>
          </cell>
          <cell r="CO24" t="str">
            <v>021604</v>
          </cell>
          <cell r="CP24">
            <v>43</v>
          </cell>
          <cell r="CQ24" t="str">
            <v>021606</v>
          </cell>
          <cell r="CR24">
            <v>88</v>
          </cell>
          <cell r="CS24" t="str">
            <v>021605</v>
          </cell>
          <cell r="CT24">
            <v>98</v>
          </cell>
          <cell r="CU24" t="str">
            <v>021606</v>
          </cell>
          <cell r="CV24">
            <v>68</v>
          </cell>
          <cell r="CW24" t="str">
            <v>021606</v>
          </cell>
          <cell r="CX24">
            <v>48</v>
          </cell>
          <cell r="CY24" t="str">
            <v>021606</v>
          </cell>
          <cell r="CZ24">
            <v>94</v>
          </cell>
          <cell r="DA24" t="str">
            <v>021605</v>
          </cell>
          <cell r="DB24">
            <v>88</v>
          </cell>
          <cell r="DC24" t="str">
            <v>021606</v>
          </cell>
          <cell r="DD24">
            <v>90</v>
          </cell>
          <cell r="DE24" t="str">
            <v>021605</v>
          </cell>
          <cell r="DF24">
            <v>102</v>
          </cell>
          <cell r="DG24" t="str">
            <v>021606</v>
          </cell>
          <cell r="DH24">
            <v>88</v>
          </cell>
          <cell r="DI24" t="str">
            <v>021606</v>
          </cell>
          <cell r="DJ24">
            <v>48</v>
          </cell>
          <cell r="DK24" t="str">
            <v>021606</v>
          </cell>
          <cell r="DL24">
            <v>103</v>
          </cell>
          <cell r="DM24" t="str">
            <v>021606</v>
          </cell>
          <cell r="DN24">
            <v>49</v>
          </cell>
          <cell r="DO24" t="str">
            <v>021606</v>
          </cell>
          <cell r="DP24">
            <v>114</v>
          </cell>
          <cell r="DQ24" t="str">
            <v>021606</v>
          </cell>
          <cell r="DR24">
            <v>71</v>
          </cell>
          <cell r="DS24" t="str">
            <v>021605</v>
          </cell>
          <cell r="DT24">
            <v>229</v>
          </cell>
          <cell r="DU24" t="str">
            <v>021605</v>
          </cell>
          <cell r="DV24">
            <v>130</v>
          </cell>
          <cell r="DW24" t="str">
            <v>021606</v>
          </cell>
          <cell r="DX24">
            <v>108</v>
          </cell>
          <cell r="DY24" t="str">
            <v>021606</v>
          </cell>
          <cell r="DZ24">
            <v>84</v>
          </cell>
          <cell r="EA24" t="str">
            <v>021606</v>
          </cell>
          <cell r="EB24">
            <v>117</v>
          </cell>
          <cell r="EC24" t="str">
            <v>021606</v>
          </cell>
          <cell r="ED24">
            <v>81</v>
          </cell>
          <cell r="EE24" t="str">
            <v>021606</v>
          </cell>
          <cell r="EF24">
            <v>119</v>
          </cell>
          <cell r="EG24" t="str">
            <v>021605</v>
          </cell>
          <cell r="EH24">
            <v>170</v>
          </cell>
          <cell r="EI24" t="str">
            <v>021606</v>
          </cell>
          <cell r="EJ24">
            <v>109</v>
          </cell>
          <cell r="EK24" t="str">
            <v>021606</v>
          </cell>
          <cell r="EL24">
            <v>100</v>
          </cell>
          <cell r="EM24" t="str">
            <v>021606</v>
          </cell>
          <cell r="EN24">
            <v>109</v>
          </cell>
          <cell r="EO24" t="str">
            <v>021606</v>
          </cell>
          <cell r="EP24">
            <v>87</v>
          </cell>
          <cell r="EQ24" t="str">
            <v>021606</v>
          </cell>
          <cell r="ER24">
            <v>103</v>
          </cell>
          <cell r="ES24" t="str">
            <v>021605</v>
          </cell>
          <cell r="ET24">
            <v>169</v>
          </cell>
          <cell r="EU24" t="str">
            <v>021606</v>
          </cell>
          <cell r="EV24">
            <v>93</v>
          </cell>
          <cell r="EW24" t="str">
            <v>021606</v>
          </cell>
          <cell r="EX24">
            <v>99</v>
          </cell>
          <cell r="EY24" t="str">
            <v>021606</v>
          </cell>
          <cell r="EZ24">
            <v>96</v>
          </cell>
          <cell r="FA24" t="str">
            <v>021606</v>
          </cell>
          <cell r="FB24">
            <v>83</v>
          </cell>
          <cell r="FC24" t="str">
            <v>021606</v>
          </cell>
          <cell r="FD24">
            <v>92</v>
          </cell>
          <cell r="FE24" t="str">
            <v>021606</v>
          </cell>
          <cell r="FF24">
            <v>91</v>
          </cell>
          <cell r="FG24" t="str">
            <v>021606</v>
          </cell>
          <cell r="FH24">
            <v>115</v>
          </cell>
          <cell r="FI24" t="str">
            <v>021606</v>
          </cell>
          <cell r="FJ24">
            <v>98</v>
          </cell>
          <cell r="FK24" t="str">
            <v>021606</v>
          </cell>
          <cell r="FL24">
            <v>89</v>
          </cell>
          <cell r="FM24" t="str">
            <v>021606</v>
          </cell>
          <cell r="FN24">
            <v>98</v>
          </cell>
          <cell r="FO24" t="str">
            <v>021606</v>
          </cell>
          <cell r="FP24">
            <v>89</v>
          </cell>
          <cell r="FQ24" t="str">
            <v>021606</v>
          </cell>
          <cell r="FR24">
            <v>79</v>
          </cell>
          <cell r="FS24" t="str">
            <v>021606</v>
          </cell>
          <cell r="FT24">
            <v>113</v>
          </cell>
          <cell r="FU24" t="str">
            <v>021606</v>
          </cell>
          <cell r="FV24">
            <v>96</v>
          </cell>
          <cell r="FW24" t="str">
            <v>021606</v>
          </cell>
          <cell r="FX24">
            <v>91</v>
          </cell>
          <cell r="FY24" t="str">
            <v>021606</v>
          </cell>
          <cell r="FZ24">
            <v>87</v>
          </cell>
          <cell r="GA24" t="str">
            <v>021606</v>
          </cell>
          <cell r="GB24">
            <v>86</v>
          </cell>
          <cell r="GC24" t="str">
            <v>021606</v>
          </cell>
          <cell r="GD24">
            <v>85</v>
          </cell>
          <cell r="GE24" t="str">
            <v>021606</v>
          </cell>
          <cell r="GF24">
            <v>99</v>
          </cell>
          <cell r="GG24" t="str">
            <v>021606</v>
          </cell>
          <cell r="GH24">
            <v>116</v>
          </cell>
          <cell r="GI24" t="str">
            <v>021606</v>
          </cell>
          <cell r="GJ24">
            <v>83</v>
          </cell>
          <cell r="GK24" t="str">
            <v>021606</v>
          </cell>
          <cell r="GL24">
            <v>108</v>
          </cell>
          <cell r="GM24" t="str">
            <v>021606</v>
          </cell>
          <cell r="GN24">
            <v>92</v>
          </cell>
          <cell r="GO24" t="str">
            <v>021606</v>
          </cell>
          <cell r="GP24">
            <v>112</v>
          </cell>
          <cell r="GQ24" t="str">
            <v>021606</v>
          </cell>
          <cell r="GR24">
            <v>110</v>
          </cell>
          <cell r="GS24" t="str">
            <v>021606</v>
          </cell>
          <cell r="GT24">
            <v>130</v>
          </cell>
          <cell r="GU24" t="str">
            <v>021606</v>
          </cell>
          <cell r="GV24">
            <v>130</v>
          </cell>
          <cell r="GW24" t="str">
            <v>021606</v>
          </cell>
          <cell r="GX24">
            <v>116</v>
          </cell>
          <cell r="GY24" t="str">
            <v>021606</v>
          </cell>
          <cell r="GZ24">
            <v>126</v>
          </cell>
          <cell r="HA24" t="str">
            <v>021606</v>
          </cell>
          <cell r="HB24">
            <v>144</v>
          </cell>
          <cell r="HC24" t="str">
            <v>021606</v>
          </cell>
          <cell r="HD24">
            <v>121</v>
          </cell>
          <cell r="HE24" t="str">
            <v>021605</v>
          </cell>
          <cell r="HF24">
            <v>221</v>
          </cell>
          <cell r="HG24" t="str">
            <v>021606</v>
          </cell>
          <cell r="HH24">
            <v>152</v>
          </cell>
          <cell r="HI24" t="str">
            <v>021606</v>
          </cell>
          <cell r="HJ24">
            <v>161</v>
          </cell>
          <cell r="HK24" t="str">
            <v>021606</v>
          </cell>
          <cell r="HL24">
            <v>154</v>
          </cell>
          <cell r="HM24" t="str">
            <v>021606</v>
          </cell>
          <cell r="HN24">
            <v>141</v>
          </cell>
          <cell r="HO24" t="str">
            <v>021606</v>
          </cell>
          <cell r="HP24">
            <v>147</v>
          </cell>
          <cell r="HQ24" t="str">
            <v>021606</v>
          </cell>
          <cell r="HR24">
            <v>151</v>
          </cell>
          <cell r="HS24" t="str">
            <v>021606</v>
          </cell>
          <cell r="HT24">
            <v>170</v>
          </cell>
          <cell r="HU24" t="str">
            <v>021606</v>
          </cell>
          <cell r="HV24">
            <v>156</v>
          </cell>
          <cell r="HW24" t="str">
            <v>021606</v>
          </cell>
          <cell r="HX24">
            <v>190</v>
          </cell>
          <cell r="HY24" t="str">
            <v>021606</v>
          </cell>
          <cell r="HZ24">
            <v>180</v>
          </cell>
          <cell r="IA24" t="str">
            <v>021606</v>
          </cell>
          <cell r="IB24">
            <v>146</v>
          </cell>
          <cell r="IC24" t="str">
            <v>021606</v>
          </cell>
          <cell r="ID24">
            <v>178</v>
          </cell>
          <cell r="IE24" t="str">
            <v>021606</v>
          </cell>
          <cell r="IF24">
            <v>185</v>
          </cell>
          <cell r="IG24" t="str">
            <v>021606</v>
          </cell>
          <cell r="IH24">
            <v>200</v>
          </cell>
          <cell r="II24" t="str">
            <v>021606</v>
          </cell>
          <cell r="IJ24">
            <v>178</v>
          </cell>
          <cell r="IK24" t="str">
            <v>021605</v>
          </cell>
          <cell r="IL24">
            <v>286</v>
          </cell>
          <cell r="IM24" t="str">
            <v>021606</v>
          </cell>
          <cell r="IN24">
            <v>158</v>
          </cell>
          <cell r="IO24" t="str">
            <v>021606</v>
          </cell>
          <cell r="IP24">
            <v>168</v>
          </cell>
          <cell r="IQ24" t="str">
            <v>021606</v>
          </cell>
          <cell r="IR24">
            <v>135</v>
          </cell>
          <cell r="IS24" t="str">
            <v>021606</v>
          </cell>
          <cell r="IT24">
            <v>162</v>
          </cell>
          <cell r="IU24" t="str">
            <v>021606</v>
          </cell>
          <cell r="IV24">
            <v>143</v>
          </cell>
          <cell r="IW24" t="str">
            <v>021606</v>
          </cell>
          <cell r="IX24">
            <v>189</v>
          </cell>
          <cell r="IY24" t="str">
            <v>021606</v>
          </cell>
          <cell r="IZ24">
            <v>128</v>
          </cell>
          <cell r="JA24" t="str">
            <v>021606</v>
          </cell>
          <cell r="JB24">
            <v>161</v>
          </cell>
          <cell r="JC24" t="str">
            <v>021606</v>
          </cell>
          <cell r="JD24">
            <v>99</v>
          </cell>
          <cell r="JE24" t="str">
            <v>021606</v>
          </cell>
          <cell r="JF24">
            <v>136</v>
          </cell>
          <cell r="JG24" t="str">
            <v>021606</v>
          </cell>
          <cell r="JH24">
            <v>121</v>
          </cell>
          <cell r="JI24" t="str">
            <v>021606</v>
          </cell>
          <cell r="JJ24">
            <v>134</v>
          </cell>
          <cell r="JK24" t="str">
            <v>021606</v>
          </cell>
          <cell r="JL24">
            <v>81</v>
          </cell>
          <cell r="JM24" t="str">
            <v>021606</v>
          </cell>
          <cell r="JN24">
            <v>138</v>
          </cell>
          <cell r="JO24" t="str">
            <v>021606</v>
          </cell>
          <cell r="JP24">
            <v>92</v>
          </cell>
          <cell r="JQ24" t="str">
            <v>021606</v>
          </cell>
          <cell r="JR24">
            <v>126</v>
          </cell>
          <cell r="JS24" t="str">
            <v>021606</v>
          </cell>
          <cell r="JT24">
            <v>88</v>
          </cell>
          <cell r="JU24" t="str">
            <v>021606</v>
          </cell>
          <cell r="JV24">
            <v>115</v>
          </cell>
          <cell r="JW24" t="str">
            <v>021606</v>
          </cell>
          <cell r="JX24">
            <v>52</v>
          </cell>
          <cell r="JY24" t="str">
            <v>021606</v>
          </cell>
          <cell r="JZ24">
            <v>80</v>
          </cell>
          <cell r="KA24" t="str">
            <v>021606</v>
          </cell>
          <cell r="KB24">
            <v>60</v>
          </cell>
          <cell r="KC24" t="str">
            <v>021606</v>
          </cell>
          <cell r="KD24">
            <v>118</v>
          </cell>
          <cell r="KE24" t="str">
            <v>021606</v>
          </cell>
          <cell r="KF24">
            <v>49</v>
          </cell>
          <cell r="KG24" t="str">
            <v>021606</v>
          </cell>
          <cell r="KH24">
            <v>73</v>
          </cell>
          <cell r="KI24" t="str">
            <v>021606</v>
          </cell>
          <cell r="KJ24">
            <v>32</v>
          </cell>
          <cell r="KK24" t="str">
            <v>021606</v>
          </cell>
          <cell r="KL24">
            <v>59</v>
          </cell>
          <cell r="KM24" t="str">
            <v>021606</v>
          </cell>
          <cell r="KN24">
            <v>35</v>
          </cell>
          <cell r="KO24" t="str">
            <v>021606</v>
          </cell>
          <cell r="KP24">
            <v>84</v>
          </cell>
          <cell r="KQ24" t="str">
            <v>021606</v>
          </cell>
          <cell r="KR24">
            <v>8</v>
          </cell>
          <cell r="KS24" t="str">
            <v>021606</v>
          </cell>
          <cell r="KT24">
            <v>33</v>
          </cell>
          <cell r="KU24" t="str">
            <v>021606</v>
          </cell>
          <cell r="KV24">
            <v>13</v>
          </cell>
          <cell r="KW24" t="str">
            <v>021606</v>
          </cell>
          <cell r="KX24">
            <v>13</v>
          </cell>
          <cell r="KY24" t="str">
            <v>021606</v>
          </cell>
          <cell r="KZ24">
            <v>11</v>
          </cell>
          <cell r="LA24" t="str">
            <v>021606</v>
          </cell>
          <cell r="LB24">
            <v>23</v>
          </cell>
          <cell r="LC24" t="str">
            <v>021606</v>
          </cell>
          <cell r="LD24">
            <v>17</v>
          </cell>
          <cell r="LE24" t="str">
            <v>021606</v>
          </cell>
          <cell r="LF24">
            <v>56</v>
          </cell>
          <cell r="LG24" t="str">
            <v>021606</v>
          </cell>
          <cell r="LH24">
            <v>26</v>
          </cell>
          <cell r="LI24" t="str">
            <v>021606</v>
          </cell>
          <cell r="LJ24">
            <v>69</v>
          </cell>
          <cell r="LK24" t="str">
            <v>021606</v>
          </cell>
          <cell r="LL24">
            <v>29</v>
          </cell>
          <cell r="LM24" t="str">
            <v>021606</v>
          </cell>
          <cell r="LN24">
            <v>76</v>
          </cell>
          <cell r="LO24" t="str">
            <v>021606</v>
          </cell>
          <cell r="LP24">
            <v>21</v>
          </cell>
          <cell r="LQ24" t="str">
            <v>021606</v>
          </cell>
          <cell r="LR24">
            <v>81</v>
          </cell>
          <cell r="LS24" t="str">
            <v>021606</v>
          </cell>
          <cell r="LT24">
            <v>24</v>
          </cell>
          <cell r="LU24" t="str">
            <v>021606</v>
          </cell>
          <cell r="LV24">
            <v>85</v>
          </cell>
          <cell r="LW24" t="str">
            <v>021606</v>
          </cell>
          <cell r="LX24">
            <v>25</v>
          </cell>
          <cell r="LY24" t="str">
            <v>021606</v>
          </cell>
          <cell r="LZ24">
            <v>85</v>
          </cell>
          <cell r="MA24" t="str">
            <v>021606</v>
          </cell>
          <cell r="MB24">
            <v>22</v>
          </cell>
          <cell r="MC24" t="str">
            <v>021606</v>
          </cell>
          <cell r="MD24">
            <v>51</v>
          </cell>
          <cell r="ME24" t="str">
            <v>021606</v>
          </cell>
          <cell r="MF24">
            <v>21</v>
          </cell>
          <cell r="MG24" t="str">
            <v>021606</v>
          </cell>
          <cell r="MH24">
            <v>48</v>
          </cell>
          <cell r="MI24" t="str">
            <v>021606</v>
          </cell>
          <cell r="MJ24">
            <v>11</v>
          </cell>
          <cell r="MK24" t="str">
            <v>021606</v>
          </cell>
          <cell r="ML24">
            <v>26</v>
          </cell>
          <cell r="MM24" t="str">
            <v>021606</v>
          </cell>
          <cell r="MN24">
            <v>11</v>
          </cell>
          <cell r="MO24" t="str">
            <v>021606</v>
          </cell>
          <cell r="MP24">
            <v>22</v>
          </cell>
          <cell r="MQ24" t="str">
            <v>021606</v>
          </cell>
          <cell r="MR24">
            <v>7</v>
          </cell>
          <cell r="MS24" t="str">
            <v>021606</v>
          </cell>
          <cell r="MT24">
            <v>38</v>
          </cell>
          <cell r="MU24" t="str">
            <v>021606</v>
          </cell>
          <cell r="MV24">
            <v>8</v>
          </cell>
          <cell r="MW24" t="str">
            <v>021606</v>
          </cell>
          <cell r="MX24">
            <v>29</v>
          </cell>
          <cell r="MY24" t="str">
            <v>021606</v>
          </cell>
          <cell r="MZ24">
            <v>3</v>
          </cell>
          <cell r="NA24" t="str">
            <v>021606</v>
          </cell>
          <cell r="NB24">
            <v>24</v>
          </cell>
          <cell r="NC24" t="str">
            <v>021606</v>
          </cell>
          <cell r="ND24">
            <v>3</v>
          </cell>
          <cell r="NE24" t="str">
            <v>021606</v>
          </cell>
          <cell r="NF24">
            <v>8</v>
          </cell>
          <cell r="NG24" t="str">
            <v>021606</v>
          </cell>
          <cell r="NH24">
            <v>3</v>
          </cell>
          <cell r="NI24" t="str">
            <v>021607</v>
          </cell>
          <cell r="NJ24">
            <v>37</v>
          </cell>
          <cell r="NK24" t="str">
            <v>021606</v>
          </cell>
          <cell r="NL24">
            <v>1</v>
          </cell>
          <cell r="NM24" t="str">
            <v>021606</v>
          </cell>
          <cell r="NN24">
            <v>3</v>
          </cell>
          <cell r="NO24" t="str">
            <v>021606</v>
          </cell>
          <cell r="NP24">
            <v>1</v>
          </cell>
          <cell r="NQ24" t="str">
            <v>021607</v>
          </cell>
          <cell r="NR24">
            <v>7</v>
          </cell>
          <cell r="NU24" t="str">
            <v>021706</v>
          </cell>
          <cell r="NV24">
            <v>3</v>
          </cell>
          <cell r="NY24" t="str">
            <v>021800</v>
          </cell>
          <cell r="NZ24">
            <v>6</v>
          </cell>
          <cell r="OA24" t="str">
            <v>021606</v>
          </cell>
          <cell r="OB24">
            <v>1</v>
          </cell>
          <cell r="OC24" t="str">
            <v>022003</v>
          </cell>
          <cell r="OD24">
            <v>1</v>
          </cell>
          <cell r="OG24" t="str">
            <v>023500</v>
          </cell>
          <cell r="OH24">
            <v>4</v>
          </cell>
          <cell r="OK24" t="str">
            <v>029700</v>
          </cell>
          <cell r="OL24">
            <v>1</v>
          </cell>
        </row>
        <row r="25">
          <cell r="C25" t="str">
            <v>021606</v>
          </cell>
          <cell r="D25">
            <v>50</v>
          </cell>
          <cell r="E25" t="str">
            <v>021606</v>
          </cell>
          <cell r="F25">
            <v>47</v>
          </cell>
          <cell r="G25" t="str">
            <v>021606</v>
          </cell>
          <cell r="H25">
            <v>65</v>
          </cell>
          <cell r="I25" t="str">
            <v>021606</v>
          </cell>
          <cell r="J25">
            <v>66</v>
          </cell>
          <cell r="K25" t="str">
            <v>021606</v>
          </cell>
          <cell r="L25">
            <v>72</v>
          </cell>
          <cell r="M25" t="str">
            <v>021606</v>
          </cell>
          <cell r="N25">
            <v>66</v>
          </cell>
          <cell r="O25" t="str">
            <v>021606</v>
          </cell>
          <cell r="P25">
            <v>83</v>
          </cell>
          <cell r="Q25" t="str">
            <v>021606</v>
          </cell>
          <cell r="R25">
            <v>70</v>
          </cell>
          <cell r="S25" t="str">
            <v>021606</v>
          </cell>
          <cell r="T25">
            <v>87</v>
          </cell>
          <cell r="U25" t="str">
            <v>021606</v>
          </cell>
          <cell r="V25">
            <v>79</v>
          </cell>
          <cell r="W25" t="str">
            <v>021606</v>
          </cell>
          <cell r="X25">
            <v>105</v>
          </cell>
          <cell r="Y25" t="str">
            <v>021606</v>
          </cell>
          <cell r="Z25">
            <v>105</v>
          </cell>
          <cell r="AA25" t="str">
            <v>021606</v>
          </cell>
          <cell r="AB25">
            <v>103</v>
          </cell>
          <cell r="AC25" t="str">
            <v>021606</v>
          </cell>
          <cell r="AD25">
            <v>86</v>
          </cell>
          <cell r="AE25" t="str">
            <v>021606</v>
          </cell>
          <cell r="AF25">
            <v>80</v>
          </cell>
          <cell r="AG25" t="str">
            <v>021606</v>
          </cell>
          <cell r="AH25">
            <v>85</v>
          </cell>
          <cell r="AI25" t="str">
            <v>021606</v>
          </cell>
          <cell r="AJ25">
            <v>99</v>
          </cell>
          <cell r="AK25" t="str">
            <v>021606</v>
          </cell>
          <cell r="AL25">
            <v>94</v>
          </cell>
          <cell r="AM25" t="str">
            <v>021606</v>
          </cell>
          <cell r="AN25">
            <v>120</v>
          </cell>
          <cell r="AO25" t="str">
            <v>021606</v>
          </cell>
          <cell r="AP25">
            <v>96</v>
          </cell>
          <cell r="AQ25" t="str">
            <v>021606</v>
          </cell>
          <cell r="AR25">
            <v>117</v>
          </cell>
          <cell r="AS25" t="str">
            <v>021606</v>
          </cell>
          <cell r="AT25">
            <v>105</v>
          </cell>
          <cell r="AU25" t="str">
            <v>021606</v>
          </cell>
          <cell r="AV25">
            <v>114</v>
          </cell>
          <cell r="AW25" t="str">
            <v>021606</v>
          </cell>
          <cell r="AX25">
            <v>125</v>
          </cell>
          <cell r="AY25" t="str">
            <v>021606</v>
          </cell>
          <cell r="AZ25">
            <v>112</v>
          </cell>
          <cell r="BA25" t="str">
            <v>021606</v>
          </cell>
          <cell r="BB25">
            <v>118</v>
          </cell>
          <cell r="BC25" t="str">
            <v>021606</v>
          </cell>
          <cell r="BD25">
            <v>98</v>
          </cell>
          <cell r="BE25" t="str">
            <v>021606</v>
          </cell>
          <cell r="BF25">
            <v>110</v>
          </cell>
          <cell r="BG25" t="str">
            <v>021606</v>
          </cell>
          <cell r="BH25">
            <v>91</v>
          </cell>
          <cell r="BI25" t="str">
            <v>021606</v>
          </cell>
          <cell r="BJ25">
            <v>89</v>
          </cell>
          <cell r="BK25" t="str">
            <v>021606</v>
          </cell>
          <cell r="BL25">
            <v>93</v>
          </cell>
          <cell r="BM25" t="str">
            <v>021606</v>
          </cell>
          <cell r="BN25">
            <v>86</v>
          </cell>
          <cell r="BO25" t="str">
            <v>021602</v>
          </cell>
          <cell r="BP25">
            <v>555</v>
          </cell>
          <cell r="BQ25" t="str">
            <v>021602</v>
          </cell>
          <cell r="BR25">
            <v>497</v>
          </cell>
          <cell r="BS25" t="str">
            <v>021604</v>
          </cell>
          <cell r="BT25">
            <v>41</v>
          </cell>
          <cell r="BU25" t="str">
            <v>021606</v>
          </cell>
          <cell r="BV25">
            <v>79</v>
          </cell>
          <cell r="BW25" t="str">
            <v>021604</v>
          </cell>
          <cell r="BX25">
            <v>30</v>
          </cell>
          <cell r="BY25" t="str">
            <v>021605</v>
          </cell>
          <cell r="BZ25">
            <v>94</v>
          </cell>
          <cell r="CA25" t="str">
            <v>021607</v>
          </cell>
          <cell r="CB25">
            <v>126</v>
          </cell>
          <cell r="CC25" t="str">
            <v>021606</v>
          </cell>
          <cell r="CD25">
            <v>48</v>
          </cell>
          <cell r="CE25" t="str">
            <v>021605</v>
          </cell>
          <cell r="CF25">
            <v>168</v>
          </cell>
          <cell r="CG25" t="str">
            <v>021605</v>
          </cell>
          <cell r="CH25">
            <v>109</v>
          </cell>
          <cell r="CI25" t="str">
            <v>021604</v>
          </cell>
          <cell r="CJ25">
            <v>44</v>
          </cell>
          <cell r="CK25" t="str">
            <v>021607</v>
          </cell>
          <cell r="CL25">
            <v>70</v>
          </cell>
          <cell r="CM25" t="str">
            <v>021607</v>
          </cell>
          <cell r="CN25">
            <v>137</v>
          </cell>
          <cell r="CO25" t="str">
            <v>021605</v>
          </cell>
          <cell r="CP25">
            <v>90</v>
          </cell>
          <cell r="CQ25" t="str">
            <v>021607</v>
          </cell>
          <cell r="CR25">
            <v>131</v>
          </cell>
          <cell r="CS25" t="str">
            <v>021606</v>
          </cell>
          <cell r="CT25">
            <v>56</v>
          </cell>
          <cell r="CU25" t="str">
            <v>021607</v>
          </cell>
          <cell r="CV25">
            <v>168</v>
          </cell>
          <cell r="CW25" t="str">
            <v>021607</v>
          </cell>
          <cell r="CX25">
            <v>101</v>
          </cell>
          <cell r="CY25" t="str">
            <v>021607</v>
          </cell>
          <cell r="CZ25">
            <v>137</v>
          </cell>
          <cell r="DA25" t="str">
            <v>021606</v>
          </cell>
          <cell r="DB25">
            <v>51</v>
          </cell>
          <cell r="DC25" t="str">
            <v>021607</v>
          </cell>
          <cell r="DD25">
            <v>151</v>
          </cell>
          <cell r="DE25" t="str">
            <v>021606</v>
          </cell>
          <cell r="DF25">
            <v>66</v>
          </cell>
          <cell r="DG25" t="str">
            <v>021607</v>
          </cell>
          <cell r="DH25">
            <v>145</v>
          </cell>
          <cell r="DI25" t="str">
            <v>021607</v>
          </cell>
          <cell r="DJ25">
            <v>81</v>
          </cell>
          <cell r="DK25" t="str">
            <v>021607</v>
          </cell>
          <cell r="DL25">
            <v>167</v>
          </cell>
          <cell r="DM25" t="str">
            <v>021607</v>
          </cell>
          <cell r="DN25">
            <v>107</v>
          </cell>
          <cell r="DO25" t="str">
            <v>021607</v>
          </cell>
          <cell r="DP25">
            <v>169</v>
          </cell>
          <cell r="DQ25" t="str">
            <v>021607</v>
          </cell>
          <cell r="DR25">
            <v>127</v>
          </cell>
          <cell r="DS25" t="str">
            <v>021606</v>
          </cell>
          <cell r="DT25">
            <v>104</v>
          </cell>
          <cell r="DU25" t="str">
            <v>021606</v>
          </cell>
          <cell r="DV25">
            <v>74</v>
          </cell>
          <cell r="DW25" t="str">
            <v>021607</v>
          </cell>
          <cell r="DX25">
            <v>245</v>
          </cell>
          <cell r="DY25" t="str">
            <v>021607</v>
          </cell>
          <cell r="DZ25">
            <v>138</v>
          </cell>
          <cell r="EA25" t="str">
            <v>021607</v>
          </cell>
          <cell r="EB25">
            <v>224</v>
          </cell>
          <cell r="EC25" t="str">
            <v>021607</v>
          </cell>
          <cell r="ED25">
            <v>151</v>
          </cell>
          <cell r="EE25" t="str">
            <v>021607</v>
          </cell>
          <cell r="EF25">
            <v>184</v>
          </cell>
          <cell r="EG25" t="str">
            <v>021606</v>
          </cell>
          <cell r="EH25">
            <v>101</v>
          </cell>
          <cell r="EI25" t="str">
            <v>021607</v>
          </cell>
          <cell r="EJ25">
            <v>199</v>
          </cell>
          <cell r="EK25" t="str">
            <v>021607</v>
          </cell>
          <cell r="EL25">
            <v>189</v>
          </cell>
          <cell r="EM25" t="str">
            <v>021607</v>
          </cell>
          <cell r="EN25">
            <v>188</v>
          </cell>
          <cell r="EO25" t="str">
            <v>021607</v>
          </cell>
          <cell r="EP25">
            <v>155</v>
          </cell>
          <cell r="EQ25" t="str">
            <v>021607</v>
          </cell>
          <cell r="ER25">
            <v>181</v>
          </cell>
          <cell r="ES25" t="str">
            <v>021606</v>
          </cell>
          <cell r="ET25">
            <v>91</v>
          </cell>
          <cell r="EU25" t="str">
            <v>021607</v>
          </cell>
          <cell r="EV25">
            <v>189</v>
          </cell>
          <cell r="EW25" t="str">
            <v>021607</v>
          </cell>
          <cell r="EX25">
            <v>149</v>
          </cell>
          <cell r="EY25" t="str">
            <v>021607</v>
          </cell>
          <cell r="EZ25">
            <v>185</v>
          </cell>
          <cell r="FA25" t="str">
            <v>021607</v>
          </cell>
          <cell r="FB25">
            <v>164</v>
          </cell>
          <cell r="FC25" t="str">
            <v>021607</v>
          </cell>
          <cell r="FD25">
            <v>150</v>
          </cell>
          <cell r="FE25" t="str">
            <v>021607</v>
          </cell>
          <cell r="FF25">
            <v>166</v>
          </cell>
          <cell r="FG25" t="str">
            <v>021607</v>
          </cell>
          <cell r="FH25">
            <v>154</v>
          </cell>
          <cell r="FI25" t="str">
            <v>021607</v>
          </cell>
          <cell r="FJ25">
            <v>147</v>
          </cell>
          <cell r="FK25" t="str">
            <v>021607</v>
          </cell>
          <cell r="FL25">
            <v>179</v>
          </cell>
          <cell r="FM25" t="str">
            <v>021607</v>
          </cell>
          <cell r="FN25">
            <v>153</v>
          </cell>
          <cell r="FO25" t="str">
            <v>021607</v>
          </cell>
          <cell r="FP25">
            <v>172</v>
          </cell>
          <cell r="FQ25" t="str">
            <v>021607</v>
          </cell>
          <cell r="FR25">
            <v>194</v>
          </cell>
          <cell r="FS25" t="str">
            <v>021607</v>
          </cell>
          <cell r="FT25">
            <v>155</v>
          </cell>
          <cell r="FU25" t="str">
            <v>021607</v>
          </cell>
          <cell r="FV25">
            <v>182</v>
          </cell>
          <cell r="FW25" t="str">
            <v>021607</v>
          </cell>
          <cell r="FX25">
            <v>176</v>
          </cell>
          <cell r="FY25" t="str">
            <v>021607</v>
          </cell>
          <cell r="FZ25">
            <v>204</v>
          </cell>
          <cell r="GA25" t="str">
            <v>021607</v>
          </cell>
          <cell r="GB25">
            <v>182</v>
          </cell>
          <cell r="GC25" t="str">
            <v>021607</v>
          </cell>
          <cell r="GD25">
            <v>194</v>
          </cell>
          <cell r="GE25" t="str">
            <v>021607</v>
          </cell>
          <cell r="GF25">
            <v>176</v>
          </cell>
          <cell r="GG25" t="str">
            <v>021607</v>
          </cell>
          <cell r="GH25">
            <v>189</v>
          </cell>
          <cell r="GI25" t="str">
            <v>021607</v>
          </cell>
          <cell r="GJ25">
            <v>182</v>
          </cell>
          <cell r="GK25" t="str">
            <v>021607</v>
          </cell>
          <cell r="GL25">
            <v>212</v>
          </cell>
          <cell r="GM25" t="str">
            <v>021607</v>
          </cell>
          <cell r="GN25">
            <v>208</v>
          </cell>
          <cell r="GO25" t="str">
            <v>021607</v>
          </cell>
          <cell r="GP25">
            <v>199</v>
          </cell>
          <cell r="GQ25" t="str">
            <v>021607</v>
          </cell>
          <cell r="GR25">
            <v>209</v>
          </cell>
          <cell r="GS25" t="str">
            <v>021607</v>
          </cell>
          <cell r="GT25">
            <v>220</v>
          </cell>
          <cell r="GU25" t="str">
            <v>021607</v>
          </cell>
          <cell r="GV25">
            <v>230</v>
          </cell>
          <cell r="GW25" t="str">
            <v>021607</v>
          </cell>
          <cell r="GX25">
            <v>207</v>
          </cell>
          <cell r="GY25" t="str">
            <v>021607</v>
          </cell>
          <cell r="GZ25">
            <v>268</v>
          </cell>
          <cell r="HA25" t="str">
            <v>021607</v>
          </cell>
          <cell r="HB25">
            <v>241</v>
          </cell>
          <cell r="HC25" t="str">
            <v>021607</v>
          </cell>
          <cell r="HD25">
            <v>254</v>
          </cell>
          <cell r="HE25" t="str">
            <v>021606</v>
          </cell>
          <cell r="HF25">
            <v>127</v>
          </cell>
          <cell r="HG25" t="str">
            <v>021607</v>
          </cell>
          <cell r="HH25">
            <v>244</v>
          </cell>
          <cell r="HI25" t="str">
            <v>021607</v>
          </cell>
          <cell r="HJ25">
            <v>229</v>
          </cell>
          <cell r="HK25" t="str">
            <v>021607</v>
          </cell>
          <cell r="HL25">
            <v>300</v>
          </cell>
          <cell r="HM25" t="str">
            <v>021607</v>
          </cell>
          <cell r="HN25">
            <v>254</v>
          </cell>
          <cell r="HO25" t="str">
            <v>021607</v>
          </cell>
          <cell r="HP25">
            <v>296</v>
          </cell>
          <cell r="HQ25" t="str">
            <v>021607</v>
          </cell>
          <cell r="HR25">
            <v>245</v>
          </cell>
          <cell r="HS25" t="str">
            <v>021607</v>
          </cell>
          <cell r="HT25">
            <v>288</v>
          </cell>
          <cell r="HU25" t="str">
            <v>021607</v>
          </cell>
          <cell r="HV25">
            <v>260</v>
          </cell>
          <cell r="HW25" t="str">
            <v>021607</v>
          </cell>
          <cell r="HX25">
            <v>274</v>
          </cell>
          <cell r="HY25" t="str">
            <v>021607</v>
          </cell>
          <cell r="HZ25">
            <v>288</v>
          </cell>
          <cell r="IA25" t="str">
            <v>021607</v>
          </cell>
          <cell r="IB25">
            <v>296</v>
          </cell>
          <cell r="IC25" t="str">
            <v>021607</v>
          </cell>
          <cell r="ID25">
            <v>269</v>
          </cell>
          <cell r="IE25" t="str">
            <v>021607</v>
          </cell>
          <cell r="IF25">
            <v>322</v>
          </cell>
          <cell r="IG25" t="str">
            <v>021607</v>
          </cell>
          <cell r="IH25">
            <v>280</v>
          </cell>
          <cell r="II25" t="str">
            <v>021607</v>
          </cell>
          <cell r="IJ25">
            <v>282</v>
          </cell>
          <cell r="IK25" t="str">
            <v>021606</v>
          </cell>
          <cell r="IL25">
            <v>208</v>
          </cell>
          <cell r="IM25" t="str">
            <v>021607</v>
          </cell>
          <cell r="IN25">
            <v>246</v>
          </cell>
          <cell r="IO25" t="str">
            <v>021607</v>
          </cell>
          <cell r="IP25">
            <v>285</v>
          </cell>
          <cell r="IQ25" t="str">
            <v>021607</v>
          </cell>
          <cell r="IR25">
            <v>237</v>
          </cell>
          <cell r="IS25" t="str">
            <v>021607</v>
          </cell>
          <cell r="IT25">
            <v>254</v>
          </cell>
          <cell r="IU25" t="str">
            <v>021607</v>
          </cell>
          <cell r="IV25">
            <v>242</v>
          </cell>
          <cell r="IW25" t="str">
            <v>021607</v>
          </cell>
          <cell r="IX25">
            <v>294</v>
          </cell>
          <cell r="IY25" t="str">
            <v>021607</v>
          </cell>
          <cell r="IZ25">
            <v>208</v>
          </cell>
          <cell r="JA25" t="str">
            <v>021607</v>
          </cell>
          <cell r="JB25">
            <v>240</v>
          </cell>
          <cell r="JC25" t="str">
            <v>021607</v>
          </cell>
          <cell r="JD25">
            <v>182</v>
          </cell>
          <cell r="JE25" t="str">
            <v>021607</v>
          </cell>
          <cell r="JF25">
            <v>200</v>
          </cell>
          <cell r="JG25" t="str">
            <v>021607</v>
          </cell>
          <cell r="JH25">
            <v>155</v>
          </cell>
          <cell r="JI25" t="str">
            <v>021607</v>
          </cell>
          <cell r="JJ25">
            <v>211</v>
          </cell>
          <cell r="JK25" t="str">
            <v>021607</v>
          </cell>
          <cell r="JL25">
            <v>146</v>
          </cell>
          <cell r="JM25" t="str">
            <v>021607</v>
          </cell>
          <cell r="JN25">
            <v>201</v>
          </cell>
          <cell r="JO25" t="str">
            <v>021607</v>
          </cell>
          <cell r="JP25">
            <v>139</v>
          </cell>
          <cell r="JQ25" t="str">
            <v>021607</v>
          </cell>
          <cell r="JR25">
            <v>179</v>
          </cell>
          <cell r="JS25" t="str">
            <v>021607</v>
          </cell>
          <cell r="JT25">
            <v>127</v>
          </cell>
          <cell r="JU25" t="str">
            <v>021607</v>
          </cell>
          <cell r="JV25">
            <v>169</v>
          </cell>
          <cell r="JW25" t="str">
            <v>021607</v>
          </cell>
          <cell r="JX25">
            <v>104</v>
          </cell>
          <cell r="JY25" t="str">
            <v>021607</v>
          </cell>
          <cell r="JZ25">
            <v>139</v>
          </cell>
          <cell r="KA25" t="str">
            <v>021607</v>
          </cell>
          <cell r="KB25">
            <v>112</v>
          </cell>
          <cell r="KC25" t="str">
            <v>021607</v>
          </cell>
          <cell r="KD25">
            <v>171</v>
          </cell>
          <cell r="KE25" t="str">
            <v>021607</v>
          </cell>
          <cell r="KF25">
            <v>62</v>
          </cell>
          <cell r="KG25" t="str">
            <v>021607</v>
          </cell>
          <cell r="KH25">
            <v>116</v>
          </cell>
          <cell r="KI25" t="str">
            <v>021607</v>
          </cell>
          <cell r="KJ25">
            <v>63</v>
          </cell>
          <cell r="KK25" t="str">
            <v>021607</v>
          </cell>
          <cell r="KL25">
            <v>120</v>
          </cell>
          <cell r="KM25" t="str">
            <v>021607</v>
          </cell>
          <cell r="KN25">
            <v>63</v>
          </cell>
          <cell r="KO25" t="str">
            <v>021607</v>
          </cell>
          <cell r="KP25">
            <v>112</v>
          </cell>
          <cell r="KQ25" t="str">
            <v>021607</v>
          </cell>
          <cell r="KR25">
            <v>33</v>
          </cell>
          <cell r="KS25" t="str">
            <v>021607</v>
          </cell>
          <cell r="KT25">
            <v>41</v>
          </cell>
          <cell r="KU25" t="str">
            <v>021607</v>
          </cell>
          <cell r="KV25">
            <v>14</v>
          </cell>
          <cell r="KW25" t="str">
            <v>021607</v>
          </cell>
          <cell r="KX25">
            <v>34</v>
          </cell>
          <cell r="KY25" t="str">
            <v>021607</v>
          </cell>
          <cell r="KZ25">
            <v>22</v>
          </cell>
          <cell r="LA25" t="str">
            <v>021607</v>
          </cell>
          <cell r="LB25">
            <v>39</v>
          </cell>
          <cell r="LC25" t="str">
            <v>021607</v>
          </cell>
          <cell r="LD25">
            <v>41</v>
          </cell>
          <cell r="LE25" t="str">
            <v>021607</v>
          </cell>
          <cell r="LF25">
            <v>111</v>
          </cell>
          <cell r="LG25" t="str">
            <v>021607</v>
          </cell>
          <cell r="LH25">
            <v>68</v>
          </cell>
          <cell r="LI25" t="str">
            <v>021607</v>
          </cell>
          <cell r="LJ25">
            <v>123</v>
          </cell>
          <cell r="LK25" t="str">
            <v>021607</v>
          </cell>
          <cell r="LL25">
            <v>45</v>
          </cell>
          <cell r="LM25" t="str">
            <v>021607</v>
          </cell>
          <cell r="LN25">
            <v>149</v>
          </cell>
          <cell r="LO25" t="str">
            <v>021607</v>
          </cell>
          <cell r="LP25">
            <v>57</v>
          </cell>
          <cell r="LQ25" t="str">
            <v>021607</v>
          </cell>
          <cell r="LR25">
            <v>134</v>
          </cell>
          <cell r="LS25" t="str">
            <v>021607</v>
          </cell>
          <cell r="LT25">
            <v>35</v>
          </cell>
          <cell r="LU25" t="str">
            <v>021607</v>
          </cell>
          <cell r="LV25">
            <v>107</v>
          </cell>
          <cell r="LW25" t="str">
            <v>021607</v>
          </cell>
          <cell r="LX25">
            <v>51</v>
          </cell>
          <cell r="LY25" t="str">
            <v>021607</v>
          </cell>
          <cell r="LZ25">
            <v>132</v>
          </cell>
          <cell r="MA25" t="str">
            <v>021607</v>
          </cell>
          <cell r="MB25">
            <v>33</v>
          </cell>
          <cell r="MC25" t="str">
            <v>021607</v>
          </cell>
          <cell r="MD25">
            <v>121</v>
          </cell>
          <cell r="ME25" t="str">
            <v>021607</v>
          </cell>
          <cell r="MF25">
            <v>40</v>
          </cell>
          <cell r="MG25" t="str">
            <v>021607</v>
          </cell>
          <cell r="MH25">
            <v>98</v>
          </cell>
          <cell r="MI25" t="str">
            <v>021607</v>
          </cell>
          <cell r="MJ25">
            <v>23</v>
          </cell>
          <cell r="MK25" t="str">
            <v>021607</v>
          </cell>
          <cell r="ML25">
            <v>58</v>
          </cell>
          <cell r="MM25" t="str">
            <v>021607</v>
          </cell>
          <cell r="MN25">
            <v>20</v>
          </cell>
          <cell r="MO25" t="str">
            <v>021607</v>
          </cell>
          <cell r="MP25">
            <v>47</v>
          </cell>
          <cell r="MQ25" t="str">
            <v>021607</v>
          </cell>
          <cell r="MR25">
            <v>17</v>
          </cell>
          <cell r="MS25" t="str">
            <v>021607</v>
          </cell>
          <cell r="MT25">
            <v>50</v>
          </cell>
          <cell r="MU25" t="str">
            <v>021607</v>
          </cell>
          <cell r="MV25">
            <v>10</v>
          </cell>
          <cell r="MW25" t="str">
            <v>021607</v>
          </cell>
          <cell r="MX25">
            <v>34</v>
          </cell>
          <cell r="MY25" t="str">
            <v>021607</v>
          </cell>
          <cell r="MZ25">
            <v>8</v>
          </cell>
          <cell r="NA25" t="str">
            <v>021607</v>
          </cell>
          <cell r="NB25">
            <v>30</v>
          </cell>
          <cell r="NC25" t="str">
            <v>021607</v>
          </cell>
          <cell r="ND25">
            <v>6</v>
          </cell>
          <cell r="NE25" t="str">
            <v>021607</v>
          </cell>
          <cell r="NF25">
            <v>20</v>
          </cell>
          <cell r="NG25" t="str">
            <v>021607</v>
          </cell>
          <cell r="NH25">
            <v>1</v>
          </cell>
          <cell r="NI25" t="str">
            <v>021701</v>
          </cell>
          <cell r="NJ25">
            <v>58</v>
          </cell>
          <cell r="NK25" t="str">
            <v>021607</v>
          </cell>
          <cell r="NL25">
            <v>1</v>
          </cell>
          <cell r="NM25" t="str">
            <v>021607</v>
          </cell>
          <cell r="NN25">
            <v>8</v>
          </cell>
          <cell r="NO25" t="str">
            <v>021607</v>
          </cell>
          <cell r="NP25">
            <v>1</v>
          </cell>
          <cell r="NQ25" t="str">
            <v>021701</v>
          </cell>
          <cell r="NR25">
            <v>26</v>
          </cell>
          <cell r="NS25" t="str">
            <v>021607</v>
          </cell>
          <cell r="NT25">
            <v>3</v>
          </cell>
          <cell r="NU25" t="str">
            <v>021800</v>
          </cell>
          <cell r="NV25">
            <v>7</v>
          </cell>
          <cell r="NY25" t="str">
            <v>021901</v>
          </cell>
          <cell r="NZ25">
            <v>1</v>
          </cell>
          <cell r="OA25" t="str">
            <v>021607</v>
          </cell>
          <cell r="OB25">
            <v>1</v>
          </cell>
          <cell r="OC25" t="str">
            <v>022012</v>
          </cell>
          <cell r="OD25">
            <v>1</v>
          </cell>
          <cell r="OG25" t="str">
            <v>024200</v>
          </cell>
          <cell r="OH25">
            <v>1</v>
          </cell>
        </row>
        <row r="26">
          <cell r="C26" t="str">
            <v>021607</v>
          </cell>
          <cell r="D26">
            <v>110</v>
          </cell>
          <cell r="E26" t="str">
            <v>021607</v>
          </cell>
          <cell r="F26">
            <v>99</v>
          </cell>
          <cell r="G26" t="str">
            <v>021607</v>
          </cell>
          <cell r="H26">
            <v>111</v>
          </cell>
          <cell r="I26" t="str">
            <v>021607</v>
          </cell>
          <cell r="J26">
            <v>93</v>
          </cell>
          <cell r="K26" t="str">
            <v>021607</v>
          </cell>
          <cell r="L26">
            <v>108</v>
          </cell>
          <cell r="M26" t="str">
            <v>021607</v>
          </cell>
          <cell r="N26">
            <v>133</v>
          </cell>
          <cell r="O26" t="str">
            <v>021607</v>
          </cell>
          <cell r="P26">
            <v>133</v>
          </cell>
          <cell r="Q26" t="str">
            <v>021607</v>
          </cell>
          <cell r="R26">
            <v>116</v>
          </cell>
          <cell r="S26" t="str">
            <v>021607</v>
          </cell>
          <cell r="T26">
            <v>134</v>
          </cell>
          <cell r="U26" t="str">
            <v>021607</v>
          </cell>
          <cell r="V26">
            <v>143</v>
          </cell>
          <cell r="W26" t="str">
            <v>021607</v>
          </cell>
          <cell r="X26">
            <v>170</v>
          </cell>
          <cell r="Y26" t="str">
            <v>021607</v>
          </cell>
          <cell r="Z26">
            <v>179</v>
          </cell>
          <cell r="AA26" t="str">
            <v>021607</v>
          </cell>
          <cell r="AB26">
            <v>177</v>
          </cell>
          <cell r="AC26" t="str">
            <v>021607</v>
          </cell>
          <cell r="AD26">
            <v>170</v>
          </cell>
          <cell r="AE26" t="str">
            <v>021607</v>
          </cell>
          <cell r="AF26">
            <v>188</v>
          </cell>
          <cell r="AG26" t="str">
            <v>021607</v>
          </cell>
          <cell r="AH26">
            <v>165</v>
          </cell>
          <cell r="AI26" t="str">
            <v>021607</v>
          </cell>
          <cell r="AJ26">
            <v>192</v>
          </cell>
          <cell r="AK26" t="str">
            <v>021607</v>
          </cell>
          <cell r="AL26">
            <v>184</v>
          </cell>
          <cell r="AM26" t="str">
            <v>021607</v>
          </cell>
          <cell r="AN26">
            <v>205</v>
          </cell>
          <cell r="AO26" t="str">
            <v>021607</v>
          </cell>
          <cell r="AP26">
            <v>164</v>
          </cell>
          <cell r="AQ26" t="str">
            <v>021607</v>
          </cell>
          <cell r="AR26">
            <v>217</v>
          </cell>
          <cell r="AS26" t="str">
            <v>021607</v>
          </cell>
          <cell r="AT26">
            <v>183</v>
          </cell>
          <cell r="AU26" t="str">
            <v>021607</v>
          </cell>
          <cell r="AV26">
            <v>227</v>
          </cell>
          <cell r="AW26" t="str">
            <v>021607</v>
          </cell>
          <cell r="AX26">
            <v>195</v>
          </cell>
          <cell r="AY26" t="str">
            <v>021607</v>
          </cell>
          <cell r="AZ26">
            <v>219</v>
          </cell>
          <cell r="BA26" t="str">
            <v>021607</v>
          </cell>
          <cell r="BB26">
            <v>206</v>
          </cell>
          <cell r="BC26" t="str">
            <v>021607</v>
          </cell>
          <cell r="BD26">
            <v>212</v>
          </cell>
          <cell r="BE26" t="str">
            <v>021607</v>
          </cell>
          <cell r="BF26">
            <v>190</v>
          </cell>
          <cell r="BG26" t="str">
            <v>021607</v>
          </cell>
          <cell r="BH26">
            <v>166</v>
          </cell>
          <cell r="BI26" t="str">
            <v>021607</v>
          </cell>
          <cell r="BJ26">
            <v>147</v>
          </cell>
          <cell r="BK26" t="str">
            <v>021607</v>
          </cell>
          <cell r="BL26">
            <v>179</v>
          </cell>
          <cell r="BM26" t="str">
            <v>021607</v>
          </cell>
          <cell r="BN26">
            <v>142</v>
          </cell>
          <cell r="BO26" t="str">
            <v>021604</v>
          </cell>
          <cell r="BP26">
            <v>27</v>
          </cell>
          <cell r="BQ26" t="str">
            <v>021604</v>
          </cell>
          <cell r="BR26">
            <v>20</v>
          </cell>
          <cell r="BS26" t="str">
            <v>021605</v>
          </cell>
          <cell r="BT26">
            <v>153</v>
          </cell>
          <cell r="BU26" t="str">
            <v>021607</v>
          </cell>
          <cell r="BV26">
            <v>114</v>
          </cell>
          <cell r="BW26" t="str">
            <v>021605</v>
          </cell>
          <cell r="BX26">
            <v>163</v>
          </cell>
          <cell r="BY26" t="str">
            <v>021606</v>
          </cell>
          <cell r="BZ26">
            <v>61</v>
          </cell>
          <cell r="CA26" t="str">
            <v>021701</v>
          </cell>
          <cell r="CB26">
            <v>531</v>
          </cell>
          <cell r="CC26" t="str">
            <v>021607</v>
          </cell>
          <cell r="CD26">
            <v>83</v>
          </cell>
          <cell r="CE26" t="str">
            <v>021606</v>
          </cell>
          <cell r="CF26">
            <v>79</v>
          </cell>
          <cell r="CG26" t="str">
            <v>021606</v>
          </cell>
          <cell r="CH26">
            <v>49</v>
          </cell>
          <cell r="CI26" t="str">
            <v>021605</v>
          </cell>
          <cell r="CJ26">
            <v>156</v>
          </cell>
          <cell r="CK26" t="str">
            <v>021701</v>
          </cell>
          <cell r="CL26">
            <v>381</v>
          </cell>
          <cell r="CM26" t="str">
            <v>021701</v>
          </cell>
          <cell r="CN26">
            <v>574</v>
          </cell>
          <cell r="CO26" t="str">
            <v>021606</v>
          </cell>
          <cell r="CP26">
            <v>49</v>
          </cell>
          <cell r="CQ26" t="str">
            <v>021701</v>
          </cell>
          <cell r="CR26">
            <v>549</v>
          </cell>
          <cell r="CS26" t="str">
            <v>021607</v>
          </cell>
          <cell r="CT26">
            <v>95</v>
          </cell>
          <cell r="CU26" t="str">
            <v>021701</v>
          </cell>
          <cell r="CV26">
            <v>541</v>
          </cell>
          <cell r="CW26" t="str">
            <v>021701</v>
          </cell>
          <cell r="CX26">
            <v>484</v>
          </cell>
          <cell r="CY26" t="str">
            <v>021701</v>
          </cell>
          <cell r="CZ26">
            <v>595</v>
          </cell>
          <cell r="DA26" t="str">
            <v>021607</v>
          </cell>
          <cell r="DB26">
            <v>89</v>
          </cell>
          <cell r="DC26" t="str">
            <v>021701</v>
          </cell>
          <cell r="DD26">
            <v>587</v>
          </cell>
          <cell r="DE26" t="str">
            <v>021607</v>
          </cell>
          <cell r="DF26">
            <v>87</v>
          </cell>
          <cell r="DG26" t="str">
            <v>021701</v>
          </cell>
          <cell r="DH26">
            <v>581</v>
          </cell>
          <cell r="DI26" t="str">
            <v>021616</v>
          </cell>
          <cell r="DJ26">
            <v>2</v>
          </cell>
          <cell r="DK26" t="str">
            <v>021701</v>
          </cell>
          <cell r="DL26">
            <v>745</v>
          </cell>
          <cell r="DM26" t="str">
            <v>021701</v>
          </cell>
          <cell r="DN26">
            <v>624</v>
          </cell>
          <cell r="DO26" t="str">
            <v>021701</v>
          </cell>
          <cell r="DP26">
            <v>803</v>
          </cell>
          <cell r="DQ26" t="str">
            <v>021701</v>
          </cell>
          <cell r="DR26">
            <v>776</v>
          </cell>
          <cell r="DS26" t="str">
            <v>021607</v>
          </cell>
          <cell r="DT26">
            <v>210</v>
          </cell>
          <cell r="DU26" t="str">
            <v>021607</v>
          </cell>
          <cell r="DV26">
            <v>110</v>
          </cell>
          <cell r="DW26" t="str">
            <v>021701</v>
          </cell>
          <cell r="DX26">
            <v>980</v>
          </cell>
          <cell r="DY26" t="str">
            <v>021701</v>
          </cell>
          <cell r="DZ26">
            <v>899</v>
          </cell>
          <cell r="EA26" t="str">
            <v>021701</v>
          </cell>
          <cell r="EB26">
            <v>1081</v>
          </cell>
          <cell r="EC26" t="str">
            <v>021701</v>
          </cell>
          <cell r="ED26">
            <v>1056</v>
          </cell>
          <cell r="EE26" t="str">
            <v>021701</v>
          </cell>
          <cell r="EF26">
            <v>1120</v>
          </cell>
          <cell r="EG26" t="str">
            <v>021607</v>
          </cell>
          <cell r="EH26">
            <v>144</v>
          </cell>
          <cell r="EI26" t="str">
            <v>021701</v>
          </cell>
          <cell r="EJ26">
            <v>1119</v>
          </cell>
          <cell r="EK26" t="str">
            <v>021701</v>
          </cell>
          <cell r="EL26">
            <v>1025</v>
          </cell>
          <cell r="EM26" t="str">
            <v>021701</v>
          </cell>
          <cell r="EN26">
            <v>1061</v>
          </cell>
          <cell r="EO26" t="str">
            <v>021701</v>
          </cell>
          <cell r="EP26">
            <v>1014</v>
          </cell>
          <cell r="EQ26" t="str">
            <v>021701</v>
          </cell>
          <cell r="ER26">
            <v>1001</v>
          </cell>
          <cell r="ES26" t="str">
            <v>021607</v>
          </cell>
          <cell r="ET26">
            <v>160</v>
          </cell>
          <cell r="EU26" t="str">
            <v>021701</v>
          </cell>
          <cell r="EV26">
            <v>1048</v>
          </cell>
          <cell r="EW26" t="str">
            <v>021701</v>
          </cell>
          <cell r="EX26">
            <v>992</v>
          </cell>
          <cell r="EY26" t="str">
            <v>021701</v>
          </cell>
          <cell r="EZ26">
            <v>925</v>
          </cell>
          <cell r="FA26" t="str">
            <v>021701</v>
          </cell>
          <cell r="FB26">
            <v>855</v>
          </cell>
          <cell r="FC26" t="str">
            <v>021701</v>
          </cell>
          <cell r="FD26">
            <v>893</v>
          </cell>
          <cell r="FE26" t="str">
            <v>021701</v>
          </cell>
          <cell r="FF26">
            <v>905</v>
          </cell>
          <cell r="FG26" t="str">
            <v>021701</v>
          </cell>
          <cell r="FH26">
            <v>825</v>
          </cell>
          <cell r="FI26" t="str">
            <v>021701</v>
          </cell>
          <cell r="FJ26">
            <v>865</v>
          </cell>
          <cell r="FK26" t="str">
            <v>021701</v>
          </cell>
          <cell r="FL26">
            <v>826</v>
          </cell>
          <cell r="FM26" t="str">
            <v>021701</v>
          </cell>
          <cell r="FN26">
            <v>812</v>
          </cell>
          <cell r="FO26" t="str">
            <v>021701</v>
          </cell>
          <cell r="FP26">
            <v>764</v>
          </cell>
          <cell r="FQ26" t="str">
            <v>021701</v>
          </cell>
          <cell r="FR26">
            <v>819</v>
          </cell>
          <cell r="FS26" t="str">
            <v>021701</v>
          </cell>
          <cell r="FT26">
            <v>694</v>
          </cell>
          <cell r="FU26" t="str">
            <v>021701</v>
          </cell>
          <cell r="FV26">
            <v>773</v>
          </cell>
          <cell r="FW26" t="str">
            <v>021701</v>
          </cell>
          <cell r="FX26">
            <v>687</v>
          </cell>
          <cell r="FY26" t="str">
            <v>021701</v>
          </cell>
          <cell r="FZ26">
            <v>848</v>
          </cell>
          <cell r="GA26" t="str">
            <v>021701</v>
          </cell>
          <cell r="GB26">
            <v>701</v>
          </cell>
          <cell r="GC26" t="str">
            <v>021701</v>
          </cell>
          <cell r="GD26">
            <v>775</v>
          </cell>
          <cell r="GE26" t="str">
            <v>021701</v>
          </cell>
          <cell r="GF26">
            <v>665</v>
          </cell>
          <cell r="GG26" t="str">
            <v>021701</v>
          </cell>
          <cell r="GH26">
            <v>748</v>
          </cell>
          <cell r="GI26" t="str">
            <v>021701</v>
          </cell>
          <cell r="GJ26">
            <v>654</v>
          </cell>
          <cell r="GK26" t="str">
            <v>021701</v>
          </cell>
          <cell r="GL26">
            <v>690</v>
          </cell>
          <cell r="GM26" t="str">
            <v>021701</v>
          </cell>
          <cell r="GN26">
            <v>705</v>
          </cell>
          <cell r="GO26" t="str">
            <v>021701</v>
          </cell>
          <cell r="GP26">
            <v>789</v>
          </cell>
          <cell r="GQ26" t="str">
            <v>021701</v>
          </cell>
          <cell r="GR26">
            <v>686</v>
          </cell>
          <cell r="GS26" t="str">
            <v>021701</v>
          </cell>
          <cell r="GT26">
            <v>681</v>
          </cell>
          <cell r="GU26" t="str">
            <v>021701</v>
          </cell>
          <cell r="GV26">
            <v>666</v>
          </cell>
          <cell r="GW26" t="str">
            <v>021701</v>
          </cell>
          <cell r="GX26">
            <v>703</v>
          </cell>
          <cell r="GY26" t="str">
            <v>021701</v>
          </cell>
          <cell r="GZ26">
            <v>621</v>
          </cell>
          <cell r="HA26" t="str">
            <v>021701</v>
          </cell>
          <cell r="HB26">
            <v>732</v>
          </cell>
          <cell r="HC26" t="str">
            <v>021701</v>
          </cell>
          <cell r="HD26">
            <v>638</v>
          </cell>
          <cell r="HE26" t="str">
            <v>021607</v>
          </cell>
          <cell r="HF26">
            <v>258</v>
          </cell>
          <cell r="HG26" t="str">
            <v>021701</v>
          </cell>
          <cell r="HH26">
            <v>694</v>
          </cell>
          <cell r="HI26" t="str">
            <v>021701</v>
          </cell>
          <cell r="HJ26">
            <v>764</v>
          </cell>
          <cell r="HK26" t="str">
            <v>021701</v>
          </cell>
          <cell r="HL26">
            <v>743</v>
          </cell>
          <cell r="HM26" t="str">
            <v>021701</v>
          </cell>
          <cell r="HN26">
            <v>893</v>
          </cell>
          <cell r="HO26" t="str">
            <v>021701</v>
          </cell>
          <cell r="HP26">
            <v>714</v>
          </cell>
          <cell r="HQ26" t="str">
            <v>021701</v>
          </cell>
          <cell r="HR26">
            <v>861</v>
          </cell>
          <cell r="HS26" t="str">
            <v>021701</v>
          </cell>
          <cell r="HT26">
            <v>675</v>
          </cell>
          <cell r="HU26" t="str">
            <v>021701</v>
          </cell>
          <cell r="HV26">
            <v>909</v>
          </cell>
          <cell r="HW26" t="str">
            <v>021616</v>
          </cell>
          <cell r="HX26">
            <v>1</v>
          </cell>
          <cell r="HY26" t="str">
            <v>021701</v>
          </cell>
          <cell r="HZ26">
            <v>989</v>
          </cell>
          <cell r="IA26" t="str">
            <v>021701</v>
          </cell>
          <cell r="IB26">
            <v>885</v>
          </cell>
          <cell r="IC26" t="str">
            <v>021701</v>
          </cell>
          <cell r="ID26">
            <v>1096</v>
          </cell>
          <cell r="IE26" t="str">
            <v>021701</v>
          </cell>
          <cell r="IF26">
            <v>914</v>
          </cell>
          <cell r="IG26" t="str">
            <v>021701</v>
          </cell>
          <cell r="IH26">
            <v>1108</v>
          </cell>
          <cell r="II26" t="str">
            <v>021701</v>
          </cell>
          <cell r="IJ26">
            <v>871</v>
          </cell>
          <cell r="IK26" t="str">
            <v>021607</v>
          </cell>
          <cell r="IL26">
            <v>289</v>
          </cell>
          <cell r="IM26" t="str">
            <v>021701</v>
          </cell>
          <cell r="IN26">
            <v>885</v>
          </cell>
          <cell r="IO26" t="str">
            <v>021701</v>
          </cell>
          <cell r="IP26">
            <v>1138</v>
          </cell>
          <cell r="IQ26" t="str">
            <v>021701</v>
          </cell>
          <cell r="IR26">
            <v>779</v>
          </cell>
          <cell r="IS26" t="str">
            <v>021701</v>
          </cell>
          <cell r="IT26">
            <v>1076</v>
          </cell>
          <cell r="IU26" t="str">
            <v>021701</v>
          </cell>
          <cell r="IV26">
            <v>817</v>
          </cell>
          <cell r="IW26" t="str">
            <v>021701</v>
          </cell>
          <cell r="IX26">
            <v>1072</v>
          </cell>
          <cell r="IY26" t="str">
            <v>021701</v>
          </cell>
          <cell r="IZ26">
            <v>725</v>
          </cell>
          <cell r="JA26" t="str">
            <v>021701</v>
          </cell>
          <cell r="JB26">
            <v>963</v>
          </cell>
          <cell r="JC26" t="str">
            <v>021701</v>
          </cell>
          <cell r="JD26">
            <v>699</v>
          </cell>
          <cell r="JE26" t="str">
            <v>021701</v>
          </cell>
          <cell r="JF26">
            <v>960</v>
          </cell>
          <cell r="JG26" t="str">
            <v>021701</v>
          </cell>
          <cell r="JH26">
            <v>654</v>
          </cell>
          <cell r="JI26" t="str">
            <v>021701</v>
          </cell>
          <cell r="JJ26">
            <v>897</v>
          </cell>
          <cell r="JK26" t="str">
            <v>021701</v>
          </cell>
          <cell r="JL26">
            <v>507</v>
          </cell>
          <cell r="JM26" t="str">
            <v>021701</v>
          </cell>
          <cell r="JN26">
            <v>741</v>
          </cell>
          <cell r="JO26" t="str">
            <v>021701</v>
          </cell>
          <cell r="JP26">
            <v>506</v>
          </cell>
          <cell r="JQ26" t="str">
            <v>021701</v>
          </cell>
          <cell r="JR26">
            <v>741</v>
          </cell>
          <cell r="JS26" t="str">
            <v>021701</v>
          </cell>
          <cell r="JT26">
            <v>434</v>
          </cell>
          <cell r="JU26" t="str">
            <v>021701</v>
          </cell>
          <cell r="JV26">
            <v>710</v>
          </cell>
          <cell r="JW26" t="str">
            <v>021701</v>
          </cell>
          <cell r="JX26">
            <v>364</v>
          </cell>
          <cell r="JY26" t="str">
            <v>021701</v>
          </cell>
          <cell r="JZ26">
            <v>588</v>
          </cell>
          <cell r="KA26" t="str">
            <v>021701</v>
          </cell>
          <cell r="KB26">
            <v>397</v>
          </cell>
          <cell r="KC26" t="str">
            <v>021701</v>
          </cell>
          <cell r="KD26">
            <v>665</v>
          </cell>
          <cell r="KE26" t="str">
            <v>021701</v>
          </cell>
          <cell r="KF26">
            <v>247</v>
          </cell>
          <cell r="KG26" t="str">
            <v>021701</v>
          </cell>
          <cell r="KH26">
            <v>455</v>
          </cell>
          <cell r="KI26" t="str">
            <v>021701</v>
          </cell>
          <cell r="KJ26">
            <v>237</v>
          </cell>
          <cell r="KK26" t="str">
            <v>021701</v>
          </cell>
          <cell r="KL26">
            <v>446</v>
          </cell>
          <cell r="KM26" t="str">
            <v>021701</v>
          </cell>
          <cell r="KN26">
            <v>232</v>
          </cell>
          <cell r="KO26" t="str">
            <v>021701</v>
          </cell>
          <cell r="KP26">
            <v>403</v>
          </cell>
          <cell r="KQ26" t="str">
            <v>021701</v>
          </cell>
          <cell r="KR26">
            <v>88</v>
          </cell>
          <cell r="KS26" t="str">
            <v>021701</v>
          </cell>
          <cell r="KT26">
            <v>184</v>
          </cell>
          <cell r="KU26" t="str">
            <v>021701</v>
          </cell>
          <cell r="KV26">
            <v>83</v>
          </cell>
          <cell r="KW26" t="str">
            <v>021701</v>
          </cell>
          <cell r="KX26">
            <v>153</v>
          </cell>
          <cell r="KY26" t="str">
            <v>021701</v>
          </cell>
          <cell r="KZ26">
            <v>91</v>
          </cell>
          <cell r="LA26" t="str">
            <v>021701</v>
          </cell>
          <cell r="LB26">
            <v>153</v>
          </cell>
          <cell r="LC26" t="str">
            <v>021701</v>
          </cell>
          <cell r="LD26">
            <v>99</v>
          </cell>
          <cell r="LE26" t="str">
            <v>021701</v>
          </cell>
          <cell r="LF26">
            <v>223</v>
          </cell>
          <cell r="LG26" t="str">
            <v>021701</v>
          </cell>
          <cell r="LH26">
            <v>156</v>
          </cell>
          <cell r="LI26" t="str">
            <v>021701</v>
          </cell>
          <cell r="LJ26">
            <v>341</v>
          </cell>
          <cell r="LK26" t="str">
            <v>021701</v>
          </cell>
          <cell r="LL26">
            <v>128</v>
          </cell>
          <cell r="LM26" t="str">
            <v>021701</v>
          </cell>
          <cell r="LN26">
            <v>395</v>
          </cell>
          <cell r="LO26" t="str">
            <v>021701</v>
          </cell>
          <cell r="LP26">
            <v>145</v>
          </cell>
          <cell r="LQ26" t="str">
            <v>021701</v>
          </cell>
          <cell r="LR26">
            <v>462</v>
          </cell>
          <cell r="LS26" t="str">
            <v>021701</v>
          </cell>
          <cell r="LT26">
            <v>121</v>
          </cell>
          <cell r="LU26" t="str">
            <v>021701</v>
          </cell>
          <cell r="LV26">
            <v>399</v>
          </cell>
          <cell r="LW26" t="str">
            <v>021701</v>
          </cell>
          <cell r="LX26">
            <v>77</v>
          </cell>
          <cell r="LY26" t="str">
            <v>021701</v>
          </cell>
          <cell r="LZ26">
            <v>309</v>
          </cell>
          <cell r="MA26" t="str">
            <v>021701</v>
          </cell>
          <cell r="MB26">
            <v>83</v>
          </cell>
          <cell r="MC26" t="str">
            <v>021701</v>
          </cell>
          <cell r="MD26">
            <v>295</v>
          </cell>
          <cell r="ME26" t="str">
            <v>021701</v>
          </cell>
          <cell r="MF26">
            <v>63</v>
          </cell>
          <cell r="MG26" t="str">
            <v>021701</v>
          </cell>
          <cell r="MH26">
            <v>231</v>
          </cell>
          <cell r="MI26" t="str">
            <v>021701</v>
          </cell>
          <cell r="MJ26">
            <v>52</v>
          </cell>
          <cell r="MK26" t="str">
            <v>021701</v>
          </cell>
          <cell r="ML26">
            <v>157</v>
          </cell>
          <cell r="MM26" t="str">
            <v>021701</v>
          </cell>
          <cell r="MN26">
            <v>31</v>
          </cell>
          <cell r="MO26" t="str">
            <v>021701</v>
          </cell>
          <cell r="MP26">
            <v>148</v>
          </cell>
          <cell r="MQ26" t="str">
            <v>021701</v>
          </cell>
          <cell r="MR26">
            <v>42</v>
          </cell>
          <cell r="MS26" t="str">
            <v>021701</v>
          </cell>
          <cell r="MT26">
            <v>146</v>
          </cell>
          <cell r="MU26" t="str">
            <v>021701</v>
          </cell>
          <cell r="MV26">
            <v>23</v>
          </cell>
          <cell r="MW26" t="str">
            <v>021701</v>
          </cell>
          <cell r="MX26">
            <v>96</v>
          </cell>
          <cell r="MY26" t="str">
            <v>021701</v>
          </cell>
          <cell r="MZ26">
            <v>21</v>
          </cell>
          <cell r="NA26" t="str">
            <v>021701</v>
          </cell>
          <cell r="NB26">
            <v>88</v>
          </cell>
          <cell r="NC26" t="str">
            <v>021701</v>
          </cell>
          <cell r="ND26">
            <v>21</v>
          </cell>
          <cell r="NE26" t="str">
            <v>021701</v>
          </cell>
          <cell r="NF26">
            <v>59</v>
          </cell>
          <cell r="NG26" t="str">
            <v>021701</v>
          </cell>
          <cell r="NH26">
            <v>19</v>
          </cell>
          <cell r="NI26" t="str">
            <v>021706</v>
          </cell>
          <cell r="NJ26">
            <v>7</v>
          </cell>
          <cell r="NK26" t="str">
            <v>021701</v>
          </cell>
          <cell r="NL26">
            <v>4</v>
          </cell>
          <cell r="NM26" t="str">
            <v>021701</v>
          </cell>
          <cell r="NN26">
            <v>26</v>
          </cell>
          <cell r="NO26" t="str">
            <v>021701</v>
          </cell>
          <cell r="NP26">
            <v>6</v>
          </cell>
          <cell r="NQ26" t="str">
            <v>021706</v>
          </cell>
          <cell r="NR26">
            <v>2</v>
          </cell>
          <cell r="NS26" t="str">
            <v>021701</v>
          </cell>
          <cell r="NT26">
            <v>2</v>
          </cell>
          <cell r="NU26" t="str">
            <v>021901</v>
          </cell>
          <cell r="NV26">
            <v>3</v>
          </cell>
          <cell r="NW26" t="str">
            <v>021701</v>
          </cell>
          <cell r="NX26">
            <v>1</v>
          </cell>
          <cell r="NY26" t="str">
            <v>022000</v>
          </cell>
          <cell r="NZ26">
            <v>5</v>
          </cell>
          <cell r="OA26" t="str">
            <v>021701</v>
          </cell>
          <cell r="OB26">
            <v>1</v>
          </cell>
          <cell r="OC26" t="str">
            <v>022104</v>
          </cell>
          <cell r="OD26">
            <v>1</v>
          </cell>
          <cell r="OG26" t="str">
            <v>025001</v>
          </cell>
          <cell r="OH26">
            <v>1</v>
          </cell>
        </row>
        <row r="27">
          <cell r="C27" t="str">
            <v>021616</v>
          </cell>
          <cell r="D27">
            <v>1071</v>
          </cell>
          <cell r="E27" t="str">
            <v>021616</v>
          </cell>
          <cell r="F27">
            <v>974</v>
          </cell>
          <cell r="G27" t="str">
            <v>021616</v>
          </cell>
          <cell r="H27">
            <v>1103</v>
          </cell>
          <cell r="I27" t="str">
            <v>021616</v>
          </cell>
          <cell r="J27">
            <v>1047</v>
          </cell>
          <cell r="K27" t="str">
            <v>021616</v>
          </cell>
          <cell r="L27">
            <v>1205</v>
          </cell>
          <cell r="M27" t="str">
            <v>021616</v>
          </cell>
          <cell r="N27">
            <v>1107</v>
          </cell>
          <cell r="O27" t="str">
            <v>021616</v>
          </cell>
          <cell r="P27">
            <v>1256</v>
          </cell>
          <cell r="Q27" t="str">
            <v>021616</v>
          </cell>
          <cell r="R27">
            <v>1221</v>
          </cell>
          <cell r="S27" t="str">
            <v>021616</v>
          </cell>
          <cell r="T27">
            <v>1428</v>
          </cell>
          <cell r="U27" t="str">
            <v>021616</v>
          </cell>
          <cell r="V27">
            <v>1389</v>
          </cell>
          <cell r="W27" t="str">
            <v>021616</v>
          </cell>
          <cell r="X27">
            <v>1553</v>
          </cell>
          <cell r="Y27" t="str">
            <v>021616</v>
          </cell>
          <cell r="Z27">
            <v>1443</v>
          </cell>
          <cell r="AA27" t="str">
            <v>021616</v>
          </cell>
          <cell r="AB27">
            <v>1473</v>
          </cell>
          <cell r="AC27" t="str">
            <v>021616</v>
          </cell>
          <cell r="AD27">
            <v>1407</v>
          </cell>
          <cell r="AE27" t="str">
            <v>021616</v>
          </cell>
          <cell r="AF27">
            <v>1449</v>
          </cell>
          <cell r="AG27" t="str">
            <v>021616</v>
          </cell>
          <cell r="AH27">
            <v>1387</v>
          </cell>
          <cell r="AI27" t="str">
            <v>021616</v>
          </cell>
          <cell r="AJ27">
            <v>1482</v>
          </cell>
          <cell r="AK27" t="str">
            <v>021616</v>
          </cell>
          <cell r="AL27">
            <v>1417</v>
          </cell>
          <cell r="AM27" t="str">
            <v>021616</v>
          </cell>
          <cell r="AN27">
            <v>1451</v>
          </cell>
          <cell r="AO27" t="str">
            <v>021616</v>
          </cell>
          <cell r="AP27">
            <v>1342</v>
          </cell>
          <cell r="AQ27" t="str">
            <v>021616</v>
          </cell>
          <cell r="AR27">
            <v>1415</v>
          </cell>
          <cell r="AS27" t="str">
            <v>021616</v>
          </cell>
          <cell r="AT27">
            <v>1416</v>
          </cell>
          <cell r="AU27" t="str">
            <v>021616</v>
          </cell>
          <cell r="AV27">
            <v>1318</v>
          </cell>
          <cell r="AW27" t="str">
            <v>021616</v>
          </cell>
          <cell r="AX27">
            <v>1301</v>
          </cell>
          <cell r="AY27" t="str">
            <v>021616</v>
          </cell>
          <cell r="AZ27">
            <v>1210</v>
          </cell>
          <cell r="BA27" t="str">
            <v>021616</v>
          </cell>
          <cell r="BB27">
            <v>1231</v>
          </cell>
          <cell r="BC27" t="str">
            <v>021616</v>
          </cell>
          <cell r="BD27">
            <v>1163</v>
          </cell>
          <cell r="BE27" t="str">
            <v>021616</v>
          </cell>
          <cell r="BF27">
            <v>1123</v>
          </cell>
          <cell r="BG27" t="str">
            <v>021616</v>
          </cell>
          <cell r="BH27">
            <v>1012</v>
          </cell>
          <cell r="BI27" t="str">
            <v>021616</v>
          </cell>
          <cell r="BJ27">
            <v>1006</v>
          </cell>
          <cell r="BK27" t="str">
            <v>021616</v>
          </cell>
          <cell r="BL27">
            <v>977</v>
          </cell>
          <cell r="BM27" t="str">
            <v>021616</v>
          </cell>
          <cell r="BN27">
            <v>954</v>
          </cell>
          <cell r="BO27" t="str">
            <v>021605</v>
          </cell>
          <cell r="BP27">
            <v>123</v>
          </cell>
          <cell r="BQ27" t="str">
            <v>021605</v>
          </cell>
          <cell r="BR27">
            <v>89</v>
          </cell>
          <cell r="BS27" t="str">
            <v>021606</v>
          </cell>
          <cell r="BT27">
            <v>78</v>
          </cell>
          <cell r="BU27" t="str">
            <v>021616</v>
          </cell>
          <cell r="BV27">
            <v>10</v>
          </cell>
          <cell r="BW27" t="str">
            <v>021606</v>
          </cell>
          <cell r="BX27">
            <v>92</v>
          </cell>
          <cell r="BY27" t="str">
            <v>021607</v>
          </cell>
          <cell r="BZ27">
            <v>83</v>
          </cell>
          <cell r="CA27" t="str">
            <v>021706</v>
          </cell>
          <cell r="CB27">
            <v>112</v>
          </cell>
          <cell r="CC27" t="str">
            <v>021701</v>
          </cell>
          <cell r="CD27">
            <v>492</v>
          </cell>
          <cell r="CE27" t="str">
            <v>021607</v>
          </cell>
          <cell r="CF27">
            <v>135</v>
          </cell>
          <cell r="CG27" t="str">
            <v>021607</v>
          </cell>
          <cell r="CH27">
            <v>70</v>
          </cell>
          <cell r="CI27" t="str">
            <v>021606</v>
          </cell>
          <cell r="CJ27">
            <v>80</v>
          </cell>
          <cell r="CK27" t="str">
            <v>021706</v>
          </cell>
          <cell r="CL27">
            <v>62</v>
          </cell>
          <cell r="CM27" t="str">
            <v>021706</v>
          </cell>
          <cell r="CN27">
            <v>126</v>
          </cell>
          <cell r="CO27" t="str">
            <v>021607</v>
          </cell>
          <cell r="CP27">
            <v>85</v>
          </cell>
          <cell r="CQ27" t="str">
            <v>021706</v>
          </cell>
          <cell r="CR27">
            <v>120</v>
          </cell>
          <cell r="CS27" t="str">
            <v>021701</v>
          </cell>
          <cell r="CT27">
            <v>415</v>
          </cell>
          <cell r="CU27" t="str">
            <v>021706</v>
          </cell>
          <cell r="CV27">
            <v>136</v>
          </cell>
          <cell r="CW27" t="str">
            <v>021706</v>
          </cell>
          <cell r="CX27">
            <v>72</v>
          </cell>
          <cell r="CY27" t="str">
            <v>021706</v>
          </cell>
          <cell r="CZ27">
            <v>103</v>
          </cell>
          <cell r="DA27" t="str">
            <v>021616</v>
          </cell>
          <cell r="DB27">
            <v>1</v>
          </cell>
          <cell r="DC27" t="str">
            <v>021706</v>
          </cell>
          <cell r="DD27">
            <v>104</v>
          </cell>
          <cell r="DE27" t="str">
            <v>021701</v>
          </cell>
          <cell r="DF27">
            <v>514</v>
          </cell>
          <cell r="DG27" t="str">
            <v>021706</v>
          </cell>
          <cell r="DH27">
            <v>99</v>
          </cell>
          <cell r="DI27" t="str">
            <v>021701</v>
          </cell>
          <cell r="DJ27">
            <v>587</v>
          </cell>
          <cell r="DK27" t="str">
            <v>021706</v>
          </cell>
          <cell r="DL27">
            <v>127</v>
          </cell>
          <cell r="DM27" t="str">
            <v>021706</v>
          </cell>
          <cell r="DN27">
            <v>58</v>
          </cell>
          <cell r="DO27" t="str">
            <v>021706</v>
          </cell>
          <cell r="DP27">
            <v>137</v>
          </cell>
          <cell r="DQ27" t="str">
            <v>021706</v>
          </cell>
          <cell r="DR27">
            <v>92</v>
          </cell>
          <cell r="DS27" t="str">
            <v>021701</v>
          </cell>
          <cell r="DT27">
            <v>920</v>
          </cell>
          <cell r="DU27" t="str">
            <v>021701</v>
          </cell>
          <cell r="DV27">
            <v>858</v>
          </cell>
          <cell r="DW27" t="str">
            <v>021706</v>
          </cell>
          <cell r="DX27">
            <v>125</v>
          </cell>
          <cell r="DY27" t="str">
            <v>021706</v>
          </cell>
          <cell r="DZ27">
            <v>84</v>
          </cell>
          <cell r="EA27" t="str">
            <v>021706</v>
          </cell>
          <cell r="EB27">
            <v>156</v>
          </cell>
          <cell r="EC27" t="str">
            <v>021706</v>
          </cell>
          <cell r="ED27">
            <v>107</v>
          </cell>
          <cell r="EE27" t="str">
            <v>021706</v>
          </cell>
          <cell r="EF27">
            <v>153</v>
          </cell>
          <cell r="EG27" t="str">
            <v>021701</v>
          </cell>
          <cell r="EH27">
            <v>1113</v>
          </cell>
          <cell r="EI27" t="str">
            <v>021706</v>
          </cell>
          <cell r="EJ27">
            <v>118</v>
          </cell>
          <cell r="EK27" t="str">
            <v>021706</v>
          </cell>
          <cell r="EL27">
            <v>105</v>
          </cell>
          <cell r="EM27" t="str">
            <v>021706</v>
          </cell>
          <cell r="EN27">
            <v>133</v>
          </cell>
          <cell r="EO27" t="str">
            <v>021706</v>
          </cell>
          <cell r="EP27">
            <v>95</v>
          </cell>
          <cell r="EQ27" t="str">
            <v>021706</v>
          </cell>
          <cell r="ER27">
            <v>122</v>
          </cell>
          <cell r="ES27" t="str">
            <v>021701</v>
          </cell>
          <cell r="ET27">
            <v>962</v>
          </cell>
          <cell r="EU27" t="str">
            <v>021706</v>
          </cell>
          <cell r="EV27">
            <v>144</v>
          </cell>
          <cell r="EW27" t="str">
            <v>021706</v>
          </cell>
          <cell r="EX27">
            <v>106</v>
          </cell>
          <cell r="EY27" t="str">
            <v>021706</v>
          </cell>
          <cell r="EZ27">
            <v>115</v>
          </cell>
          <cell r="FA27" t="str">
            <v>021706</v>
          </cell>
          <cell r="FB27">
            <v>103</v>
          </cell>
          <cell r="FC27" t="str">
            <v>021706</v>
          </cell>
          <cell r="FD27">
            <v>123</v>
          </cell>
          <cell r="FE27" t="str">
            <v>021706</v>
          </cell>
          <cell r="FF27">
            <v>131</v>
          </cell>
          <cell r="FG27" t="str">
            <v>021706</v>
          </cell>
          <cell r="FH27">
            <v>121</v>
          </cell>
          <cell r="FI27" t="str">
            <v>021706</v>
          </cell>
          <cell r="FJ27">
            <v>115</v>
          </cell>
          <cell r="FK27" t="str">
            <v>021706</v>
          </cell>
          <cell r="FL27">
            <v>125</v>
          </cell>
          <cell r="FM27" t="str">
            <v>021706</v>
          </cell>
          <cell r="FN27">
            <v>115</v>
          </cell>
          <cell r="FO27" t="str">
            <v>021706</v>
          </cell>
          <cell r="FP27">
            <v>125</v>
          </cell>
          <cell r="FQ27" t="str">
            <v>021706</v>
          </cell>
          <cell r="FR27">
            <v>126</v>
          </cell>
          <cell r="FS27" t="str">
            <v>021706</v>
          </cell>
          <cell r="FT27">
            <v>120</v>
          </cell>
          <cell r="FU27" t="str">
            <v>021706</v>
          </cell>
          <cell r="FV27">
            <v>108</v>
          </cell>
          <cell r="FW27" t="str">
            <v>021706</v>
          </cell>
          <cell r="FX27">
            <v>135</v>
          </cell>
          <cell r="FY27" t="str">
            <v>021706</v>
          </cell>
          <cell r="FZ27">
            <v>102</v>
          </cell>
          <cell r="GA27" t="str">
            <v>021706</v>
          </cell>
          <cell r="GB27">
            <v>123</v>
          </cell>
          <cell r="GC27" t="str">
            <v>021706</v>
          </cell>
          <cell r="GD27">
            <v>142</v>
          </cell>
          <cell r="GE27" t="str">
            <v>021706</v>
          </cell>
          <cell r="GF27">
            <v>118</v>
          </cell>
          <cell r="GG27" t="str">
            <v>021706</v>
          </cell>
          <cell r="GH27">
            <v>145</v>
          </cell>
          <cell r="GI27" t="str">
            <v>021706</v>
          </cell>
          <cell r="GJ27">
            <v>123</v>
          </cell>
          <cell r="GK27" t="str">
            <v>021706</v>
          </cell>
          <cell r="GL27">
            <v>126</v>
          </cell>
          <cell r="GM27" t="str">
            <v>021706</v>
          </cell>
          <cell r="GN27">
            <v>114</v>
          </cell>
          <cell r="GO27" t="str">
            <v>021706</v>
          </cell>
          <cell r="GP27">
            <v>114</v>
          </cell>
          <cell r="GQ27" t="str">
            <v>021706</v>
          </cell>
          <cell r="GR27">
            <v>138</v>
          </cell>
          <cell r="GS27" t="str">
            <v>021706</v>
          </cell>
          <cell r="GT27">
            <v>119</v>
          </cell>
          <cell r="GU27" t="str">
            <v>021706</v>
          </cell>
          <cell r="GV27">
            <v>159</v>
          </cell>
          <cell r="GW27" t="str">
            <v>021706</v>
          </cell>
          <cell r="GX27">
            <v>129</v>
          </cell>
          <cell r="GY27" t="str">
            <v>021706</v>
          </cell>
          <cell r="GZ27">
            <v>128</v>
          </cell>
          <cell r="HA27" t="str">
            <v>021706</v>
          </cell>
          <cell r="HB27">
            <v>122</v>
          </cell>
          <cell r="HC27" t="str">
            <v>021706</v>
          </cell>
          <cell r="HD27">
            <v>167</v>
          </cell>
          <cell r="HE27" t="str">
            <v>021701</v>
          </cell>
          <cell r="HF27">
            <v>798</v>
          </cell>
          <cell r="HG27" t="str">
            <v>021706</v>
          </cell>
          <cell r="HH27">
            <v>140</v>
          </cell>
          <cell r="HI27" t="str">
            <v>021706</v>
          </cell>
          <cell r="HJ27">
            <v>155</v>
          </cell>
          <cell r="HK27" t="str">
            <v>021706</v>
          </cell>
          <cell r="HL27">
            <v>175</v>
          </cell>
          <cell r="HM27" t="str">
            <v>021706</v>
          </cell>
          <cell r="HN27">
            <v>143</v>
          </cell>
          <cell r="HO27" t="str">
            <v>021706</v>
          </cell>
          <cell r="HP27">
            <v>156</v>
          </cell>
          <cell r="HQ27" t="str">
            <v>021706</v>
          </cell>
          <cell r="HR27">
            <v>165</v>
          </cell>
          <cell r="HS27" t="str">
            <v>021706</v>
          </cell>
          <cell r="HT27">
            <v>165</v>
          </cell>
          <cell r="HU27" t="str">
            <v>021706</v>
          </cell>
          <cell r="HV27">
            <v>170</v>
          </cell>
          <cell r="HW27" t="str">
            <v>021701</v>
          </cell>
          <cell r="HX27">
            <v>778</v>
          </cell>
          <cell r="HY27" t="str">
            <v>021706</v>
          </cell>
          <cell r="HZ27">
            <v>166</v>
          </cell>
          <cell r="IA27" t="str">
            <v>021706</v>
          </cell>
          <cell r="IB27">
            <v>165</v>
          </cell>
          <cell r="IC27" t="str">
            <v>021706</v>
          </cell>
          <cell r="ID27">
            <v>166</v>
          </cell>
          <cell r="IE27" t="str">
            <v>021706</v>
          </cell>
          <cell r="IF27">
            <v>219</v>
          </cell>
          <cell r="IG27" t="str">
            <v>021706</v>
          </cell>
          <cell r="IH27">
            <v>210</v>
          </cell>
          <cell r="II27" t="str">
            <v>021706</v>
          </cell>
          <cell r="IJ27">
            <v>191</v>
          </cell>
          <cell r="IK27" t="str">
            <v>021701</v>
          </cell>
          <cell r="IL27">
            <v>1251</v>
          </cell>
          <cell r="IM27" t="str">
            <v>021706</v>
          </cell>
          <cell r="IN27">
            <v>157</v>
          </cell>
          <cell r="IO27" t="str">
            <v>021706</v>
          </cell>
          <cell r="IP27">
            <v>185</v>
          </cell>
          <cell r="IQ27" t="str">
            <v>021706</v>
          </cell>
          <cell r="IR27">
            <v>132</v>
          </cell>
          <cell r="IS27" t="str">
            <v>021706</v>
          </cell>
          <cell r="IT27">
            <v>171</v>
          </cell>
          <cell r="IU27" t="str">
            <v>021706</v>
          </cell>
          <cell r="IV27">
            <v>164</v>
          </cell>
          <cell r="IW27" t="str">
            <v>021706</v>
          </cell>
          <cell r="IX27">
            <v>180</v>
          </cell>
          <cell r="IY27" t="str">
            <v>021706</v>
          </cell>
          <cell r="IZ27">
            <v>128</v>
          </cell>
          <cell r="JA27" t="str">
            <v>021706</v>
          </cell>
          <cell r="JB27">
            <v>149</v>
          </cell>
          <cell r="JC27" t="str">
            <v>021706</v>
          </cell>
          <cell r="JD27">
            <v>113</v>
          </cell>
          <cell r="JE27" t="str">
            <v>021706</v>
          </cell>
          <cell r="JF27">
            <v>111</v>
          </cell>
          <cell r="JG27" t="str">
            <v>021706</v>
          </cell>
          <cell r="JH27">
            <v>114</v>
          </cell>
          <cell r="JI27" t="str">
            <v>021706</v>
          </cell>
          <cell r="JJ27">
            <v>136</v>
          </cell>
          <cell r="JK27" t="str">
            <v>021706</v>
          </cell>
          <cell r="JL27">
            <v>84</v>
          </cell>
          <cell r="JM27" t="str">
            <v>021706</v>
          </cell>
          <cell r="JN27">
            <v>122</v>
          </cell>
          <cell r="JO27" t="str">
            <v>021706</v>
          </cell>
          <cell r="JP27">
            <v>80</v>
          </cell>
          <cell r="JQ27" t="str">
            <v>021706</v>
          </cell>
          <cell r="JR27">
            <v>101</v>
          </cell>
          <cell r="JS27" t="str">
            <v>021706</v>
          </cell>
          <cell r="JT27">
            <v>68</v>
          </cell>
          <cell r="JU27" t="str">
            <v>021706</v>
          </cell>
          <cell r="JV27">
            <v>92</v>
          </cell>
          <cell r="JW27" t="str">
            <v>021706</v>
          </cell>
          <cell r="JX27">
            <v>76</v>
          </cell>
          <cell r="JY27" t="str">
            <v>021706</v>
          </cell>
          <cell r="JZ27">
            <v>88</v>
          </cell>
          <cell r="KA27" t="str">
            <v>021706</v>
          </cell>
          <cell r="KB27">
            <v>79</v>
          </cell>
          <cell r="KC27" t="str">
            <v>021706</v>
          </cell>
          <cell r="KD27">
            <v>108</v>
          </cell>
          <cell r="KE27" t="str">
            <v>021706</v>
          </cell>
          <cell r="KF27">
            <v>42</v>
          </cell>
          <cell r="KG27" t="str">
            <v>021706</v>
          </cell>
          <cell r="KH27">
            <v>68</v>
          </cell>
          <cell r="KI27" t="str">
            <v>021706</v>
          </cell>
          <cell r="KJ27">
            <v>49</v>
          </cell>
          <cell r="KK27" t="str">
            <v>021706</v>
          </cell>
          <cell r="KL27">
            <v>63</v>
          </cell>
          <cell r="KM27" t="str">
            <v>021706</v>
          </cell>
          <cell r="KN27">
            <v>28</v>
          </cell>
          <cell r="KO27" t="str">
            <v>021706</v>
          </cell>
          <cell r="KP27">
            <v>53</v>
          </cell>
          <cell r="KQ27" t="str">
            <v>021706</v>
          </cell>
          <cell r="KR27">
            <v>18</v>
          </cell>
          <cell r="KS27" t="str">
            <v>021706</v>
          </cell>
          <cell r="KT27">
            <v>34</v>
          </cell>
          <cell r="KU27" t="str">
            <v>021706</v>
          </cell>
          <cell r="KV27">
            <v>15</v>
          </cell>
          <cell r="KW27" t="str">
            <v>021706</v>
          </cell>
          <cell r="KX27">
            <v>21</v>
          </cell>
          <cell r="KY27" t="str">
            <v>021706</v>
          </cell>
          <cell r="KZ27">
            <v>15</v>
          </cell>
          <cell r="LA27" t="str">
            <v>021706</v>
          </cell>
          <cell r="LB27">
            <v>29</v>
          </cell>
          <cell r="LC27" t="str">
            <v>021706</v>
          </cell>
          <cell r="LD27">
            <v>21</v>
          </cell>
          <cell r="LE27" t="str">
            <v>021706</v>
          </cell>
          <cell r="LF27">
            <v>55</v>
          </cell>
          <cell r="LG27" t="str">
            <v>021706</v>
          </cell>
          <cell r="LH27">
            <v>29</v>
          </cell>
          <cell r="LI27" t="str">
            <v>021706</v>
          </cell>
          <cell r="LJ27">
            <v>69</v>
          </cell>
          <cell r="LK27" t="str">
            <v>021706</v>
          </cell>
          <cell r="LL27">
            <v>21</v>
          </cell>
          <cell r="LM27" t="str">
            <v>021706</v>
          </cell>
          <cell r="LN27">
            <v>61</v>
          </cell>
          <cell r="LO27" t="str">
            <v>021706</v>
          </cell>
          <cell r="LP27">
            <v>20</v>
          </cell>
          <cell r="LQ27" t="str">
            <v>021706</v>
          </cell>
          <cell r="LR27">
            <v>95</v>
          </cell>
          <cell r="LS27" t="str">
            <v>021706</v>
          </cell>
          <cell r="LT27">
            <v>30</v>
          </cell>
          <cell r="LU27" t="str">
            <v>021706</v>
          </cell>
          <cell r="LV27">
            <v>62</v>
          </cell>
          <cell r="LW27" t="str">
            <v>021706</v>
          </cell>
          <cell r="LX27">
            <v>21</v>
          </cell>
          <cell r="LY27" t="str">
            <v>021706</v>
          </cell>
          <cell r="LZ27">
            <v>52</v>
          </cell>
          <cell r="MA27" t="str">
            <v>021706</v>
          </cell>
          <cell r="MB27">
            <v>14</v>
          </cell>
          <cell r="MC27" t="str">
            <v>021706</v>
          </cell>
          <cell r="MD27">
            <v>51</v>
          </cell>
          <cell r="ME27" t="str">
            <v>021706</v>
          </cell>
          <cell r="MF27">
            <v>18</v>
          </cell>
          <cell r="MG27" t="str">
            <v>021706</v>
          </cell>
          <cell r="MH27">
            <v>34</v>
          </cell>
          <cell r="MI27" t="str">
            <v>021706</v>
          </cell>
          <cell r="MJ27">
            <v>10</v>
          </cell>
          <cell r="MK27" t="str">
            <v>021706</v>
          </cell>
          <cell r="ML27">
            <v>41</v>
          </cell>
          <cell r="MM27" t="str">
            <v>021706</v>
          </cell>
          <cell r="MN27">
            <v>6</v>
          </cell>
          <cell r="MO27" t="str">
            <v>021706</v>
          </cell>
          <cell r="MP27">
            <v>32</v>
          </cell>
          <cell r="MQ27" t="str">
            <v>021706</v>
          </cell>
          <cell r="MR27">
            <v>11</v>
          </cell>
          <cell r="MS27" t="str">
            <v>021706</v>
          </cell>
          <cell r="MT27">
            <v>35</v>
          </cell>
          <cell r="MU27" t="str">
            <v>021706</v>
          </cell>
          <cell r="MV27">
            <v>4</v>
          </cell>
          <cell r="MW27" t="str">
            <v>021706</v>
          </cell>
          <cell r="MX27">
            <v>21</v>
          </cell>
          <cell r="MY27" t="str">
            <v>021706</v>
          </cell>
          <cell r="MZ27">
            <v>9</v>
          </cell>
          <cell r="NA27" t="str">
            <v>021706</v>
          </cell>
          <cell r="NB27">
            <v>23</v>
          </cell>
          <cell r="NC27" t="str">
            <v>021706</v>
          </cell>
          <cell r="ND27">
            <v>4</v>
          </cell>
          <cell r="NE27" t="str">
            <v>021706</v>
          </cell>
          <cell r="NF27">
            <v>15</v>
          </cell>
          <cell r="NG27" t="str">
            <v>021706</v>
          </cell>
          <cell r="NH27">
            <v>2</v>
          </cell>
          <cell r="NI27" t="str">
            <v>021800</v>
          </cell>
          <cell r="NJ27">
            <v>27</v>
          </cell>
          <cell r="NK27" t="str">
            <v>021706</v>
          </cell>
          <cell r="NL27">
            <v>2</v>
          </cell>
          <cell r="NM27" t="str">
            <v>021706</v>
          </cell>
          <cell r="NN27">
            <v>8</v>
          </cell>
          <cell r="NQ27" t="str">
            <v>021800</v>
          </cell>
          <cell r="NR27">
            <v>11</v>
          </cell>
          <cell r="NS27" t="str">
            <v>021706</v>
          </cell>
          <cell r="NT27">
            <v>1</v>
          </cell>
          <cell r="NU27" t="str">
            <v>022000</v>
          </cell>
          <cell r="NV27">
            <v>5</v>
          </cell>
          <cell r="NY27" t="str">
            <v>022001</v>
          </cell>
          <cell r="NZ27">
            <v>3</v>
          </cell>
          <cell r="OC27" t="str">
            <v>022201</v>
          </cell>
          <cell r="OD27">
            <v>3</v>
          </cell>
          <cell r="OG27" t="str">
            <v>025003</v>
          </cell>
          <cell r="OH27">
            <v>1</v>
          </cell>
        </row>
        <row r="28">
          <cell r="C28" t="str">
            <v>021701</v>
          </cell>
          <cell r="D28">
            <v>676</v>
          </cell>
          <cell r="E28" t="str">
            <v>021701</v>
          </cell>
          <cell r="F28">
            <v>605</v>
          </cell>
          <cell r="G28" t="str">
            <v>021701</v>
          </cell>
          <cell r="H28">
            <v>618</v>
          </cell>
          <cell r="I28" t="str">
            <v>021701</v>
          </cell>
          <cell r="J28">
            <v>594</v>
          </cell>
          <cell r="K28" t="str">
            <v>021701</v>
          </cell>
          <cell r="L28">
            <v>721</v>
          </cell>
          <cell r="M28" t="str">
            <v>021701</v>
          </cell>
          <cell r="N28">
            <v>684</v>
          </cell>
          <cell r="O28" t="str">
            <v>021701</v>
          </cell>
          <cell r="P28">
            <v>864</v>
          </cell>
          <cell r="Q28" t="str">
            <v>021701</v>
          </cell>
          <cell r="R28">
            <v>740</v>
          </cell>
          <cell r="S28" t="str">
            <v>021701</v>
          </cell>
          <cell r="T28">
            <v>937</v>
          </cell>
          <cell r="U28" t="str">
            <v>021701</v>
          </cell>
          <cell r="V28">
            <v>832</v>
          </cell>
          <cell r="W28" t="str">
            <v>021701</v>
          </cell>
          <cell r="X28">
            <v>988</v>
          </cell>
          <cell r="Y28" t="str">
            <v>021701</v>
          </cell>
          <cell r="Z28">
            <v>956</v>
          </cell>
          <cell r="AA28" t="str">
            <v>021701</v>
          </cell>
          <cell r="AB28">
            <v>998</v>
          </cell>
          <cell r="AC28" t="str">
            <v>021701</v>
          </cell>
          <cell r="AD28">
            <v>976</v>
          </cell>
          <cell r="AE28" t="str">
            <v>021701</v>
          </cell>
          <cell r="AF28">
            <v>992</v>
          </cell>
          <cell r="AG28" t="str">
            <v>021701</v>
          </cell>
          <cell r="AH28">
            <v>911</v>
          </cell>
          <cell r="AI28" t="str">
            <v>021701</v>
          </cell>
          <cell r="AJ28">
            <v>967</v>
          </cell>
          <cell r="AK28" t="str">
            <v>021701</v>
          </cell>
          <cell r="AL28">
            <v>926</v>
          </cell>
          <cell r="AM28" t="str">
            <v>021701</v>
          </cell>
          <cell r="AN28">
            <v>975</v>
          </cell>
          <cell r="AO28" t="str">
            <v>021701</v>
          </cell>
          <cell r="AP28">
            <v>843</v>
          </cell>
          <cell r="AQ28" t="str">
            <v>021701</v>
          </cell>
          <cell r="AR28">
            <v>922</v>
          </cell>
          <cell r="AS28" t="str">
            <v>021701</v>
          </cell>
          <cell r="AT28">
            <v>890</v>
          </cell>
          <cell r="AU28" t="str">
            <v>021701</v>
          </cell>
          <cell r="AV28">
            <v>878</v>
          </cell>
          <cell r="AW28" t="str">
            <v>021701</v>
          </cell>
          <cell r="AX28">
            <v>892</v>
          </cell>
          <cell r="AY28" t="str">
            <v>021701</v>
          </cell>
          <cell r="AZ28">
            <v>854</v>
          </cell>
          <cell r="BA28" t="str">
            <v>021701</v>
          </cell>
          <cell r="BB28">
            <v>838</v>
          </cell>
          <cell r="BC28" t="str">
            <v>021701</v>
          </cell>
          <cell r="BD28">
            <v>870</v>
          </cell>
          <cell r="BE28" t="str">
            <v>021701</v>
          </cell>
          <cell r="BF28">
            <v>848</v>
          </cell>
          <cell r="BG28" t="str">
            <v>021701</v>
          </cell>
          <cell r="BH28">
            <v>722</v>
          </cell>
          <cell r="BI28" t="str">
            <v>021701</v>
          </cell>
          <cell r="BJ28">
            <v>678</v>
          </cell>
          <cell r="BK28" t="str">
            <v>021701</v>
          </cell>
          <cell r="BL28">
            <v>681</v>
          </cell>
          <cell r="BM28" t="str">
            <v>021701</v>
          </cell>
          <cell r="BN28">
            <v>622</v>
          </cell>
          <cell r="BO28" t="str">
            <v>021606</v>
          </cell>
          <cell r="BP28">
            <v>93</v>
          </cell>
          <cell r="BQ28" t="str">
            <v>021606</v>
          </cell>
          <cell r="BR28">
            <v>65</v>
          </cell>
          <cell r="BS28" t="str">
            <v>021607</v>
          </cell>
          <cell r="BT28">
            <v>116</v>
          </cell>
          <cell r="BU28" t="str">
            <v>021701</v>
          </cell>
          <cell r="BV28">
            <v>547</v>
          </cell>
          <cell r="BW28" t="str">
            <v>021607</v>
          </cell>
          <cell r="BX28">
            <v>135</v>
          </cell>
          <cell r="BY28" t="str">
            <v>021701</v>
          </cell>
          <cell r="BZ28">
            <v>524</v>
          </cell>
          <cell r="CA28" t="str">
            <v>021800</v>
          </cell>
          <cell r="CB28">
            <v>487</v>
          </cell>
          <cell r="CC28" t="str">
            <v>021706</v>
          </cell>
          <cell r="CD28">
            <v>75</v>
          </cell>
          <cell r="CE28" t="str">
            <v>021701</v>
          </cell>
          <cell r="CF28">
            <v>461</v>
          </cell>
          <cell r="CG28" t="str">
            <v>021701</v>
          </cell>
          <cell r="CH28">
            <v>444</v>
          </cell>
          <cell r="CI28" t="str">
            <v>021607</v>
          </cell>
          <cell r="CJ28">
            <v>136</v>
          </cell>
          <cell r="CK28" t="str">
            <v>021800</v>
          </cell>
          <cell r="CL28">
            <v>485</v>
          </cell>
          <cell r="CM28" t="str">
            <v>021800</v>
          </cell>
          <cell r="CN28">
            <v>582</v>
          </cell>
          <cell r="CO28" t="str">
            <v>021701</v>
          </cell>
          <cell r="CP28">
            <v>412</v>
          </cell>
          <cell r="CQ28" t="str">
            <v>021800</v>
          </cell>
          <cell r="CR28">
            <v>557</v>
          </cell>
          <cell r="CS28" t="str">
            <v>021706</v>
          </cell>
          <cell r="CT28">
            <v>67</v>
          </cell>
          <cell r="CU28" t="str">
            <v>021800</v>
          </cell>
          <cell r="CV28">
            <v>571</v>
          </cell>
          <cell r="CW28" t="str">
            <v>021800</v>
          </cell>
          <cell r="CX28">
            <v>561</v>
          </cell>
          <cell r="CY28" t="str">
            <v>021800</v>
          </cell>
          <cell r="CZ28">
            <v>571</v>
          </cell>
          <cell r="DA28" t="str">
            <v>021701</v>
          </cell>
          <cell r="DB28">
            <v>502</v>
          </cell>
          <cell r="DC28" t="str">
            <v>021800</v>
          </cell>
          <cell r="DD28">
            <v>647</v>
          </cell>
          <cell r="DE28" t="str">
            <v>021706</v>
          </cell>
          <cell r="DF28">
            <v>59</v>
          </cell>
          <cell r="DG28" t="str">
            <v>021800</v>
          </cell>
          <cell r="DH28">
            <v>657</v>
          </cell>
          <cell r="DI28" t="str">
            <v>021706</v>
          </cell>
          <cell r="DJ28">
            <v>64</v>
          </cell>
          <cell r="DK28" t="str">
            <v>021800</v>
          </cell>
          <cell r="DL28">
            <v>689</v>
          </cell>
          <cell r="DM28" t="str">
            <v>021800</v>
          </cell>
          <cell r="DN28">
            <v>677</v>
          </cell>
          <cell r="DO28" t="str">
            <v>021800</v>
          </cell>
          <cell r="DP28">
            <v>791</v>
          </cell>
          <cell r="DQ28" t="str">
            <v>021800</v>
          </cell>
          <cell r="DR28">
            <v>831</v>
          </cell>
          <cell r="DS28" t="str">
            <v>021706</v>
          </cell>
          <cell r="DT28">
            <v>136</v>
          </cell>
          <cell r="DU28" t="str">
            <v>021706</v>
          </cell>
          <cell r="DV28">
            <v>75</v>
          </cell>
          <cell r="DW28" t="str">
            <v>021800</v>
          </cell>
          <cell r="DX28">
            <v>911</v>
          </cell>
          <cell r="DY28" t="str">
            <v>021800</v>
          </cell>
          <cell r="DZ28">
            <v>1043</v>
          </cell>
          <cell r="EA28" t="str">
            <v>021800</v>
          </cell>
          <cell r="EB28">
            <v>1014</v>
          </cell>
          <cell r="EC28" t="str">
            <v>021800</v>
          </cell>
          <cell r="ED28">
            <v>1128</v>
          </cell>
          <cell r="EE28" t="str">
            <v>021800</v>
          </cell>
          <cell r="EF28">
            <v>1129</v>
          </cell>
          <cell r="EG28" t="str">
            <v>021706</v>
          </cell>
          <cell r="EH28">
            <v>103</v>
          </cell>
          <cell r="EI28" t="str">
            <v>021800</v>
          </cell>
          <cell r="EJ28">
            <v>1057</v>
          </cell>
          <cell r="EK28" t="str">
            <v>021800</v>
          </cell>
          <cell r="EL28">
            <v>1105</v>
          </cell>
          <cell r="EM28" t="str">
            <v>021800</v>
          </cell>
          <cell r="EN28">
            <v>1011</v>
          </cell>
          <cell r="EO28" t="str">
            <v>021800</v>
          </cell>
          <cell r="EP28">
            <v>1038</v>
          </cell>
          <cell r="EQ28" t="str">
            <v>021800</v>
          </cell>
          <cell r="ER28">
            <v>937</v>
          </cell>
          <cell r="ES28" t="str">
            <v>021706</v>
          </cell>
          <cell r="ET28">
            <v>80</v>
          </cell>
          <cell r="EU28" t="str">
            <v>021800</v>
          </cell>
          <cell r="EV28">
            <v>975</v>
          </cell>
          <cell r="EW28" t="str">
            <v>021800</v>
          </cell>
          <cell r="EX28">
            <v>1069</v>
          </cell>
          <cell r="EY28" t="str">
            <v>021800</v>
          </cell>
          <cell r="EZ28">
            <v>821</v>
          </cell>
          <cell r="FA28" t="str">
            <v>021800</v>
          </cell>
          <cell r="FB28">
            <v>940</v>
          </cell>
          <cell r="FC28" t="str">
            <v>021800</v>
          </cell>
          <cell r="FD28">
            <v>842</v>
          </cell>
          <cell r="FE28" t="str">
            <v>021800</v>
          </cell>
          <cell r="FF28">
            <v>969</v>
          </cell>
          <cell r="FG28" t="str">
            <v>021800</v>
          </cell>
          <cell r="FH28">
            <v>772</v>
          </cell>
          <cell r="FI28" t="str">
            <v>021800</v>
          </cell>
          <cell r="FJ28">
            <v>875</v>
          </cell>
          <cell r="FK28" t="str">
            <v>021800</v>
          </cell>
          <cell r="FL28">
            <v>744</v>
          </cell>
          <cell r="FM28" t="str">
            <v>021800</v>
          </cell>
          <cell r="FN28">
            <v>824</v>
          </cell>
          <cell r="FO28" t="str">
            <v>021800</v>
          </cell>
          <cell r="FP28">
            <v>723</v>
          </cell>
          <cell r="FQ28" t="str">
            <v>021800</v>
          </cell>
          <cell r="FR28">
            <v>792</v>
          </cell>
          <cell r="FS28" t="str">
            <v>021800</v>
          </cell>
          <cell r="FT28">
            <v>662</v>
          </cell>
          <cell r="FU28" t="str">
            <v>021800</v>
          </cell>
          <cell r="FV28">
            <v>787</v>
          </cell>
          <cell r="FW28" t="str">
            <v>021800</v>
          </cell>
          <cell r="FX28">
            <v>684</v>
          </cell>
          <cell r="FY28" t="str">
            <v>021800</v>
          </cell>
          <cell r="FZ28">
            <v>783</v>
          </cell>
          <cell r="GA28" t="str">
            <v>021800</v>
          </cell>
          <cell r="GB28">
            <v>581</v>
          </cell>
          <cell r="GC28" t="str">
            <v>021800</v>
          </cell>
          <cell r="GD28">
            <v>735</v>
          </cell>
          <cell r="GE28" t="str">
            <v>021800</v>
          </cell>
          <cell r="GF28">
            <v>646</v>
          </cell>
          <cell r="GG28" t="str">
            <v>021800</v>
          </cell>
          <cell r="GH28">
            <v>764</v>
          </cell>
          <cell r="GI28" t="str">
            <v>021800</v>
          </cell>
          <cell r="GJ28">
            <v>666</v>
          </cell>
          <cell r="GK28" t="str">
            <v>021800</v>
          </cell>
          <cell r="GL28">
            <v>717</v>
          </cell>
          <cell r="GM28" t="str">
            <v>021800</v>
          </cell>
          <cell r="GN28">
            <v>629</v>
          </cell>
          <cell r="GO28" t="str">
            <v>021800</v>
          </cell>
          <cell r="GP28">
            <v>699</v>
          </cell>
          <cell r="GQ28" t="str">
            <v>021800</v>
          </cell>
          <cell r="GR28">
            <v>639</v>
          </cell>
          <cell r="GS28" t="str">
            <v>021800</v>
          </cell>
          <cell r="GT28">
            <v>640</v>
          </cell>
          <cell r="GU28" t="str">
            <v>021800</v>
          </cell>
          <cell r="GV28">
            <v>580</v>
          </cell>
          <cell r="GW28" t="str">
            <v>021800</v>
          </cell>
          <cell r="GX28">
            <v>686</v>
          </cell>
          <cell r="GY28" t="str">
            <v>021800</v>
          </cell>
          <cell r="GZ28">
            <v>587</v>
          </cell>
          <cell r="HA28" t="str">
            <v>021800</v>
          </cell>
          <cell r="HB28">
            <v>669</v>
          </cell>
          <cell r="HC28" t="str">
            <v>021800</v>
          </cell>
          <cell r="HD28">
            <v>521</v>
          </cell>
          <cell r="HE28" t="str">
            <v>021706</v>
          </cell>
          <cell r="HF28">
            <v>139</v>
          </cell>
          <cell r="HG28" t="str">
            <v>021800</v>
          </cell>
          <cell r="HH28">
            <v>509</v>
          </cell>
          <cell r="HI28" t="str">
            <v>021800</v>
          </cell>
          <cell r="HJ28">
            <v>728</v>
          </cell>
          <cell r="HK28" t="str">
            <v>021800</v>
          </cell>
          <cell r="HL28">
            <v>592</v>
          </cell>
          <cell r="HM28" t="str">
            <v>021800</v>
          </cell>
          <cell r="HN28">
            <v>720</v>
          </cell>
          <cell r="HO28" t="str">
            <v>021800</v>
          </cell>
          <cell r="HP28">
            <v>551</v>
          </cell>
          <cell r="HQ28" t="str">
            <v>021800</v>
          </cell>
          <cell r="HR28">
            <v>697</v>
          </cell>
          <cell r="HS28" t="str">
            <v>021800</v>
          </cell>
          <cell r="HT28">
            <v>591</v>
          </cell>
          <cell r="HU28" t="str">
            <v>021800</v>
          </cell>
          <cell r="HV28">
            <v>762</v>
          </cell>
          <cell r="HW28" t="str">
            <v>021706</v>
          </cell>
          <cell r="HX28">
            <v>172</v>
          </cell>
          <cell r="HY28" t="str">
            <v>021800</v>
          </cell>
          <cell r="HZ28">
            <v>805</v>
          </cell>
          <cell r="IA28" t="str">
            <v>021800</v>
          </cell>
          <cell r="IB28">
            <v>601</v>
          </cell>
          <cell r="IC28" t="str">
            <v>021800</v>
          </cell>
          <cell r="ID28">
            <v>900</v>
          </cell>
          <cell r="IE28" t="str">
            <v>021800</v>
          </cell>
          <cell r="IF28">
            <v>604</v>
          </cell>
          <cell r="IG28" t="str">
            <v>021800</v>
          </cell>
          <cell r="IH28">
            <v>876</v>
          </cell>
          <cell r="II28" t="str">
            <v>021800</v>
          </cell>
          <cell r="IJ28">
            <v>637</v>
          </cell>
          <cell r="IK28" t="str">
            <v>021706</v>
          </cell>
          <cell r="IL28">
            <v>203</v>
          </cell>
          <cell r="IM28" t="str">
            <v>021800</v>
          </cell>
          <cell r="IN28">
            <v>597</v>
          </cell>
          <cell r="IO28" t="str">
            <v>021800</v>
          </cell>
          <cell r="IP28">
            <v>942</v>
          </cell>
          <cell r="IQ28" t="str">
            <v>021800</v>
          </cell>
          <cell r="IR28">
            <v>549</v>
          </cell>
          <cell r="IS28" t="str">
            <v>021800</v>
          </cell>
          <cell r="IT28">
            <v>888</v>
          </cell>
          <cell r="IU28" t="str">
            <v>021800</v>
          </cell>
          <cell r="IV28">
            <v>478</v>
          </cell>
          <cell r="IW28" t="str">
            <v>021800</v>
          </cell>
          <cell r="IX28">
            <v>842</v>
          </cell>
          <cell r="IY28" t="str">
            <v>021800</v>
          </cell>
          <cell r="IZ28">
            <v>449</v>
          </cell>
          <cell r="JA28" t="str">
            <v>021800</v>
          </cell>
          <cell r="JB28">
            <v>815</v>
          </cell>
          <cell r="JC28" t="str">
            <v>021800</v>
          </cell>
          <cell r="JD28">
            <v>417</v>
          </cell>
          <cell r="JE28" t="str">
            <v>021800</v>
          </cell>
          <cell r="JF28">
            <v>751</v>
          </cell>
          <cell r="JG28" t="str">
            <v>021800</v>
          </cell>
          <cell r="JH28">
            <v>432</v>
          </cell>
          <cell r="JI28" t="str">
            <v>021800</v>
          </cell>
          <cell r="JJ28">
            <v>742</v>
          </cell>
          <cell r="JK28" t="str">
            <v>021800</v>
          </cell>
          <cell r="JL28">
            <v>367</v>
          </cell>
          <cell r="JM28" t="str">
            <v>021800</v>
          </cell>
          <cell r="JN28">
            <v>668</v>
          </cell>
          <cell r="JO28" t="str">
            <v>021800</v>
          </cell>
          <cell r="JP28">
            <v>321</v>
          </cell>
          <cell r="JQ28" t="str">
            <v>021800</v>
          </cell>
          <cell r="JR28">
            <v>697</v>
          </cell>
          <cell r="JS28" t="str">
            <v>021800</v>
          </cell>
          <cell r="JT28">
            <v>322</v>
          </cell>
          <cell r="JU28" t="str">
            <v>021800</v>
          </cell>
          <cell r="JV28">
            <v>637</v>
          </cell>
          <cell r="JW28" t="str">
            <v>021800</v>
          </cell>
          <cell r="JX28">
            <v>269</v>
          </cell>
          <cell r="JY28" t="str">
            <v>021800</v>
          </cell>
          <cell r="JZ28">
            <v>549</v>
          </cell>
          <cell r="KA28" t="str">
            <v>021800</v>
          </cell>
          <cell r="KB28">
            <v>243</v>
          </cell>
          <cell r="KC28" t="str">
            <v>021800</v>
          </cell>
          <cell r="KD28">
            <v>577</v>
          </cell>
          <cell r="KE28" t="str">
            <v>021800</v>
          </cell>
          <cell r="KF28">
            <v>169</v>
          </cell>
          <cell r="KG28" t="str">
            <v>021800</v>
          </cell>
          <cell r="KH28">
            <v>432</v>
          </cell>
          <cell r="KI28" t="str">
            <v>021800</v>
          </cell>
          <cell r="KJ28">
            <v>207</v>
          </cell>
          <cell r="KK28" t="str">
            <v>021800</v>
          </cell>
          <cell r="KL28">
            <v>424</v>
          </cell>
          <cell r="KM28" t="str">
            <v>021800</v>
          </cell>
          <cell r="KN28">
            <v>141</v>
          </cell>
          <cell r="KO28" t="str">
            <v>021800</v>
          </cell>
          <cell r="KP28">
            <v>387</v>
          </cell>
          <cell r="KQ28" t="str">
            <v>021800</v>
          </cell>
          <cell r="KR28">
            <v>75</v>
          </cell>
          <cell r="KS28" t="str">
            <v>021800</v>
          </cell>
          <cell r="KT28">
            <v>187</v>
          </cell>
          <cell r="KU28" t="str">
            <v>021800</v>
          </cell>
          <cell r="KV28">
            <v>57</v>
          </cell>
          <cell r="KW28" t="str">
            <v>021800</v>
          </cell>
          <cell r="KX28">
            <v>139</v>
          </cell>
          <cell r="KY28" t="str">
            <v>021800</v>
          </cell>
          <cell r="KZ28">
            <v>44</v>
          </cell>
          <cell r="LA28" t="str">
            <v>021800</v>
          </cell>
          <cell r="LB28">
            <v>126</v>
          </cell>
          <cell r="LC28" t="str">
            <v>021800</v>
          </cell>
          <cell r="LD28">
            <v>65</v>
          </cell>
          <cell r="LE28" t="str">
            <v>021800</v>
          </cell>
          <cell r="LF28">
            <v>199</v>
          </cell>
          <cell r="LG28" t="str">
            <v>021800</v>
          </cell>
          <cell r="LH28">
            <v>89</v>
          </cell>
          <cell r="LI28" t="str">
            <v>021800</v>
          </cell>
          <cell r="LJ28">
            <v>301</v>
          </cell>
          <cell r="LK28" t="str">
            <v>021800</v>
          </cell>
          <cell r="LL28">
            <v>76</v>
          </cell>
          <cell r="LM28" t="str">
            <v>021800</v>
          </cell>
          <cell r="LN28">
            <v>280</v>
          </cell>
          <cell r="LO28" t="str">
            <v>021800</v>
          </cell>
          <cell r="LP28">
            <v>79</v>
          </cell>
          <cell r="LQ28" t="str">
            <v>021800</v>
          </cell>
          <cell r="LR28">
            <v>302</v>
          </cell>
          <cell r="LS28" t="str">
            <v>021800</v>
          </cell>
          <cell r="LT28">
            <v>74</v>
          </cell>
          <cell r="LU28" t="str">
            <v>021800</v>
          </cell>
          <cell r="LV28">
            <v>302</v>
          </cell>
          <cell r="LW28" t="str">
            <v>021800</v>
          </cell>
          <cell r="LX28">
            <v>62</v>
          </cell>
          <cell r="LY28" t="str">
            <v>021800</v>
          </cell>
          <cell r="LZ28">
            <v>222</v>
          </cell>
          <cell r="MA28" t="str">
            <v>021800</v>
          </cell>
          <cell r="MB28">
            <v>56</v>
          </cell>
          <cell r="MC28" t="str">
            <v>021800</v>
          </cell>
          <cell r="MD28">
            <v>205</v>
          </cell>
          <cell r="ME28" t="str">
            <v>021800</v>
          </cell>
          <cell r="MF28">
            <v>33</v>
          </cell>
          <cell r="MG28" t="str">
            <v>021800</v>
          </cell>
          <cell r="MH28">
            <v>151</v>
          </cell>
          <cell r="MI28" t="str">
            <v>021800</v>
          </cell>
          <cell r="MJ28">
            <v>29</v>
          </cell>
          <cell r="MK28" t="str">
            <v>021800</v>
          </cell>
          <cell r="ML28">
            <v>114</v>
          </cell>
          <cell r="MM28" t="str">
            <v>021800</v>
          </cell>
          <cell r="MN28">
            <v>19</v>
          </cell>
          <cell r="MO28" t="str">
            <v>021800</v>
          </cell>
          <cell r="MP28">
            <v>98</v>
          </cell>
          <cell r="MQ28" t="str">
            <v>021800</v>
          </cell>
          <cell r="MR28">
            <v>22</v>
          </cell>
          <cell r="MS28" t="str">
            <v>021800</v>
          </cell>
          <cell r="MT28">
            <v>88</v>
          </cell>
          <cell r="MU28" t="str">
            <v>021800</v>
          </cell>
          <cell r="MV28">
            <v>21</v>
          </cell>
          <cell r="MW28" t="str">
            <v>021800</v>
          </cell>
          <cell r="MX28">
            <v>68</v>
          </cell>
          <cell r="MY28" t="str">
            <v>021800</v>
          </cell>
          <cell r="MZ28">
            <v>8</v>
          </cell>
          <cell r="NA28" t="str">
            <v>021800</v>
          </cell>
          <cell r="NB28">
            <v>52</v>
          </cell>
          <cell r="NC28" t="str">
            <v>021800</v>
          </cell>
          <cell r="ND28">
            <v>10</v>
          </cell>
          <cell r="NE28" t="str">
            <v>021800</v>
          </cell>
          <cell r="NF28">
            <v>37</v>
          </cell>
          <cell r="NG28" t="str">
            <v>021800</v>
          </cell>
          <cell r="NH28">
            <v>9</v>
          </cell>
          <cell r="NI28" t="str">
            <v>021901</v>
          </cell>
          <cell r="NJ28">
            <v>17</v>
          </cell>
          <cell r="NK28" t="str">
            <v>021800</v>
          </cell>
          <cell r="NL28">
            <v>1</v>
          </cell>
          <cell r="NM28" t="str">
            <v>021800</v>
          </cell>
          <cell r="NN28">
            <v>16</v>
          </cell>
          <cell r="NQ28" t="str">
            <v>021901</v>
          </cell>
          <cell r="NR28">
            <v>10</v>
          </cell>
          <cell r="NS28" t="str">
            <v>021800</v>
          </cell>
          <cell r="NT28">
            <v>1</v>
          </cell>
          <cell r="NU28" t="str">
            <v>022001</v>
          </cell>
          <cell r="NV28">
            <v>4</v>
          </cell>
          <cell r="NW28" t="str">
            <v>021800</v>
          </cell>
          <cell r="NX28">
            <v>2</v>
          </cell>
          <cell r="NY28" t="str">
            <v>022002</v>
          </cell>
          <cell r="NZ28">
            <v>3</v>
          </cell>
          <cell r="OC28" t="str">
            <v>022205</v>
          </cell>
          <cell r="OD28">
            <v>1</v>
          </cell>
          <cell r="OG28" t="str">
            <v>025005</v>
          </cell>
          <cell r="OH28">
            <v>1</v>
          </cell>
        </row>
        <row r="29">
          <cell r="C29" t="str">
            <v>021706</v>
          </cell>
          <cell r="D29">
            <v>69</v>
          </cell>
          <cell r="E29" t="str">
            <v>021706</v>
          </cell>
          <cell r="F29">
            <v>62</v>
          </cell>
          <cell r="G29" t="str">
            <v>021706</v>
          </cell>
          <cell r="H29">
            <v>75</v>
          </cell>
          <cell r="I29" t="str">
            <v>021706</v>
          </cell>
          <cell r="J29">
            <v>49</v>
          </cell>
          <cell r="K29" t="str">
            <v>021706</v>
          </cell>
          <cell r="L29">
            <v>79</v>
          </cell>
          <cell r="M29" t="str">
            <v>021706</v>
          </cell>
          <cell r="N29">
            <v>84</v>
          </cell>
          <cell r="O29" t="str">
            <v>021706</v>
          </cell>
          <cell r="P29">
            <v>86</v>
          </cell>
          <cell r="Q29" t="str">
            <v>021706</v>
          </cell>
          <cell r="R29">
            <v>78</v>
          </cell>
          <cell r="S29" t="str">
            <v>021706</v>
          </cell>
          <cell r="T29">
            <v>107</v>
          </cell>
          <cell r="U29" t="str">
            <v>021706</v>
          </cell>
          <cell r="V29">
            <v>88</v>
          </cell>
          <cell r="W29" t="str">
            <v>021706</v>
          </cell>
          <cell r="X29">
            <v>111</v>
          </cell>
          <cell r="Y29" t="str">
            <v>021706</v>
          </cell>
          <cell r="Z29">
            <v>114</v>
          </cell>
          <cell r="AA29" t="str">
            <v>021706</v>
          </cell>
          <cell r="AB29">
            <v>111</v>
          </cell>
          <cell r="AC29" t="str">
            <v>021706</v>
          </cell>
          <cell r="AD29">
            <v>118</v>
          </cell>
          <cell r="AE29" t="str">
            <v>021706</v>
          </cell>
          <cell r="AF29">
            <v>141</v>
          </cell>
          <cell r="AG29" t="str">
            <v>021706</v>
          </cell>
          <cell r="AH29">
            <v>95</v>
          </cell>
          <cell r="AI29" t="str">
            <v>021706</v>
          </cell>
          <cell r="AJ29">
            <v>134</v>
          </cell>
          <cell r="AK29" t="str">
            <v>021706</v>
          </cell>
          <cell r="AL29">
            <v>132</v>
          </cell>
          <cell r="AM29" t="str">
            <v>021706</v>
          </cell>
          <cell r="AN29">
            <v>135</v>
          </cell>
          <cell r="AO29" t="str">
            <v>021706</v>
          </cell>
          <cell r="AP29">
            <v>129</v>
          </cell>
          <cell r="AQ29" t="str">
            <v>021706</v>
          </cell>
          <cell r="AR29">
            <v>162</v>
          </cell>
          <cell r="AS29" t="str">
            <v>021706</v>
          </cell>
          <cell r="AT29">
            <v>129</v>
          </cell>
          <cell r="AU29" t="str">
            <v>021706</v>
          </cell>
          <cell r="AV29">
            <v>135</v>
          </cell>
          <cell r="AW29" t="str">
            <v>021706</v>
          </cell>
          <cell r="AX29">
            <v>125</v>
          </cell>
          <cell r="AY29" t="str">
            <v>021706</v>
          </cell>
          <cell r="AZ29">
            <v>117</v>
          </cell>
          <cell r="BA29" t="str">
            <v>021706</v>
          </cell>
          <cell r="BB29">
            <v>138</v>
          </cell>
          <cell r="BC29" t="str">
            <v>021706</v>
          </cell>
          <cell r="BD29">
            <v>130</v>
          </cell>
          <cell r="BE29" t="str">
            <v>021706</v>
          </cell>
          <cell r="BF29">
            <v>137</v>
          </cell>
          <cell r="BG29" t="str">
            <v>021706</v>
          </cell>
          <cell r="BH29">
            <v>131</v>
          </cell>
          <cell r="BI29" t="str">
            <v>021706</v>
          </cell>
          <cell r="BJ29">
            <v>94</v>
          </cell>
          <cell r="BK29" t="str">
            <v>021706</v>
          </cell>
          <cell r="BL29">
            <v>97</v>
          </cell>
          <cell r="BM29" t="str">
            <v>021706</v>
          </cell>
          <cell r="BN29">
            <v>103</v>
          </cell>
          <cell r="BO29" t="str">
            <v>021607</v>
          </cell>
          <cell r="BP29">
            <v>152</v>
          </cell>
          <cell r="BQ29" t="str">
            <v>021607</v>
          </cell>
          <cell r="BR29">
            <v>119</v>
          </cell>
          <cell r="BS29" t="str">
            <v>021616</v>
          </cell>
          <cell r="BT29">
            <v>11</v>
          </cell>
          <cell r="BU29" t="str">
            <v>021706</v>
          </cell>
          <cell r="BV29">
            <v>94</v>
          </cell>
          <cell r="BW29" t="str">
            <v>021616</v>
          </cell>
          <cell r="BX29">
            <v>1</v>
          </cell>
          <cell r="BY29" t="str">
            <v>021706</v>
          </cell>
          <cell r="BZ29">
            <v>72</v>
          </cell>
          <cell r="CA29" t="str">
            <v>021901</v>
          </cell>
          <cell r="CB29">
            <v>225</v>
          </cell>
          <cell r="CC29" t="str">
            <v>021800</v>
          </cell>
          <cell r="CD29">
            <v>441</v>
          </cell>
          <cell r="CE29" t="str">
            <v>021706</v>
          </cell>
          <cell r="CF29">
            <v>102</v>
          </cell>
          <cell r="CG29" t="str">
            <v>021706</v>
          </cell>
          <cell r="CH29">
            <v>69</v>
          </cell>
          <cell r="CI29" t="str">
            <v>021701</v>
          </cell>
          <cell r="CJ29">
            <v>479</v>
          </cell>
          <cell r="CK29" t="str">
            <v>021901</v>
          </cell>
          <cell r="CL29">
            <v>195</v>
          </cell>
          <cell r="CM29" t="str">
            <v>021901</v>
          </cell>
          <cell r="CN29">
            <v>260</v>
          </cell>
          <cell r="CO29" t="str">
            <v>021706</v>
          </cell>
          <cell r="CP29">
            <v>61</v>
          </cell>
          <cell r="CQ29" t="str">
            <v>021901</v>
          </cell>
          <cell r="CR29">
            <v>286</v>
          </cell>
          <cell r="CS29" t="str">
            <v>021800</v>
          </cell>
          <cell r="CT29">
            <v>532</v>
          </cell>
          <cell r="CU29" t="str">
            <v>021901</v>
          </cell>
          <cell r="CV29">
            <v>302</v>
          </cell>
          <cell r="CW29" t="str">
            <v>021901</v>
          </cell>
          <cell r="CX29">
            <v>246</v>
          </cell>
          <cell r="CY29" t="str">
            <v>021901</v>
          </cell>
          <cell r="CZ29">
            <v>307</v>
          </cell>
          <cell r="DA29" t="str">
            <v>021706</v>
          </cell>
          <cell r="DB29">
            <v>45</v>
          </cell>
          <cell r="DC29" t="str">
            <v>021901</v>
          </cell>
          <cell r="DD29">
            <v>359</v>
          </cell>
          <cell r="DE29" t="str">
            <v>021800</v>
          </cell>
          <cell r="DF29">
            <v>637</v>
          </cell>
          <cell r="DG29" t="str">
            <v>021901</v>
          </cell>
          <cell r="DH29">
            <v>334</v>
          </cell>
          <cell r="DI29" t="str">
            <v>021800</v>
          </cell>
          <cell r="DJ29">
            <v>610</v>
          </cell>
          <cell r="DK29" t="str">
            <v>021901</v>
          </cell>
          <cell r="DL29">
            <v>396</v>
          </cell>
          <cell r="DM29" t="str">
            <v>021901</v>
          </cell>
          <cell r="DN29">
            <v>320</v>
          </cell>
          <cell r="DO29" t="str">
            <v>021901</v>
          </cell>
          <cell r="DP29">
            <v>419</v>
          </cell>
          <cell r="DQ29" t="str">
            <v>021901</v>
          </cell>
          <cell r="DR29">
            <v>375</v>
          </cell>
          <cell r="DS29" t="str">
            <v>021800</v>
          </cell>
          <cell r="DT29">
            <v>890</v>
          </cell>
          <cell r="DU29" t="str">
            <v>021800</v>
          </cell>
          <cell r="DV29">
            <v>907</v>
          </cell>
          <cell r="DW29" t="str">
            <v>021901</v>
          </cell>
          <cell r="DX29">
            <v>483</v>
          </cell>
          <cell r="DY29" t="str">
            <v>021901</v>
          </cell>
          <cell r="DZ29">
            <v>427</v>
          </cell>
          <cell r="EA29" t="str">
            <v>021901</v>
          </cell>
          <cell r="EB29">
            <v>570</v>
          </cell>
          <cell r="EC29" t="str">
            <v>021901</v>
          </cell>
          <cell r="ED29">
            <v>537</v>
          </cell>
          <cell r="EE29" t="str">
            <v>021901</v>
          </cell>
          <cell r="EF29">
            <v>634</v>
          </cell>
          <cell r="EG29" t="str">
            <v>021800</v>
          </cell>
          <cell r="EH29">
            <v>1033</v>
          </cell>
          <cell r="EI29" t="str">
            <v>021901</v>
          </cell>
          <cell r="EJ29">
            <v>564</v>
          </cell>
          <cell r="EK29" t="str">
            <v>021901</v>
          </cell>
          <cell r="EL29">
            <v>546</v>
          </cell>
          <cell r="EM29" t="str">
            <v>021901</v>
          </cell>
          <cell r="EN29">
            <v>543</v>
          </cell>
          <cell r="EO29" t="str">
            <v>021901</v>
          </cell>
          <cell r="EP29">
            <v>527</v>
          </cell>
          <cell r="EQ29" t="str">
            <v>021901</v>
          </cell>
          <cell r="ER29">
            <v>514</v>
          </cell>
          <cell r="ES29" t="str">
            <v>021800</v>
          </cell>
          <cell r="ET29">
            <v>1042</v>
          </cell>
          <cell r="EU29" t="str">
            <v>021901</v>
          </cell>
          <cell r="EV29">
            <v>522</v>
          </cell>
          <cell r="EW29" t="str">
            <v>021901</v>
          </cell>
          <cell r="EX29">
            <v>506</v>
          </cell>
          <cell r="EY29" t="str">
            <v>021901</v>
          </cell>
          <cell r="EZ29">
            <v>448</v>
          </cell>
          <cell r="FA29" t="str">
            <v>021901</v>
          </cell>
          <cell r="FB29">
            <v>470</v>
          </cell>
          <cell r="FC29" t="str">
            <v>021901</v>
          </cell>
          <cell r="FD29">
            <v>479</v>
          </cell>
          <cell r="FE29" t="str">
            <v>021901</v>
          </cell>
          <cell r="FF29">
            <v>428</v>
          </cell>
          <cell r="FG29" t="str">
            <v>021901</v>
          </cell>
          <cell r="FH29">
            <v>399</v>
          </cell>
          <cell r="FI29" t="str">
            <v>021901</v>
          </cell>
          <cell r="FJ29">
            <v>470</v>
          </cell>
          <cell r="FK29" t="str">
            <v>021901</v>
          </cell>
          <cell r="FL29">
            <v>368</v>
          </cell>
          <cell r="FM29" t="str">
            <v>021901</v>
          </cell>
          <cell r="FN29">
            <v>405</v>
          </cell>
          <cell r="FO29" t="str">
            <v>021901</v>
          </cell>
          <cell r="FP29">
            <v>385</v>
          </cell>
          <cell r="FQ29" t="str">
            <v>021901</v>
          </cell>
          <cell r="FR29">
            <v>431</v>
          </cell>
          <cell r="FS29" t="str">
            <v>021901</v>
          </cell>
          <cell r="FT29">
            <v>422</v>
          </cell>
          <cell r="FU29" t="str">
            <v>021901</v>
          </cell>
          <cell r="FV29">
            <v>399</v>
          </cell>
          <cell r="FW29" t="str">
            <v>021901</v>
          </cell>
          <cell r="FX29">
            <v>413</v>
          </cell>
          <cell r="FY29" t="str">
            <v>021901</v>
          </cell>
          <cell r="FZ29">
            <v>455</v>
          </cell>
          <cell r="GA29" t="str">
            <v>021901</v>
          </cell>
          <cell r="GB29">
            <v>368</v>
          </cell>
          <cell r="GC29" t="str">
            <v>021901</v>
          </cell>
          <cell r="GD29">
            <v>407</v>
          </cell>
          <cell r="GE29" t="str">
            <v>021901</v>
          </cell>
          <cell r="GF29">
            <v>414</v>
          </cell>
          <cell r="GG29" t="str">
            <v>021901</v>
          </cell>
          <cell r="GH29">
            <v>414</v>
          </cell>
          <cell r="GI29" t="str">
            <v>021901</v>
          </cell>
          <cell r="GJ29">
            <v>372</v>
          </cell>
          <cell r="GK29" t="str">
            <v>021901</v>
          </cell>
          <cell r="GL29">
            <v>435</v>
          </cell>
          <cell r="GM29" t="str">
            <v>021901</v>
          </cell>
          <cell r="GN29">
            <v>390</v>
          </cell>
          <cell r="GO29" t="str">
            <v>021901</v>
          </cell>
          <cell r="GP29">
            <v>437</v>
          </cell>
          <cell r="GQ29" t="str">
            <v>021901</v>
          </cell>
          <cell r="GR29">
            <v>391</v>
          </cell>
          <cell r="GS29" t="str">
            <v>021901</v>
          </cell>
          <cell r="GT29">
            <v>435</v>
          </cell>
          <cell r="GU29" t="str">
            <v>021901</v>
          </cell>
          <cell r="GV29">
            <v>390</v>
          </cell>
          <cell r="GW29" t="str">
            <v>021901</v>
          </cell>
          <cell r="GX29">
            <v>382</v>
          </cell>
          <cell r="GY29" t="str">
            <v>021901</v>
          </cell>
          <cell r="GZ29">
            <v>421</v>
          </cell>
          <cell r="HA29" t="str">
            <v>021901</v>
          </cell>
          <cell r="HB29">
            <v>380</v>
          </cell>
          <cell r="HC29" t="str">
            <v>021901</v>
          </cell>
          <cell r="HD29">
            <v>378</v>
          </cell>
          <cell r="HE29" t="str">
            <v>021800</v>
          </cell>
          <cell r="HF29">
            <v>727</v>
          </cell>
          <cell r="HG29" t="str">
            <v>021901</v>
          </cell>
          <cell r="HH29">
            <v>444</v>
          </cell>
          <cell r="HI29" t="str">
            <v>021901</v>
          </cell>
          <cell r="HJ29">
            <v>464</v>
          </cell>
          <cell r="HK29" t="str">
            <v>021901</v>
          </cell>
          <cell r="HL29">
            <v>437</v>
          </cell>
          <cell r="HM29" t="str">
            <v>021901</v>
          </cell>
          <cell r="HN29">
            <v>555</v>
          </cell>
          <cell r="HO29" t="str">
            <v>021901</v>
          </cell>
          <cell r="HP29">
            <v>452</v>
          </cell>
          <cell r="HQ29" t="str">
            <v>021901</v>
          </cell>
          <cell r="HR29">
            <v>482</v>
          </cell>
          <cell r="HS29" t="str">
            <v>021901</v>
          </cell>
          <cell r="HT29">
            <v>453</v>
          </cell>
          <cell r="HU29" t="str">
            <v>021901</v>
          </cell>
          <cell r="HV29">
            <v>503</v>
          </cell>
          <cell r="HW29" t="str">
            <v>021800</v>
          </cell>
          <cell r="HX29">
            <v>586</v>
          </cell>
          <cell r="HY29" t="str">
            <v>021901</v>
          </cell>
          <cell r="HZ29">
            <v>596</v>
          </cell>
          <cell r="IA29" t="str">
            <v>021901</v>
          </cell>
          <cell r="IB29">
            <v>535</v>
          </cell>
          <cell r="IC29" t="str">
            <v>021901</v>
          </cell>
          <cell r="ID29">
            <v>639</v>
          </cell>
          <cell r="IE29" t="str">
            <v>021901</v>
          </cell>
          <cell r="IF29">
            <v>538</v>
          </cell>
          <cell r="IG29" t="str">
            <v>021901</v>
          </cell>
          <cell r="IH29">
            <v>673</v>
          </cell>
          <cell r="II29" t="str">
            <v>021901</v>
          </cell>
          <cell r="IJ29">
            <v>578</v>
          </cell>
          <cell r="IK29" t="str">
            <v>021800</v>
          </cell>
          <cell r="IL29">
            <v>945</v>
          </cell>
          <cell r="IM29" t="str">
            <v>021901</v>
          </cell>
          <cell r="IN29">
            <v>507</v>
          </cell>
          <cell r="IO29" t="str">
            <v>021901</v>
          </cell>
          <cell r="IP29">
            <v>562</v>
          </cell>
          <cell r="IQ29" t="str">
            <v>021901</v>
          </cell>
          <cell r="IR29">
            <v>505</v>
          </cell>
          <cell r="IS29" t="str">
            <v>021901</v>
          </cell>
          <cell r="IT29">
            <v>605</v>
          </cell>
          <cell r="IU29" t="str">
            <v>021901</v>
          </cell>
          <cell r="IV29">
            <v>428</v>
          </cell>
          <cell r="IW29" t="str">
            <v>021901</v>
          </cell>
          <cell r="IX29">
            <v>577</v>
          </cell>
          <cell r="IY29" t="str">
            <v>021901</v>
          </cell>
          <cell r="IZ29">
            <v>414</v>
          </cell>
          <cell r="JA29" t="str">
            <v>021901</v>
          </cell>
          <cell r="JB29">
            <v>510</v>
          </cell>
          <cell r="JC29" t="str">
            <v>021901</v>
          </cell>
          <cell r="JD29">
            <v>381</v>
          </cell>
          <cell r="JE29" t="str">
            <v>021901</v>
          </cell>
          <cell r="JF29">
            <v>518</v>
          </cell>
          <cell r="JG29" t="str">
            <v>021901</v>
          </cell>
          <cell r="JH29">
            <v>319</v>
          </cell>
          <cell r="JI29" t="str">
            <v>021901</v>
          </cell>
          <cell r="JJ29">
            <v>476</v>
          </cell>
          <cell r="JK29" t="str">
            <v>021901</v>
          </cell>
          <cell r="JL29">
            <v>274</v>
          </cell>
          <cell r="JM29" t="str">
            <v>021901</v>
          </cell>
          <cell r="JN29">
            <v>424</v>
          </cell>
          <cell r="JO29" t="str">
            <v>021901</v>
          </cell>
          <cell r="JP29">
            <v>304</v>
          </cell>
          <cell r="JQ29" t="str">
            <v>021901</v>
          </cell>
          <cell r="JR29">
            <v>430</v>
          </cell>
          <cell r="JS29" t="str">
            <v>021901</v>
          </cell>
          <cell r="JT29">
            <v>256</v>
          </cell>
          <cell r="JU29" t="str">
            <v>021901</v>
          </cell>
          <cell r="JV29">
            <v>388</v>
          </cell>
          <cell r="JW29" t="str">
            <v>021901</v>
          </cell>
          <cell r="JX29">
            <v>185</v>
          </cell>
          <cell r="JY29" t="str">
            <v>021901</v>
          </cell>
          <cell r="JZ29">
            <v>323</v>
          </cell>
          <cell r="KA29" t="str">
            <v>021901</v>
          </cell>
          <cell r="KB29">
            <v>215</v>
          </cell>
          <cell r="KC29" t="str">
            <v>021901</v>
          </cell>
          <cell r="KD29">
            <v>320</v>
          </cell>
          <cell r="KE29" t="str">
            <v>021901</v>
          </cell>
          <cell r="KF29">
            <v>123</v>
          </cell>
          <cell r="KG29" t="str">
            <v>021901</v>
          </cell>
          <cell r="KH29">
            <v>224</v>
          </cell>
          <cell r="KI29" t="str">
            <v>021901</v>
          </cell>
          <cell r="KJ29">
            <v>97</v>
          </cell>
          <cell r="KK29" t="str">
            <v>021901</v>
          </cell>
          <cell r="KL29">
            <v>219</v>
          </cell>
          <cell r="KM29" t="str">
            <v>021901</v>
          </cell>
          <cell r="KN29">
            <v>101</v>
          </cell>
          <cell r="KO29" t="str">
            <v>021901</v>
          </cell>
          <cell r="KP29">
            <v>206</v>
          </cell>
          <cell r="KQ29" t="str">
            <v>021901</v>
          </cell>
          <cell r="KR29">
            <v>45</v>
          </cell>
          <cell r="KS29" t="str">
            <v>021901</v>
          </cell>
          <cell r="KT29">
            <v>82</v>
          </cell>
          <cell r="KU29" t="str">
            <v>021901</v>
          </cell>
          <cell r="KV29">
            <v>30</v>
          </cell>
          <cell r="KW29" t="str">
            <v>021901</v>
          </cell>
          <cell r="KX29">
            <v>67</v>
          </cell>
          <cell r="KY29" t="str">
            <v>021901</v>
          </cell>
          <cell r="KZ29">
            <v>28</v>
          </cell>
          <cell r="LA29" t="str">
            <v>021901</v>
          </cell>
          <cell r="LB29">
            <v>81</v>
          </cell>
          <cell r="LC29" t="str">
            <v>021901</v>
          </cell>
          <cell r="LD29">
            <v>62</v>
          </cell>
          <cell r="LE29" t="str">
            <v>021901</v>
          </cell>
          <cell r="LF29">
            <v>137</v>
          </cell>
          <cell r="LG29" t="str">
            <v>021901</v>
          </cell>
          <cell r="LH29">
            <v>66</v>
          </cell>
          <cell r="LI29" t="str">
            <v>021901</v>
          </cell>
          <cell r="LJ29">
            <v>200</v>
          </cell>
          <cell r="LK29" t="str">
            <v>021901</v>
          </cell>
          <cell r="LL29">
            <v>52</v>
          </cell>
          <cell r="LM29" t="str">
            <v>021901</v>
          </cell>
          <cell r="LN29">
            <v>200</v>
          </cell>
          <cell r="LO29" t="str">
            <v>021901</v>
          </cell>
          <cell r="LP29">
            <v>68</v>
          </cell>
          <cell r="LQ29" t="str">
            <v>021901</v>
          </cell>
          <cell r="LR29">
            <v>209</v>
          </cell>
          <cell r="LS29" t="str">
            <v>021901</v>
          </cell>
          <cell r="LT29">
            <v>60</v>
          </cell>
          <cell r="LU29" t="str">
            <v>021901</v>
          </cell>
          <cell r="LV29">
            <v>170</v>
          </cell>
          <cell r="LW29" t="str">
            <v>021901</v>
          </cell>
          <cell r="LX29">
            <v>50</v>
          </cell>
          <cell r="LY29" t="str">
            <v>021901</v>
          </cell>
          <cell r="LZ29">
            <v>137</v>
          </cell>
          <cell r="MA29" t="str">
            <v>021901</v>
          </cell>
          <cell r="MB29">
            <v>37</v>
          </cell>
          <cell r="MC29" t="str">
            <v>021901</v>
          </cell>
          <cell r="MD29">
            <v>124</v>
          </cell>
          <cell r="ME29" t="str">
            <v>021901</v>
          </cell>
          <cell r="MF29">
            <v>45</v>
          </cell>
          <cell r="MG29" t="str">
            <v>021901</v>
          </cell>
          <cell r="MH29">
            <v>110</v>
          </cell>
          <cell r="MI29" t="str">
            <v>021901</v>
          </cell>
          <cell r="MJ29">
            <v>16</v>
          </cell>
          <cell r="MK29" t="str">
            <v>021901</v>
          </cell>
          <cell r="ML29">
            <v>79</v>
          </cell>
          <cell r="MM29" t="str">
            <v>021901</v>
          </cell>
          <cell r="MN29">
            <v>25</v>
          </cell>
          <cell r="MO29" t="str">
            <v>021901</v>
          </cell>
          <cell r="MP29">
            <v>65</v>
          </cell>
          <cell r="MQ29" t="str">
            <v>021901</v>
          </cell>
          <cell r="MR29">
            <v>19</v>
          </cell>
          <cell r="MS29" t="str">
            <v>021901</v>
          </cell>
          <cell r="MT29">
            <v>62</v>
          </cell>
          <cell r="MU29" t="str">
            <v>021901</v>
          </cell>
          <cell r="MV29">
            <v>14</v>
          </cell>
          <cell r="MW29" t="str">
            <v>021901</v>
          </cell>
          <cell r="MX29">
            <v>45</v>
          </cell>
          <cell r="MY29" t="str">
            <v>021901</v>
          </cell>
          <cell r="MZ29">
            <v>10</v>
          </cell>
          <cell r="NA29" t="str">
            <v>021901</v>
          </cell>
          <cell r="NB29">
            <v>30</v>
          </cell>
          <cell r="NC29" t="str">
            <v>021901</v>
          </cell>
          <cell r="ND29">
            <v>5</v>
          </cell>
          <cell r="NE29" t="str">
            <v>021901</v>
          </cell>
          <cell r="NF29">
            <v>21</v>
          </cell>
          <cell r="NG29" t="str">
            <v>021901</v>
          </cell>
          <cell r="NH29">
            <v>8</v>
          </cell>
          <cell r="NI29" t="str">
            <v>022000</v>
          </cell>
          <cell r="NJ29">
            <v>19</v>
          </cell>
          <cell r="NK29" t="str">
            <v>021901</v>
          </cell>
          <cell r="NL29">
            <v>2</v>
          </cell>
          <cell r="NM29" t="str">
            <v>021901</v>
          </cell>
          <cell r="NN29">
            <v>15</v>
          </cell>
          <cell r="NO29" t="str">
            <v>021901</v>
          </cell>
          <cell r="NP29">
            <v>1</v>
          </cell>
          <cell r="NQ29" t="str">
            <v>022000</v>
          </cell>
          <cell r="NR29">
            <v>5</v>
          </cell>
          <cell r="NS29" t="str">
            <v>021901</v>
          </cell>
          <cell r="NT29">
            <v>2</v>
          </cell>
          <cell r="NU29" t="str">
            <v>022002</v>
          </cell>
          <cell r="NV29">
            <v>3</v>
          </cell>
          <cell r="NW29" t="str">
            <v>021901</v>
          </cell>
          <cell r="NX29">
            <v>2</v>
          </cell>
          <cell r="NY29" t="str">
            <v>022003</v>
          </cell>
          <cell r="NZ29">
            <v>3</v>
          </cell>
          <cell r="OC29" t="str">
            <v>022300</v>
          </cell>
          <cell r="OD29">
            <v>7</v>
          </cell>
          <cell r="OG29" t="str">
            <v>026001</v>
          </cell>
          <cell r="OH29">
            <v>1</v>
          </cell>
        </row>
        <row r="30">
          <cell r="C30" t="str">
            <v>021901</v>
          </cell>
          <cell r="D30">
            <v>340</v>
          </cell>
          <cell r="E30" t="str">
            <v>021901</v>
          </cell>
          <cell r="F30">
            <v>349</v>
          </cell>
          <cell r="G30" t="str">
            <v>021901</v>
          </cell>
          <cell r="H30">
            <v>379</v>
          </cell>
          <cell r="I30" t="str">
            <v>021901</v>
          </cell>
          <cell r="J30">
            <v>308</v>
          </cell>
          <cell r="K30" t="str">
            <v>021901</v>
          </cell>
          <cell r="L30">
            <v>410</v>
          </cell>
          <cell r="M30" t="str">
            <v>021901</v>
          </cell>
          <cell r="N30">
            <v>351</v>
          </cell>
          <cell r="O30" t="str">
            <v>021901</v>
          </cell>
          <cell r="P30">
            <v>402</v>
          </cell>
          <cell r="Q30" t="str">
            <v>021901</v>
          </cell>
          <cell r="R30">
            <v>372</v>
          </cell>
          <cell r="S30" t="str">
            <v>021901</v>
          </cell>
          <cell r="T30">
            <v>456</v>
          </cell>
          <cell r="U30" t="str">
            <v>021901</v>
          </cell>
          <cell r="V30">
            <v>453</v>
          </cell>
          <cell r="W30" t="str">
            <v>021901</v>
          </cell>
          <cell r="X30">
            <v>548</v>
          </cell>
          <cell r="Y30" t="str">
            <v>021901</v>
          </cell>
          <cell r="Z30">
            <v>462</v>
          </cell>
          <cell r="AA30" t="str">
            <v>021901</v>
          </cell>
          <cell r="AB30">
            <v>517</v>
          </cell>
          <cell r="AC30" t="str">
            <v>021901</v>
          </cell>
          <cell r="AD30">
            <v>517</v>
          </cell>
          <cell r="AE30" t="str">
            <v>021901</v>
          </cell>
          <cell r="AF30">
            <v>585</v>
          </cell>
          <cell r="AG30" t="str">
            <v>021901</v>
          </cell>
          <cell r="AH30">
            <v>503</v>
          </cell>
          <cell r="AI30" t="str">
            <v>021901</v>
          </cell>
          <cell r="AJ30">
            <v>524</v>
          </cell>
          <cell r="AK30" t="str">
            <v>021901</v>
          </cell>
          <cell r="AL30">
            <v>529</v>
          </cell>
          <cell r="AM30" t="str">
            <v>021901</v>
          </cell>
          <cell r="AN30">
            <v>503</v>
          </cell>
          <cell r="AO30" t="str">
            <v>021901</v>
          </cell>
          <cell r="AP30">
            <v>464</v>
          </cell>
          <cell r="AQ30" t="str">
            <v>021901</v>
          </cell>
          <cell r="AR30">
            <v>535</v>
          </cell>
          <cell r="AS30" t="str">
            <v>021901</v>
          </cell>
          <cell r="AT30">
            <v>529</v>
          </cell>
          <cell r="AU30" t="str">
            <v>021901</v>
          </cell>
          <cell r="AV30">
            <v>539</v>
          </cell>
          <cell r="AW30" t="str">
            <v>021901</v>
          </cell>
          <cell r="AX30">
            <v>515</v>
          </cell>
          <cell r="AY30" t="str">
            <v>021901</v>
          </cell>
          <cell r="AZ30">
            <v>494</v>
          </cell>
          <cell r="BA30" t="str">
            <v>021901</v>
          </cell>
          <cell r="BB30">
            <v>491</v>
          </cell>
          <cell r="BC30" t="str">
            <v>021901</v>
          </cell>
          <cell r="BD30">
            <v>509</v>
          </cell>
          <cell r="BE30" t="str">
            <v>021901</v>
          </cell>
          <cell r="BF30">
            <v>440</v>
          </cell>
          <cell r="BG30" t="str">
            <v>021901</v>
          </cell>
          <cell r="BH30">
            <v>414</v>
          </cell>
          <cell r="BI30" t="str">
            <v>021901</v>
          </cell>
          <cell r="BJ30">
            <v>337</v>
          </cell>
          <cell r="BK30" t="str">
            <v>021901</v>
          </cell>
          <cell r="BL30">
            <v>368</v>
          </cell>
          <cell r="BM30" t="str">
            <v>021901</v>
          </cell>
          <cell r="BN30">
            <v>324</v>
          </cell>
          <cell r="BO30" t="str">
            <v>021616</v>
          </cell>
          <cell r="BP30">
            <v>43</v>
          </cell>
          <cell r="BQ30" t="str">
            <v>021616</v>
          </cell>
          <cell r="BR30">
            <v>59</v>
          </cell>
          <cell r="BS30" t="str">
            <v>021701</v>
          </cell>
          <cell r="BT30">
            <v>578</v>
          </cell>
          <cell r="BU30" t="str">
            <v>021800</v>
          </cell>
          <cell r="BV30">
            <v>368</v>
          </cell>
          <cell r="BW30" t="str">
            <v>021701</v>
          </cell>
          <cell r="BX30">
            <v>524</v>
          </cell>
          <cell r="BY30" t="str">
            <v>021800</v>
          </cell>
          <cell r="BZ30">
            <v>485</v>
          </cell>
          <cell r="CA30" t="str">
            <v>022000</v>
          </cell>
          <cell r="CB30">
            <v>164</v>
          </cell>
          <cell r="CC30" t="str">
            <v>021901</v>
          </cell>
          <cell r="CD30">
            <v>216</v>
          </cell>
          <cell r="CE30" t="str">
            <v>021800</v>
          </cell>
          <cell r="CF30">
            <v>532</v>
          </cell>
          <cell r="CG30" t="str">
            <v>021800</v>
          </cell>
          <cell r="CH30">
            <v>446</v>
          </cell>
          <cell r="CI30" t="str">
            <v>021706</v>
          </cell>
          <cell r="CJ30">
            <v>96</v>
          </cell>
          <cell r="CK30" t="str">
            <v>022000</v>
          </cell>
          <cell r="CL30">
            <v>131</v>
          </cell>
          <cell r="CM30" t="str">
            <v>022000</v>
          </cell>
          <cell r="CN30">
            <v>200</v>
          </cell>
          <cell r="CO30" t="str">
            <v>021800</v>
          </cell>
          <cell r="CP30">
            <v>560</v>
          </cell>
          <cell r="CQ30" t="str">
            <v>022000</v>
          </cell>
          <cell r="CR30">
            <v>220</v>
          </cell>
          <cell r="CS30" t="str">
            <v>021901</v>
          </cell>
          <cell r="CT30">
            <v>229</v>
          </cell>
          <cell r="CU30" t="str">
            <v>022000</v>
          </cell>
          <cell r="CV30">
            <v>215</v>
          </cell>
          <cell r="CW30" t="str">
            <v>022000</v>
          </cell>
          <cell r="CX30">
            <v>151</v>
          </cell>
          <cell r="CY30" t="str">
            <v>022000</v>
          </cell>
          <cell r="CZ30">
            <v>200</v>
          </cell>
          <cell r="DA30" t="str">
            <v>021800</v>
          </cell>
          <cell r="DB30">
            <v>626</v>
          </cell>
          <cell r="DC30" t="str">
            <v>022000</v>
          </cell>
          <cell r="DD30">
            <v>219</v>
          </cell>
          <cell r="DE30" t="str">
            <v>021901</v>
          </cell>
          <cell r="DF30">
            <v>264</v>
          </cell>
          <cell r="DG30" t="str">
            <v>022000</v>
          </cell>
          <cell r="DH30">
            <v>245</v>
          </cell>
          <cell r="DI30" t="str">
            <v>021901</v>
          </cell>
          <cell r="DJ30">
            <v>287</v>
          </cell>
          <cell r="DK30" t="str">
            <v>022000</v>
          </cell>
          <cell r="DL30">
            <v>262</v>
          </cell>
          <cell r="DM30" t="str">
            <v>022000</v>
          </cell>
          <cell r="DN30">
            <v>218</v>
          </cell>
          <cell r="DO30" t="str">
            <v>022000</v>
          </cell>
          <cell r="DP30">
            <v>284</v>
          </cell>
          <cell r="DQ30" t="str">
            <v>022000</v>
          </cell>
          <cell r="DR30">
            <v>238</v>
          </cell>
          <cell r="DS30" t="str">
            <v>021901</v>
          </cell>
          <cell r="DT30">
            <v>493</v>
          </cell>
          <cell r="DU30" t="str">
            <v>021901</v>
          </cell>
          <cell r="DV30">
            <v>401</v>
          </cell>
          <cell r="DW30" t="str">
            <v>022000</v>
          </cell>
          <cell r="DX30">
            <v>369</v>
          </cell>
          <cell r="DY30" t="str">
            <v>022000</v>
          </cell>
          <cell r="DZ30">
            <v>309</v>
          </cell>
          <cell r="EA30" t="str">
            <v>022000</v>
          </cell>
          <cell r="EB30">
            <v>398</v>
          </cell>
          <cell r="EC30" t="str">
            <v>022000</v>
          </cell>
          <cell r="ED30">
            <v>348</v>
          </cell>
          <cell r="EE30" t="str">
            <v>022000</v>
          </cell>
          <cell r="EF30">
            <v>458</v>
          </cell>
          <cell r="EG30" t="str">
            <v>021901</v>
          </cell>
          <cell r="EH30">
            <v>553</v>
          </cell>
          <cell r="EI30" t="str">
            <v>022000</v>
          </cell>
          <cell r="EJ30">
            <v>430</v>
          </cell>
          <cell r="EK30" t="str">
            <v>022000</v>
          </cell>
          <cell r="EL30">
            <v>361</v>
          </cell>
          <cell r="EM30" t="str">
            <v>022000</v>
          </cell>
          <cell r="EN30">
            <v>351</v>
          </cell>
          <cell r="EO30" t="str">
            <v>022000</v>
          </cell>
          <cell r="EP30">
            <v>308</v>
          </cell>
          <cell r="EQ30" t="str">
            <v>022000</v>
          </cell>
          <cell r="ER30">
            <v>368</v>
          </cell>
          <cell r="ES30" t="str">
            <v>021901</v>
          </cell>
          <cell r="ET30">
            <v>484</v>
          </cell>
          <cell r="EU30" t="str">
            <v>022000</v>
          </cell>
          <cell r="EV30">
            <v>424</v>
          </cell>
          <cell r="EW30" t="str">
            <v>022000</v>
          </cell>
          <cell r="EX30">
            <v>332</v>
          </cell>
          <cell r="EY30" t="str">
            <v>022000</v>
          </cell>
          <cell r="EZ30">
            <v>362</v>
          </cell>
          <cell r="FA30" t="str">
            <v>022000</v>
          </cell>
          <cell r="FB30">
            <v>305</v>
          </cell>
          <cell r="FC30" t="str">
            <v>022000</v>
          </cell>
          <cell r="FD30">
            <v>311</v>
          </cell>
          <cell r="FE30" t="str">
            <v>022000</v>
          </cell>
          <cell r="FF30">
            <v>293</v>
          </cell>
          <cell r="FG30" t="str">
            <v>022000</v>
          </cell>
          <cell r="FH30">
            <v>304</v>
          </cell>
          <cell r="FI30" t="str">
            <v>022000</v>
          </cell>
          <cell r="FJ30">
            <v>351</v>
          </cell>
          <cell r="FK30" t="str">
            <v>022000</v>
          </cell>
          <cell r="FL30">
            <v>303</v>
          </cell>
          <cell r="FM30" t="str">
            <v>022000</v>
          </cell>
          <cell r="FN30">
            <v>273</v>
          </cell>
          <cell r="FO30" t="str">
            <v>022000</v>
          </cell>
          <cell r="FP30">
            <v>277</v>
          </cell>
          <cell r="FQ30" t="str">
            <v>022000</v>
          </cell>
          <cell r="FR30">
            <v>265</v>
          </cell>
          <cell r="FS30" t="str">
            <v>022000</v>
          </cell>
          <cell r="FT30">
            <v>285</v>
          </cell>
          <cell r="FU30" t="str">
            <v>022000</v>
          </cell>
          <cell r="FV30">
            <v>265</v>
          </cell>
          <cell r="FW30" t="str">
            <v>022000</v>
          </cell>
          <cell r="FX30">
            <v>273</v>
          </cell>
          <cell r="FY30" t="str">
            <v>022000</v>
          </cell>
          <cell r="FZ30">
            <v>261</v>
          </cell>
          <cell r="GA30" t="str">
            <v>022000</v>
          </cell>
          <cell r="GB30">
            <v>277</v>
          </cell>
          <cell r="GC30" t="str">
            <v>022000</v>
          </cell>
          <cell r="GD30">
            <v>281</v>
          </cell>
          <cell r="GE30" t="str">
            <v>022000</v>
          </cell>
          <cell r="GF30">
            <v>244</v>
          </cell>
          <cell r="GG30" t="str">
            <v>022000</v>
          </cell>
          <cell r="GH30">
            <v>285</v>
          </cell>
          <cell r="GI30" t="str">
            <v>022000</v>
          </cell>
          <cell r="GJ30">
            <v>262</v>
          </cell>
          <cell r="GK30" t="str">
            <v>022000</v>
          </cell>
          <cell r="GL30">
            <v>256</v>
          </cell>
          <cell r="GM30" t="str">
            <v>022000</v>
          </cell>
          <cell r="GN30">
            <v>254</v>
          </cell>
          <cell r="GO30" t="str">
            <v>022000</v>
          </cell>
          <cell r="GP30">
            <v>243</v>
          </cell>
          <cell r="GQ30" t="str">
            <v>022000</v>
          </cell>
          <cell r="GR30">
            <v>248</v>
          </cell>
          <cell r="GS30" t="str">
            <v>022000</v>
          </cell>
          <cell r="GT30">
            <v>232</v>
          </cell>
          <cell r="GU30" t="str">
            <v>022000</v>
          </cell>
          <cell r="GV30">
            <v>237</v>
          </cell>
          <cell r="GW30" t="str">
            <v>022000</v>
          </cell>
          <cell r="GX30">
            <v>268</v>
          </cell>
          <cell r="GY30" t="str">
            <v>022000</v>
          </cell>
          <cell r="GZ30">
            <v>303</v>
          </cell>
          <cell r="HA30" t="str">
            <v>022000</v>
          </cell>
          <cell r="HB30">
            <v>296</v>
          </cell>
          <cell r="HC30" t="str">
            <v>022000</v>
          </cell>
          <cell r="HD30">
            <v>272</v>
          </cell>
          <cell r="HE30" t="str">
            <v>021901</v>
          </cell>
          <cell r="HF30">
            <v>421</v>
          </cell>
          <cell r="HG30" t="str">
            <v>022000</v>
          </cell>
          <cell r="HH30">
            <v>273</v>
          </cell>
          <cell r="HI30" t="str">
            <v>022000</v>
          </cell>
          <cell r="HJ30">
            <v>282</v>
          </cell>
          <cell r="HK30" t="str">
            <v>022000</v>
          </cell>
          <cell r="HL30">
            <v>279</v>
          </cell>
          <cell r="HM30" t="str">
            <v>022000</v>
          </cell>
          <cell r="HN30">
            <v>345</v>
          </cell>
          <cell r="HO30" t="str">
            <v>022000</v>
          </cell>
          <cell r="HP30">
            <v>298</v>
          </cell>
          <cell r="HQ30" t="str">
            <v>022000</v>
          </cell>
          <cell r="HR30">
            <v>353</v>
          </cell>
          <cell r="HS30" t="str">
            <v>022000</v>
          </cell>
          <cell r="HT30">
            <v>289</v>
          </cell>
          <cell r="HU30" t="str">
            <v>022000</v>
          </cell>
          <cell r="HV30">
            <v>361</v>
          </cell>
          <cell r="HW30" t="str">
            <v>021901</v>
          </cell>
          <cell r="HX30">
            <v>511</v>
          </cell>
          <cell r="HY30" t="str">
            <v>022000</v>
          </cell>
          <cell r="HZ30">
            <v>361</v>
          </cell>
          <cell r="IA30" t="str">
            <v>022000</v>
          </cell>
          <cell r="IB30">
            <v>334</v>
          </cell>
          <cell r="IC30" t="str">
            <v>022000</v>
          </cell>
          <cell r="ID30">
            <v>413</v>
          </cell>
          <cell r="IE30" t="str">
            <v>022000</v>
          </cell>
          <cell r="IF30">
            <v>337</v>
          </cell>
          <cell r="IG30" t="str">
            <v>022000</v>
          </cell>
          <cell r="IH30">
            <v>410</v>
          </cell>
          <cell r="II30" t="str">
            <v>022000</v>
          </cell>
          <cell r="IJ30">
            <v>386</v>
          </cell>
          <cell r="IK30" t="str">
            <v>021901</v>
          </cell>
          <cell r="IL30">
            <v>616</v>
          </cell>
          <cell r="IM30" t="str">
            <v>022000</v>
          </cell>
          <cell r="IN30">
            <v>373</v>
          </cell>
          <cell r="IO30" t="str">
            <v>022000</v>
          </cell>
          <cell r="IP30">
            <v>406</v>
          </cell>
          <cell r="IQ30" t="str">
            <v>022000</v>
          </cell>
          <cell r="IR30">
            <v>337</v>
          </cell>
          <cell r="IS30" t="str">
            <v>022000</v>
          </cell>
          <cell r="IT30">
            <v>454</v>
          </cell>
          <cell r="IU30" t="str">
            <v>022000</v>
          </cell>
          <cell r="IV30">
            <v>312</v>
          </cell>
          <cell r="IW30" t="str">
            <v>022000</v>
          </cell>
          <cell r="IX30">
            <v>437</v>
          </cell>
          <cell r="IY30" t="str">
            <v>022000</v>
          </cell>
          <cell r="IZ30">
            <v>272</v>
          </cell>
          <cell r="JA30" t="str">
            <v>022000</v>
          </cell>
          <cell r="JB30">
            <v>393</v>
          </cell>
          <cell r="JC30" t="str">
            <v>022000</v>
          </cell>
          <cell r="JD30">
            <v>279</v>
          </cell>
          <cell r="JE30" t="str">
            <v>022000</v>
          </cell>
          <cell r="JF30">
            <v>365</v>
          </cell>
          <cell r="JG30" t="str">
            <v>022000</v>
          </cell>
          <cell r="JH30">
            <v>275</v>
          </cell>
          <cell r="JI30" t="str">
            <v>022000</v>
          </cell>
          <cell r="JJ30">
            <v>328</v>
          </cell>
          <cell r="JK30" t="str">
            <v>022000</v>
          </cell>
          <cell r="JL30">
            <v>215</v>
          </cell>
          <cell r="JM30" t="str">
            <v>022000</v>
          </cell>
          <cell r="JN30">
            <v>288</v>
          </cell>
          <cell r="JO30" t="str">
            <v>022000</v>
          </cell>
          <cell r="JP30">
            <v>201</v>
          </cell>
          <cell r="JQ30" t="str">
            <v>022000</v>
          </cell>
          <cell r="JR30">
            <v>293</v>
          </cell>
          <cell r="JS30" t="str">
            <v>022000</v>
          </cell>
          <cell r="JT30">
            <v>171</v>
          </cell>
          <cell r="JU30" t="str">
            <v>022000</v>
          </cell>
          <cell r="JV30">
            <v>254</v>
          </cell>
          <cell r="JW30" t="str">
            <v>022000</v>
          </cell>
          <cell r="JX30">
            <v>147</v>
          </cell>
          <cell r="JY30" t="str">
            <v>022000</v>
          </cell>
          <cell r="JZ30">
            <v>230</v>
          </cell>
          <cell r="KA30" t="str">
            <v>022000</v>
          </cell>
          <cell r="KB30">
            <v>148</v>
          </cell>
          <cell r="KC30" t="str">
            <v>022000</v>
          </cell>
          <cell r="KD30">
            <v>249</v>
          </cell>
          <cell r="KE30" t="str">
            <v>022000</v>
          </cell>
          <cell r="KF30">
            <v>113</v>
          </cell>
          <cell r="KG30" t="str">
            <v>022000</v>
          </cell>
          <cell r="KH30">
            <v>191</v>
          </cell>
          <cell r="KI30" t="str">
            <v>022000</v>
          </cell>
          <cell r="KJ30">
            <v>90</v>
          </cell>
          <cell r="KK30" t="str">
            <v>022000</v>
          </cell>
          <cell r="KL30">
            <v>168</v>
          </cell>
          <cell r="KM30" t="str">
            <v>022000</v>
          </cell>
          <cell r="KN30">
            <v>85</v>
          </cell>
          <cell r="KO30" t="str">
            <v>022000</v>
          </cell>
          <cell r="KP30">
            <v>168</v>
          </cell>
          <cell r="KQ30" t="str">
            <v>022000</v>
          </cell>
          <cell r="KR30">
            <v>33</v>
          </cell>
          <cell r="KS30" t="str">
            <v>022000</v>
          </cell>
          <cell r="KT30">
            <v>75</v>
          </cell>
          <cell r="KU30" t="str">
            <v>022000</v>
          </cell>
          <cell r="KV30">
            <v>35</v>
          </cell>
          <cell r="KW30" t="str">
            <v>022000</v>
          </cell>
          <cell r="KX30">
            <v>49</v>
          </cell>
          <cell r="KY30" t="str">
            <v>022000</v>
          </cell>
          <cell r="KZ30">
            <v>29</v>
          </cell>
          <cell r="LA30" t="str">
            <v>022000</v>
          </cell>
          <cell r="LB30">
            <v>80</v>
          </cell>
          <cell r="LC30" t="str">
            <v>022000</v>
          </cell>
          <cell r="LD30">
            <v>36</v>
          </cell>
          <cell r="LE30" t="str">
            <v>022000</v>
          </cell>
          <cell r="LF30">
            <v>103</v>
          </cell>
          <cell r="LG30" t="str">
            <v>022000</v>
          </cell>
          <cell r="LH30">
            <v>41</v>
          </cell>
          <cell r="LI30" t="str">
            <v>022000</v>
          </cell>
          <cell r="LJ30">
            <v>125</v>
          </cell>
          <cell r="LK30" t="str">
            <v>022000</v>
          </cell>
          <cell r="LL30">
            <v>41</v>
          </cell>
          <cell r="LM30" t="str">
            <v>022000</v>
          </cell>
          <cell r="LN30">
            <v>152</v>
          </cell>
          <cell r="LO30" t="str">
            <v>022000</v>
          </cell>
          <cell r="LP30">
            <v>61</v>
          </cell>
          <cell r="LQ30" t="str">
            <v>022000</v>
          </cell>
          <cell r="LR30">
            <v>169</v>
          </cell>
          <cell r="LS30" t="str">
            <v>022000</v>
          </cell>
          <cell r="LT30">
            <v>56</v>
          </cell>
          <cell r="LU30" t="str">
            <v>022000</v>
          </cell>
          <cell r="LV30">
            <v>144</v>
          </cell>
          <cell r="LW30" t="str">
            <v>022000</v>
          </cell>
          <cell r="LX30">
            <v>46</v>
          </cell>
          <cell r="LY30" t="str">
            <v>022000</v>
          </cell>
          <cell r="LZ30">
            <v>105</v>
          </cell>
          <cell r="MA30" t="str">
            <v>022000</v>
          </cell>
          <cell r="MB30">
            <v>36</v>
          </cell>
          <cell r="MC30" t="str">
            <v>022000</v>
          </cell>
          <cell r="MD30">
            <v>121</v>
          </cell>
          <cell r="ME30" t="str">
            <v>022000</v>
          </cell>
          <cell r="MF30">
            <v>29</v>
          </cell>
          <cell r="MG30" t="str">
            <v>022000</v>
          </cell>
          <cell r="MH30">
            <v>99</v>
          </cell>
          <cell r="MI30" t="str">
            <v>022000</v>
          </cell>
          <cell r="MJ30">
            <v>18</v>
          </cell>
          <cell r="MK30" t="str">
            <v>022000</v>
          </cell>
          <cell r="ML30">
            <v>77</v>
          </cell>
          <cell r="MM30" t="str">
            <v>022000</v>
          </cell>
          <cell r="MN30">
            <v>8</v>
          </cell>
          <cell r="MO30" t="str">
            <v>022000</v>
          </cell>
          <cell r="MP30">
            <v>60</v>
          </cell>
          <cell r="MQ30" t="str">
            <v>022000</v>
          </cell>
          <cell r="MR30">
            <v>10</v>
          </cell>
          <cell r="MS30" t="str">
            <v>022000</v>
          </cell>
          <cell r="MT30">
            <v>67</v>
          </cell>
          <cell r="MU30" t="str">
            <v>022000</v>
          </cell>
          <cell r="MV30">
            <v>14</v>
          </cell>
          <cell r="MW30" t="str">
            <v>022000</v>
          </cell>
          <cell r="MX30">
            <v>47</v>
          </cell>
          <cell r="MY30" t="str">
            <v>022000</v>
          </cell>
          <cell r="MZ30">
            <v>11</v>
          </cell>
          <cell r="NA30" t="str">
            <v>022000</v>
          </cell>
          <cell r="NB30">
            <v>28</v>
          </cell>
          <cell r="NC30" t="str">
            <v>022000</v>
          </cell>
          <cell r="ND30">
            <v>7</v>
          </cell>
          <cell r="NE30" t="str">
            <v>022000</v>
          </cell>
          <cell r="NF30">
            <v>23</v>
          </cell>
          <cell r="NG30" t="str">
            <v>022000</v>
          </cell>
          <cell r="NH30">
            <v>5</v>
          </cell>
          <cell r="NI30" t="str">
            <v>022001</v>
          </cell>
          <cell r="NJ30">
            <v>9</v>
          </cell>
          <cell r="NK30" t="str">
            <v>022000</v>
          </cell>
          <cell r="NL30">
            <v>3</v>
          </cell>
          <cell r="NM30" t="str">
            <v>022000</v>
          </cell>
          <cell r="NN30">
            <v>10</v>
          </cell>
          <cell r="NO30" t="str">
            <v>022000</v>
          </cell>
          <cell r="NP30">
            <v>1</v>
          </cell>
          <cell r="NQ30" t="str">
            <v>022001</v>
          </cell>
          <cell r="NR30">
            <v>6</v>
          </cell>
          <cell r="NS30" t="str">
            <v>022000</v>
          </cell>
          <cell r="NT30">
            <v>1</v>
          </cell>
          <cell r="NU30" t="str">
            <v>022003</v>
          </cell>
          <cell r="NV30">
            <v>6</v>
          </cell>
          <cell r="NY30" t="str">
            <v>022102</v>
          </cell>
          <cell r="NZ30">
            <v>1</v>
          </cell>
          <cell r="OC30" t="str">
            <v>022400</v>
          </cell>
          <cell r="OD30">
            <v>2</v>
          </cell>
          <cell r="OG30" t="str">
            <v>027002</v>
          </cell>
          <cell r="OH30">
            <v>2</v>
          </cell>
        </row>
        <row r="31">
          <cell r="C31" t="str">
            <v>022000</v>
          </cell>
          <cell r="D31">
            <v>218</v>
          </cell>
          <cell r="E31" t="str">
            <v>022000</v>
          </cell>
          <cell r="F31">
            <v>213</v>
          </cell>
          <cell r="G31" t="str">
            <v>022000</v>
          </cell>
          <cell r="H31">
            <v>216</v>
          </cell>
          <cell r="I31" t="str">
            <v>022000</v>
          </cell>
          <cell r="J31">
            <v>216</v>
          </cell>
          <cell r="K31" t="str">
            <v>022000</v>
          </cell>
          <cell r="L31">
            <v>248</v>
          </cell>
          <cell r="M31" t="str">
            <v>022000</v>
          </cell>
          <cell r="N31">
            <v>246</v>
          </cell>
          <cell r="O31" t="str">
            <v>022000</v>
          </cell>
          <cell r="P31">
            <v>274</v>
          </cell>
          <cell r="Q31" t="str">
            <v>022000</v>
          </cell>
          <cell r="R31">
            <v>238</v>
          </cell>
          <cell r="S31" t="str">
            <v>022000</v>
          </cell>
          <cell r="T31">
            <v>330</v>
          </cell>
          <cell r="U31" t="str">
            <v>022000</v>
          </cell>
          <cell r="V31">
            <v>297</v>
          </cell>
          <cell r="W31" t="str">
            <v>022000</v>
          </cell>
          <cell r="X31">
            <v>322</v>
          </cell>
          <cell r="Y31" t="str">
            <v>022000</v>
          </cell>
          <cell r="Z31">
            <v>324</v>
          </cell>
          <cell r="AA31" t="str">
            <v>022000</v>
          </cell>
          <cell r="AB31">
            <v>351</v>
          </cell>
          <cell r="AC31" t="str">
            <v>022000</v>
          </cell>
          <cell r="AD31">
            <v>323</v>
          </cell>
          <cell r="AE31" t="str">
            <v>022000</v>
          </cell>
          <cell r="AF31">
            <v>327</v>
          </cell>
          <cell r="AG31" t="str">
            <v>022000</v>
          </cell>
          <cell r="AH31">
            <v>351</v>
          </cell>
          <cell r="AI31" t="str">
            <v>022000</v>
          </cell>
          <cell r="AJ31">
            <v>320</v>
          </cell>
          <cell r="AK31" t="str">
            <v>022000</v>
          </cell>
          <cell r="AL31">
            <v>335</v>
          </cell>
          <cell r="AM31" t="str">
            <v>022000</v>
          </cell>
          <cell r="AN31">
            <v>316</v>
          </cell>
          <cell r="AO31" t="str">
            <v>022000</v>
          </cell>
          <cell r="AP31">
            <v>297</v>
          </cell>
          <cell r="AQ31" t="str">
            <v>022000</v>
          </cell>
          <cell r="AR31">
            <v>321</v>
          </cell>
          <cell r="AS31" t="str">
            <v>022000</v>
          </cell>
          <cell r="AT31">
            <v>308</v>
          </cell>
          <cell r="AU31" t="str">
            <v>022000</v>
          </cell>
          <cell r="AV31">
            <v>307</v>
          </cell>
          <cell r="AW31" t="str">
            <v>022000</v>
          </cell>
          <cell r="AX31">
            <v>296</v>
          </cell>
          <cell r="AY31" t="str">
            <v>022000</v>
          </cell>
          <cell r="AZ31">
            <v>314</v>
          </cell>
          <cell r="BA31" t="str">
            <v>022000</v>
          </cell>
          <cell r="BB31">
            <v>307</v>
          </cell>
          <cell r="BC31" t="str">
            <v>022000</v>
          </cell>
          <cell r="BD31">
            <v>279</v>
          </cell>
          <cell r="BE31" t="str">
            <v>022000</v>
          </cell>
          <cell r="BF31">
            <v>272</v>
          </cell>
          <cell r="BG31" t="str">
            <v>022000</v>
          </cell>
          <cell r="BH31">
            <v>212</v>
          </cell>
          <cell r="BI31" t="str">
            <v>022000</v>
          </cell>
          <cell r="BJ31">
            <v>171</v>
          </cell>
          <cell r="BK31" t="str">
            <v>022000</v>
          </cell>
          <cell r="BL31">
            <v>210</v>
          </cell>
          <cell r="BM31" t="str">
            <v>022000</v>
          </cell>
          <cell r="BN31">
            <v>196</v>
          </cell>
          <cell r="BO31" t="str">
            <v>021701</v>
          </cell>
          <cell r="BP31">
            <v>592</v>
          </cell>
          <cell r="BQ31" t="str">
            <v>021701</v>
          </cell>
          <cell r="BR31">
            <v>620</v>
          </cell>
          <cell r="BS31" t="str">
            <v>021706</v>
          </cell>
          <cell r="BT31">
            <v>105</v>
          </cell>
          <cell r="BU31" t="str">
            <v>021901</v>
          </cell>
          <cell r="BV31">
            <v>156</v>
          </cell>
          <cell r="BW31" t="str">
            <v>021706</v>
          </cell>
          <cell r="BX31">
            <v>99</v>
          </cell>
          <cell r="BY31" t="str">
            <v>021901</v>
          </cell>
          <cell r="BZ31">
            <v>215</v>
          </cell>
          <cell r="CA31" t="str">
            <v>022001</v>
          </cell>
          <cell r="CB31">
            <v>247</v>
          </cell>
          <cell r="CC31" t="str">
            <v>022000</v>
          </cell>
          <cell r="CD31">
            <v>113</v>
          </cell>
          <cell r="CE31" t="str">
            <v>021901</v>
          </cell>
          <cell r="CF31">
            <v>243</v>
          </cell>
          <cell r="CG31" t="str">
            <v>021901</v>
          </cell>
          <cell r="CH31">
            <v>205</v>
          </cell>
          <cell r="CI31" t="str">
            <v>021800</v>
          </cell>
          <cell r="CJ31">
            <v>531</v>
          </cell>
          <cell r="CK31" t="str">
            <v>022001</v>
          </cell>
          <cell r="CL31">
            <v>162</v>
          </cell>
          <cell r="CM31" t="str">
            <v>022001</v>
          </cell>
          <cell r="CN31">
            <v>332</v>
          </cell>
          <cell r="CO31" t="str">
            <v>021901</v>
          </cell>
          <cell r="CP31">
            <v>217</v>
          </cell>
          <cell r="CQ31" t="str">
            <v>022001</v>
          </cell>
          <cell r="CR31">
            <v>328</v>
          </cell>
          <cell r="CS31" t="str">
            <v>022000</v>
          </cell>
          <cell r="CT31">
            <v>147</v>
          </cell>
          <cell r="CU31" t="str">
            <v>022001</v>
          </cell>
          <cell r="CV31">
            <v>316</v>
          </cell>
          <cell r="CW31" t="str">
            <v>022001</v>
          </cell>
          <cell r="CX31">
            <v>205</v>
          </cell>
          <cell r="CY31" t="str">
            <v>022001</v>
          </cell>
          <cell r="CZ31">
            <v>301</v>
          </cell>
          <cell r="DA31" t="str">
            <v>021901</v>
          </cell>
          <cell r="DB31">
            <v>216</v>
          </cell>
          <cell r="DC31" t="str">
            <v>022001</v>
          </cell>
          <cell r="DD31">
            <v>285</v>
          </cell>
          <cell r="DE31" t="str">
            <v>022000</v>
          </cell>
          <cell r="DF31">
            <v>185</v>
          </cell>
          <cell r="DG31" t="str">
            <v>022001</v>
          </cell>
          <cell r="DH31">
            <v>307</v>
          </cell>
          <cell r="DI31" t="str">
            <v>022000</v>
          </cell>
          <cell r="DJ31">
            <v>185</v>
          </cell>
          <cell r="DK31" t="str">
            <v>022001</v>
          </cell>
          <cell r="DL31">
            <v>297</v>
          </cell>
          <cell r="DM31" t="str">
            <v>022001</v>
          </cell>
          <cell r="DN31">
            <v>279</v>
          </cell>
          <cell r="DO31" t="str">
            <v>022001</v>
          </cell>
          <cell r="DP31">
            <v>353</v>
          </cell>
          <cell r="DQ31" t="str">
            <v>022001</v>
          </cell>
          <cell r="DR31">
            <v>288</v>
          </cell>
          <cell r="DS31" t="str">
            <v>022000</v>
          </cell>
          <cell r="DT31">
            <v>303</v>
          </cell>
          <cell r="DU31" t="str">
            <v>022000</v>
          </cell>
          <cell r="DV31">
            <v>291</v>
          </cell>
          <cell r="DW31" t="str">
            <v>022001</v>
          </cell>
          <cell r="DX31">
            <v>412</v>
          </cell>
          <cell r="DY31" t="str">
            <v>022001</v>
          </cell>
          <cell r="DZ31">
            <v>303</v>
          </cell>
          <cell r="EA31" t="str">
            <v>022001</v>
          </cell>
          <cell r="EB31">
            <v>416</v>
          </cell>
          <cell r="EC31" t="str">
            <v>022001</v>
          </cell>
          <cell r="ED31">
            <v>322</v>
          </cell>
          <cell r="EE31" t="str">
            <v>022001</v>
          </cell>
          <cell r="EF31">
            <v>418</v>
          </cell>
          <cell r="EG31" t="str">
            <v>022000</v>
          </cell>
          <cell r="EH31">
            <v>381</v>
          </cell>
          <cell r="EI31" t="str">
            <v>022001</v>
          </cell>
          <cell r="EJ31">
            <v>430</v>
          </cell>
          <cell r="EK31" t="str">
            <v>022001</v>
          </cell>
          <cell r="EL31">
            <v>361</v>
          </cell>
          <cell r="EM31" t="str">
            <v>022001</v>
          </cell>
          <cell r="EN31">
            <v>386</v>
          </cell>
          <cell r="EO31" t="str">
            <v>022001</v>
          </cell>
          <cell r="EP31">
            <v>376</v>
          </cell>
          <cell r="EQ31" t="str">
            <v>022001</v>
          </cell>
          <cell r="ER31">
            <v>377</v>
          </cell>
          <cell r="ES31" t="str">
            <v>022000</v>
          </cell>
          <cell r="ET31">
            <v>386</v>
          </cell>
          <cell r="EU31" t="str">
            <v>022001</v>
          </cell>
          <cell r="EV31">
            <v>387</v>
          </cell>
          <cell r="EW31" t="str">
            <v>022001</v>
          </cell>
          <cell r="EX31">
            <v>347</v>
          </cell>
          <cell r="EY31" t="str">
            <v>022001</v>
          </cell>
          <cell r="EZ31">
            <v>339</v>
          </cell>
          <cell r="FA31" t="str">
            <v>022001</v>
          </cell>
          <cell r="FB31">
            <v>327</v>
          </cell>
          <cell r="FC31" t="str">
            <v>022001</v>
          </cell>
          <cell r="FD31">
            <v>342</v>
          </cell>
          <cell r="FE31" t="str">
            <v>022001</v>
          </cell>
          <cell r="FF31">
            <v>304</v>
          </cell>
          <cell r="FG31" t="str">
            <v>022001</v>
          </cell>
          <cell r="FH31">
            <v>315</v>
          </cell>
          <cell r="FI31" t="str">
            <v>022001</v>
          </cell>
          <cell r="FJ31">
            <v>320</v>
          </cell>
          <cell r="FK31" t="str">
            <v>022001</v>
          </cell>
          <cell r="FL31">
            <v>350</v>
          </cell>
          <cell r="FM31" t="str">
            <v>022001</v>
          </cell>
          <cell r="FN31">
            <v>297</v>
          </cell>
          <cell r="FO31" t="str">
            <v>022001</v>
          </cell>
          <cell r="FP31">
            <v>320</v>
          </cell>
          <cell r="FQ31" t="str">
            <v>022001</v>
          </cell>
          <cell r="FR31">
            <v>319</v>
          </cell>
          <cell r="FS31" t="str">
            <v>022001</v>
          </cell>
          <cell r="FT31">
            <v>294</v>
          </cell>
          <cell r="FU31" t="str">
            <v>022001</v>
          </cell>
          <cell r="FV31">
            <v>361</v>
          </cell>
          <cell r="FW31" t="str">
            <v>022001</v>
          </cell>
          <cell r="FX31">
            <v>276</v>
          </cell>
          <cell r="FY31" t="str">
            <v>022001</v>
          </cell>
          <cell r="FZ31">
            <v>322</v>
          </cell>
          <cell r="GA31" t="str">
            <v>022001</v>
          </cell>
          <cell r="GB31">
            <v>304</v>
          </cell>
          <cell r="GC31" t="str">
            <v>022001</v>
          </cell>
          <cell r="GD31">
            <v>310</v>
          </cell>
          <cell r="GE31" t="str">
            <v>022001</v>
          </cell>
          <cell r="GF31">
            <v>292</v>
          </cell>
          <cell r="GG31" t="str">
            <v>022001</v>
          </cell>
          <cell r="GH31">
            <v>326</v>
          </cell>
          <cell r="GI31" t="str">
            <v>022001</v>
          </cell>
          <cell r="GJ31">
            <v>239</v>
          </cell>
          <cell r="GK31" t="str">
            <v>022001</v>
          </cell>
          <cell r="GL31">
            <v>275</v>
          </cell>
          <cell r="GM31" t="str">
            <v>022001</v>
          </cell>
          <cell r="GN31">
            <v>297</v>
          </cell>
          <cell r="GO31" t="str">
            <v>022001</v>
          </cell>
          <cell r="GP31">
            <v>304</v>
          </cell>
          <cell r="GQ31" t="str">
            <v>022001</v>
          </cell>
          <cell r="GR31">
            <v>294</v>
          </cell>
          <cell r="GS31" t="str">
            <v>022001</v>
          </cell>
          <cell r="GT31">
            <v>315</v>
          </cell>
          <cell r="GU31" t="str">
            <v>022001</v>
          </cell>
          <cell r="GV31">
            <v>284</v>
          </cell>
          <cell r="GW31" t="str">
            <v>022001</v>
          </cell>
          <cell r="GX31">
            <v>330</v>
          </cell>
          <cell r="GY31" t="str">
            <v>022001</v>
          </cell>
          <cell r="GZ31">
            <v>319</v>
          </cell>
          <cell r="HA31" t="str">
            <v>022001</v>
          </cell>
          <cell r="HB31">
            <v>323</v>
          </cell>
          <cell r="HC31" t="str">
            <v>022001</v>
          </cell>
          <cell r="HD31">
            <v>331</v>
          </cell>
          <cell r="HE31" t="str">
            <v>022000</v>
          </cell>
          <cell r="HF31">
            <v>290</v>
          </cell>
          <cell r="HG31" t="str">
            <v>022001</v>
          </cell>
          <cell r="HH31">
            <v>353</v>
          </cell>
          <cell r="HI31" t="str">
            <v>022001</v>
          </cell>
          <cell r="HJ31">
            <v>390</v>
          </cell>
          <cell r="HK31" t="str">
            <v>022001</v>
          </cell>
          <cell r="HL31">
            <v>381</v>
          </cell>
          <cell r="HM31" t="str">
            <v>022001</v>
          </cell>
          <cell r="HN31">
            <v>425</v>
          </cell>
          <cell r="HO31" t="str">
            <v>022001</v>
          </cell>
          <cell r="HP31">
            <v>382</v>
          </cell>
          <cell r="HQ31" t="str">
            <v>022001</v>
          </cell>
          <cell r="HR31">
            <v>400</v>
          </cell>
          <cell r="HS31" t="str">
            <v>022001</v>
          </cell>
          <cell r="HT31">
            <v>381</v>
          </cell>
          <cell r="HU31" t="str">
            <v>022001</v>
          </cell>
          <cell r="HV31">
            <v>449</v>
          </cell>
          <cell r="HW31" t="str">
            <v>022000</v>
          </cell>
          <cell r="HX31">
            <v>331</v>
          </cell>
          <cell r="HY31" t="str">
            <v>022001</v>
          </cell>
          <cell r="HZ31">
            <v>456</v>
          </cell>
          <cell r="IA31" t="str">
            <v>022001</v>
          </cell>
          <cell r="IB31">
            <v>431</v>
          </cell>
          <cell r="IC31" t="str">
            <v>022001</v>
          </cell>
          <cell r="ID31">
            <v>479</v>
          </cell>
          <cell r="IE31" t="str">
            <v>022001</v>
          </cell>
          <cell r="IF31">
            <v>391</v>
          </cell>
          <cell r="IG31" t="str">
            <v>022001</v>
          </cell>
          <cell r="IH31">
            <v>463</v>
          </cell>
          <cell r="II31" t="str">
            <v>022001</v>
          </cell>
          <cell r="IJ31">
            <v>439</v>
          </cell>
          <cell r="IK31" t="str">
            <v>022000</v>
          </cell>
          <cell r="IL31">
            <v>456</v>
          </cell>
          <cell r="IM31" t="str">
            <v>022001</v>
          </cell>
          <cell r="IN31">
            <v>365</v>
          </cell>
          <cell r="IO31" t="str">
            <v>022001</v>
          </cell>
          <cell r="IP31">
            <v>401</v>
          </cell>
          <cell r="IQ31" t="str">
            <v>022001</v>
          </cell>
          <cell r="IR31">
            <v>366</v>
          </cell>
          <cell r="IS31" t="str">
            <v>022001</v>
          </cell>
          <cell r="IT31">
            <v>462</v>
          </cell>
          <cell r="IU31" t="str">
            <v>022001</v>
          </cell>
          <cell r="IV31">
            <v>325</v>
          </cell>
          <cell r="IW31" t="str">
            <v>022001</v>
          </cell>
          <cell r="IX31">
            <v>410</v>
          </cell>
          <cell r="IY31" t="str">
            <v>022001</v>
          </cell>
          <cell r="IZ31">
            <v>256</v>
          </cell>
          <cell r="JA31" t="str">
            <v>022001</v>
          </cell>
          <cell r="JB31">
            <v>344</v>
          </cell>
          <cell r="JC31" t="str">
            <v>022001</v>
          </cell>
          <cell r="JD31">
            <v>233</v>
          </cell>
          <cell r="JE31" t="str">
            <v>022001</v>
          </cell>
          <cell r="JF31">
            <v>362</v>
          </cell>
          <cell r="JG31" t="str">
            <v>022001</v>
          </cell>
          <cell r="JH31">
            <v>221</v>
          </cell>
          <cell r="JI31" t="str">
            <v>022001</v>
          </cell>
          <cell r="JJ31">
            <v>337</v>
          </cell>
          <cell r="JK31" t="str">
            <v>022001</v>
          </cell>
          <cell r="JL31">
            <v>178</v>
          </cell>
          <cell r="JM31" t="str">
            <v>022001</v>
          </cell>
          <cell r="JN31">
            <v>248</v>
          </cell>
          <cell r="JO31" t="str">
            <v>022001</v>
          </cell>
          <cell r="JP31">
            <v>150</v>
          </cell>
          <cell r="JQ31" t="str">
            <v>022001</v>
          </cell>
          <cell r="JR31">
            <v>265</v>
          </cell>
          <cell r="JS31" t="str">
            <v>022001</v>
          </cell>
          <cell r="JT31">
            <v>169</v>
          </cell>
          <cell r="JU31" t="str">
            <v>022001</v>
          </cell>
          <cell r="JV31">
            <v>248</v>
          </cell>
          <cell r="JW31" t="str">
            <v>022001</v>
          </cell>
          <cell r="JX31">
            <v>112</v>
          </cell>
          <cell r="JY31" t="str">
            <v>022001</v>
          </cell>
          <cell r="JZ31">
            <v>162</v>
          </cell>
          <cell r="KA31" t="str">
            <v>022001</v>
          </cell>
          <cell r="KB31">
            <v>89</v>
          </cell>
          <cell r="KC31" t="str">
            <v>022001</v>
          </cell>
          <cell r="KD31">
            <v>180</v>
          </cell>
          <cell r="KE31" t="str">
            <v>022001</v>
          </cell>
          <cell r="KF31">
            <v>66</v>
          </cell>
          <cell r="KG31" t="str">
            <v>022001</v>
          </cell>
          <cell r="KH31">
            <v>138</v>
          </cell>
          <cell r="KI31" t="str">
            <v>022001</v>
          </cell>
          <cell r="KJ31">
            <v>58</v>
          </cell>
          <cell r="KK31" t="str">
            <v>022001</v>
          </cell>
          <cell r="KL31">
            <v>133</v>
          </cell>
          <cell r="KM31" t="str">
            <v>022001</v>
          </cell>
          <cell r="KN31">
            <v>54</v>
          </cell>
          <cell r="KO31" t="str">
            <v>022001</v>
          </cell>
          <cell r="KP31">
            <v>136</v>
          </cell>
          <cell r="KQ31" t="str">
            <v>022001</v>
          </cell>
          <cell r="KR31">
            <v>21</v>
          </cell>
          <cell r="KS31" t="str">
            <v>022001</v>
          </cell>
          <cell r="KT31">
            <v>68</v>
          </cell>
          <cell r="KU31" t="str">
            <v>022001</v>
          </cell>
          <cell r="KV31">
            <v>8</v>
          </cell>
          <cell r="KW31" t="str">
            <v>022001</v>
          </cell>
          <cell r="KX31">
            <v>30</v>
          </cell>
          <cell r="KY31" t="str">
            <v>022001</v>
          </cell>
          <cell r="KZ31">
            <v>16</v>
          </cell>
          <cell r="LA31" t="str">
            <v>022001</v>
          </cell>
          <cell r="LB31">
            <v>58</v>
          </cell>
          <cell r="LC31" t="str">
            <v>022001</v>
          </cell>
          <cell r="LD31">
            <v>42</v>
          </cell>
          <cell r="LE31" t="str">
            <v>022001</v>
          </cell>
          <cell r="LF31">
            <v>69</v>
          </cell>
          <cell r="LG31" t="str">
            <v>022001</v>
          </cell>
          <cell r="LH31">
            <v>60</v>
          </cell>
          <cell r="LI31" t="str">
            <v>022001</v>
          </cell>
          <cell r="LJ31">
            <v>109</v>
          </cell>
          <cell r="LK31" t="str">
            <v>022001</v>
          </cell>
          <cell r="LL31">
            <v>41</v>
          </cell>
          <cell r="LM31" t="str">
            <v>022001</v>
          </cell>
          <cell r="LN31">
            <v>131</v>
          </cell>
          <cell r="LO31" t="str">
            <v>022001</v>
          </cell>
          <cell r="LP31">
            <v>34</v>
          </cell>
          <cell r="LQ31" t="str">
            <v>022001</v>
          </cell>
          <cell r="LR31">
            <v>139</v>
          </cell>
          <cell r="LS31" t="str">
            <v>022001</v>
          </cell>
          <cell r="LT31">
            <v>44</v>
          </cell>
          <cell r="LU31" t="str">
            <v>022001</v>
          </cell>
          <cell r="LV31">
            <v>119</v>
          </cell>
          <cell r="LW31" t="str">
            <v>022001</v>
          </cell>
          <cell r="LX31">
            <v>18</v>
          </cell>
          <cell r="LY31" t="str">
            <v>022001</v>
          </cell>
          <cell r="LZ31">
            <v>95</v>
          </cell>
          <cell r="MA31" t="str">
            <v>022001</v>
          </cell>
          <cell r="MB31">
            <v>30</v>
          </cell>
          <cell r="MC31" t="str">
            <v>022001</v>
          </cell>
          <cell r="MD31">
            <v>116</v>
          </cell>
          <cell r="ME31" t="str">
            <v>022001</v>
          </cell>
          <cell r="MF31">
            <v>19</v>
          </cell>
          <cell r="MG31" t="str">
            <v>022001</v>
          </cell>
          <cell r="MH31">
            <v>69</v>
          </cell>
          <cell r="MI31" t="str">
            <v>022001</v>
          </cell>
          <cell r="MJ31">
            <v>7</v>
          </cell>
          <cell r="MK31" t="str">
            <v>022001</v>
          </cell>
          <cell r="ML31">
            <v>34</v>
          </cell>
          <cell r="MM31" t="str">
            <v>022001</v>
          </cell>
          <cell r="MN31">
            <v>4</v>
          </cell>
          <cell r="MO31" t="str">
            <v>022001</v>
          </cell>
          <cell r="MP31">
            <v>33</v>
          </cell>
          <cell r="MQ31" t="str">
            <v>022001</v>
          </cell>
          <cell r="MR31">
            <v>13</v>
          </cell>
          <cell r="MS31" t="str">
            <v>022001</v>
          </cell>
          <cell r="MT31">
            <v>26</v>
          </cell>
          <cell r="MU31" t="str">
            <v>022001</v>
          </cell>
          <cell r="MV31">
            <v>7</v>
          </cell>
          <cell r="MW31" t="str">
            <v>022001</v>
          </cell>
          <cell r="MX31">
            <v>22</v>
          </cell>
          <cell r="MY31" t="str">
            <v>022001</v>
          </cell>
          <cell r="MZ31">
            <v>5</v>
          </cell>
          <cell r="NA31" t="str">
            <v>022001</v>
          </cell>
          <cell r="NB31">
            <v>21</v>
          </cell>
          <cell r="NC31" t="str">
            <v>022001</v>
          </cell>
          <cell r="ND31">
            <v>1</v>
          </cell>
          <cell r="NE31" t="str">
            <v>022001</v>
          </cell>
          <cell r="NF31">
            <v>15</v>
          </cell>
          <cell r="NI31" t="str">
            <v>022002</v>
          </cell>
          <cell r="NJ31">
            <v>17</v>
          </cell>
          <cell r="NK31" t="str">
            <v>022001</v>
          </cell>
          <cell r="NL31">
            <v>1</v>
          </cell>
          <cell r="NM31" t="str">
            <v>022001</v>
          </cell>
          <cell r="NN31">
            <v>4</v>
          </cell>
          <cell r="NO31" t="str">
            <v>022001</v>
          </cell>
          <cell r="NP31">
            <v>1</v>
          </cell>
          <cell r="NQ31" t="str">
            <v>022002</v>
          </cell>
          <cell r="NR31">
            <v>8</v>
          </cell>
          <cell r="NU31" t="str">
            <v>022012</v>
          </cell>
          <cell r="NV31">
            <v>2</v>
          </cell>
          <cell r="NY31" t="str">
            <v>022103</v>
          </cell>
          <cell r="NZ31">
            <v>5</v>
          </cell>
          <cell r="OC31" t="str">
            <v>022720</v>
          </cell>
          <cell r="OD31">
            <v>4</v>
          </cell>
          <cell r="OG31" t="str">
            <v>028000</v>
          </cell>
          <cell r="OH31">
            <v>1</v>
          </cell>
        </row>
        <row r="32">
          <cell r="C32" t="str">
            <v>022001</v>
          </cell>
          <cell r="D32">
            <v>329</v>
          </cell>
          <cell r="E32" t="str">
            <v>022001</v>
          </cell>
          <cell r="F32">
            <v>278</v>
          </cell>
          <cell r="G32" t="str">
            <v>022001</v>
          </cell>
          <cell r="H32">
            <v>330</v>
          </cell>
          <cell r="I32" t="str">
            <v>022001</v>
          </cell>
          <cell r="J32">
            <v>275</v>
          </cell>
          <cell r="K32" t="str">
            <v>022001</v>
          </cell>
          <cell r="L32">
            <v>331</v>
          </cell>
          <cell r="M32" t="str">
            <v>022001</v>
          </cell>
          <cell r="N32">
            <v>295</v>
          </cell>
          <cell r="O32" t="str">
            <v>022001</v>
          </cell>
          <cell r="P32">
            <v>347</v>
          </cell>
          <cell r="Q32" t="str">
            <v>022001</v>
          </cell>
          <cell r="R32">
            <v>309</v>
          </cell>
          <cell r="S32" t="str">
            <v>022001</v>
          </cell>
          <cell r="T32">
            <v>369</v>
          </cell>
          <cell r="U32" t="str">
            <v>022001</v>
          </cell>
          <cell r="V32">
            <v>381</v>
          </cell>
          <cell r="W32" t="str">
            <v>022001</v>
          </cell>
          <cell r="X32">
            <v>383</v>
          </cell>
          <cell r="Y32" t="str">
            <v>022001</v>
          </cell>
          <cell r="Z32">
            <v>345</v>
          </cell>
          <cell r="AA32" t="str">
            <v>022001</v>
          </cell>
          <cell r="AB32">
            <v>418</v>
          </cell>
          <cell r="AC32" t="str">
            <v>022001</v>
          </cell>
          <cell r="AD32">
            <v>397</v>
          </cell>
          <cell r="AE32" t="str">
            <v>022001</v>
          </cell>
          <cell r="AF32">
            <v>429</v>
          </cell>
          <cell r="AG32" t="str">
            <v>022001</v>
          </cell>
          <cell r="AH32">
            <v>412</v>
          </cell>
          <cell r="AI32" t="str">
            <v>022001</v>
          </cell>
          <cell r="AJ32">
            <v>456</v>
          </cell>
          <cell r="AK32" t="str">
            <v>022001</v>
          </cell>
          <cell r="AL32">
            <v>450</v>
          </cell>
          <cell r="AM32" t="str">
            <v>022001</v>
          </cell>
          <cell r="AN32">
            <v>442</v>
          </cell>
          <cell r="AO32" t="str">
            <v>022001</v>
          </cell>
          <cell r="AP32">
            <v>431</v>
          </cell>
          <cell r="AQ32" t="str">
            <v>022001</v>
          </cell>
          <cell r="AR32">
            <v>463</v>
          </cell>
          <cell r="AS32" t="str">
            <v>022001</v>
          </cell>
          <cell r="AT32">
            <v>461</v>
          </cell>
          <cell r="AU32" t="str">
            <v>022001</v>
          </cell>
          <cell r="AV32">
            <v>511</v>
          </cell>
          <cell r="AW32" t="str">
            <v>022001</v>
          </cell>
          <cell r="AX32">
            <v>449</v>
          </cell>
          <cell r="AY32" t="str">
            <v>022001</v>
          </cell>
          <cell r="AZ32">
            <v>496</v>
          </cell>
          <cell r="BA32" t="str">
            <v>022001</v>
          </cell>
          <cell r="BB32">
            <v>505</v>
          </cell>
          <cell r="BC32" t="str">
            <v>022001</v>
          </cell>
          <cell r="BD32">
            <v>517</v>
          </cell>
          <cell r="BE32" t="str">
            <v>022001</v>
          </cell>
          <cell r="BF32">
            <v>437</v>
          </cell>
          <cell r="BG32" t="str">
            <v>022001</v>
          </cell>
          <cell r="BH32">
            <v>382</v>
          </cell>
          <cell r="BI32" t="str">
            <v>022001</v>
          </cell>
          <cell r="BJ32">
            <v>344</v>
          </cell>
          <cell r="BK32" t="str">
            <v>022001</v>
          </cell>
          <cell r="BL32">
            <v>360</v>
          </cell>
          <cell r="BM32" t="str">
            <v>022001</v>
          </cell>
          <cell r="BN32">
            <v>311</v>
          </cell>
          <cell r="BO32" t="str">
            <v>021706</v>
          </cell>
          <cell r="BP32">
            <v>115</v>
          </cell>
          <cell r="BQ32" t="str">
            <v>021706</v>
          </cell>
          <cell r="BR32">
            <v>86</v>
          </cell>
          <cell r="BS32" t="str">
            <v>021800</v>
          </cell>
          <cell r="BT32">
            <v>340</v>
          </cell>
          <cell r="BU32" t="str">
            <v>022000</v>
          </cell>
          <cell r="BV32">
            <v>115</v>
          </cell>
          <cell r="BW32" t="str">
            <v>021800</v>
          </cell>
          <cell r="BX32">
            <v>489</v>
          </cell>
          <cell r="BY32" t="str">
            <v>022000</v>
          </cell>
          <cell r="BZ32">
            <v>121</v>
          </cell>
          <cell r="CA32" t="str">
            <v>022002</v>
          </cell>
          <cell r="CB32">
            <v>116</v>
          </cell>
          <cell r="CC32" t="str">
            <v>022001</v>
          </cell>
          <cell r="CD32">
            <v>165</v>
          </cell>
          <cell r="CE32" t="str">
            <v>022000</v>
          </cell>
          <cell r="CF32">
            <v>174</v>
          </cell>
          <cell r="CG32" t="str">
            <v>022000</v>
          </cell>
          <cell r="CH32">
            <v>135</v>
          </cell>
          <cell r="CI32" t="str">
            <v>021901</v>
          </cell>
          <cell r="CJ32">
            <v>251</v>
          </cell>
          <cell r="CK32" t="str">
            <v>022002</v>
          </cell>
          <cell r="CL32">
            <v>64</v>
          </cell>
          <cell r="CM32" t="str">
            <v>022002</v>
          </cell>
          <cell r="CN32">
            <v>150</v>
          </cell>
          <cell r="CO32" t="str">
            <v>022000</v>
          </cell>
          <cell r="CP32">
            <v>152</v>
          </cell>
          <cell r="CQ32" t="str">
            <v>022002</v>
          </cell>
          <cell r="CR32">
            <v>138</v>
          </cell>
          <cell r="CS32" t="str">
            <v>022001</v>
          </cell>
          <cell r="CT32">
            <v>201</v>
          </cell>
          <cell r="CU32" t="str">
            <v>022002</v>
          </cell>
          <cell r="CV32">
            <v>128</v>
          </cell>
          <cell r="CW32" t="str">
            <v>022002</v>
          </cell>
          <cell r="CX32">
            <v>67</v>
          </cell>
          <cell r="CY32" t="str">
            <v>022002</v>
          </cell>
          <cell r="CZ32">
            <v>118</v>
          </cell>
          <cell r="DA32" t="str">
            <v>022000</v>
          </cell>
          <cell r="DB32">
            <v>165</v>
          </cell>
          <cell r="DC32" t="str">
            <v>022002</v>
          </cell>
          <cell r="DD32">
            <v>123</v>
          </cell>
          <cell r="DE32" t="str">
            <v>022001</v>
          </cell>
          <cell r="DF32">
            <v>208</v>
          </cell>
          <cell r="DG32" t="str">
            <v>022002</v>
          </cell>
          <cell r="DH32">
            <v>112</v>
          </cell>
          <cell r="DI32" t="str">
            <v>022001</v>
          </cell>
          <cell r="DJ32">
            <v>210</v>
          </cell>
          <cell r="DK32" t="str">
            <v>022002</v>
          </cell>
          <cell r="DL32">
            <v>129</v>
          </cell>
          <cell r="DM32" t="str">
            <v>022002</v>
          </cell>
          <cell r="DN32">
            <v>97</v>
          </cell>
          <cell r="DO32" t="str">
            <v>022002</v>
          </cell>
          <cell r="DP32">
            <v>168</v>
          </cell>
          <cell r="DQ32" t="str">
            <v>022002</v>
          </cell>
          <cell r="DR32">
            <v>110</v>
          </cell>
          <cell r="DS32" t="str">
            <v>022001</v>
          </cell>
          <cell r="DT32">
            <v>400</v>
          </cell>
          <cell r="DU32" t="str">
            <v>022001</v>
          </cell>
          <cell r="DV32">
            <v>275</v>
          </cell>
          <cell r="DW32" t="str">
            <v>022002</v>
          </cell>
          <cell r="DX32">
            <v>168</v>
          </cell>
          <cell r="DY32" t="str">
            <v>022002</v>
          </cell>
          <cell r="DZ32">
            <v>123</v>
          </cell>
          <cell r="EA32" t="str">
            <v>022002</v>
          </cell>
          <cell r="EB32">
            <v>200</v>
          </cell>
          <cell r="EC32" t="str">
            <v>022002</v>
          </cell>
          <cell r="ED32">
            <v>154</v>
          </cell>
          <cell r="EE32" t="str">
            <v>022002</v>
          </cell>
          <cell r="EF32">
            <v>189</v>
          </cell>
          <cell r="EG32" t="str">
            <v>022001</v>
          </cell>
          <cell r="EH32">
            <v>355</v>
          </cell>
          <cell r="EI32" t="str">
            <v>022002</v>
          </cell>
          <cell r="EJ32">
            <v>180</v>
          </cell>
          <cell r="EK32" t="str">
            <v>022002</v>
          </cell>
          <cell r="EL32">
            <v>132</v>
          </cell>
          <cell r="EM32" t="str">
            <v>022002</v>
          </cell>
          <cell r="EN32">
            <v>172</v>
          </cell>
          <cell r="EO32" t="str">
            <v>022002</v>
          </cell>
          <cell r="EP32">
            <v>148</v>
          </cell>
          <cell r="EQ32" t="str">
            <v>022002</v>
          </cell>
          <cell r="ER32">
            <v>180</v>
          </cell>
          <cell r="ES32" t="str">
            <v>022001</v>
          </cell>
          <cell r="ET32">
            <v>346</v>
          </cell>
          <cell r="EU32" t="str">
            <v>022002</v>
          </cell>
          <cell r="EV32">
            <v>145</v>
          </cell>
          <cell r="EW32" t="str">
            <v>022002</v>
          </cell>
          <cell r="EX32">
            <v>135</v>
          </cell>
          <cell r="EY32" t="str">
            <v>022002</v>
          </cell>
          <cell r="EZ32">
            <v>152</v>
          </cell>
          <cell r="FA32" t="str">
            <v>022002</v>
          </cell>
          <cell r="FB32">
            <v>138</v>
          </cell>
          <cell r="FC32" t="str">
            <v>022002</v>
          </cell>
          <cell r="FD32">
            <v>138</v>
          </cell>
          <cell r="FE32" t="str">
            <v>022002</v>
          </cell>
          <cell r="FF32">
            <v>140</v>
          </cell>
          <cell r="FG32" t="str">
            <v>022002</v>
          </cell>
          <cell r="FH32">
            <v>125</v>
          </cell>
          <cell r="FI32" t="str">
            <v>022002</v>
          </cell>
          <cell r="FJ32">
            <v>126</v>
          </cell>
          <cell r="FK32" t="str">
            <v>022002</v>
          </cell>
          <cell r="FL32">
            <v>134</v>
          </cell>
          <cell r="FM32" t="str">
            <v>022002</v>
          </cell>
          <cell r="FN32">
            <v>135</v>
          </cell>
          <cell r="FO32" t="str">
            <v>022002</v>
          </cell>
          <cell r="FP32">
            <v>130</v>
          </cell>
          <cell r="FQ32" t="str">
            <v>022002</v>
          </cell>
          <cell r="FR32">
            <v>148</v>
          </cell>
          <cell r="FS32" t="str">
            <v>022002</v>
          </cell>
          <cell r="FT32">
            <v>143</v>
          </cell>
          <cell r="FU32" t="str">
            <v>022002</v>
          </cell>
          <cell r="FV32">
            <v>155</v>
          </cell>
          <cell r="FW32" t="str">
            <v>022002</v>
          </cell>
          <cell r="FX32">
            <v>137</v>
          </cell>
          <cell r="FY32" t="str">
            <v>022002</v>
          </cell>
          <cell r="FZ32">
            <v>161</v>
          </cell>
          <cell r="GA32" t="str">
            <v>022002</v>
          </cell>
          <cell r="GB32">
            <v>143</v>
          </cell>
          <cell r="GC32" t="str">
            <v>022002</v>
          </cell>
          <cell r="GD32">
            <v>146</v>
          </cell>
          <cell r="GE32" t="str">
            <v>022002</v>
          </cell>
          <cell r="GF32">
            <v>137</v>
          </cell>
          <cell r="GG32" t="str">
            <v>022002</v>
          </cell>
          <cell r="GH32">
            <v>149</v>
          </cell>
          <cell r="GI32" t="str">
            <v>022002</v>
          </cell>
          <cell r="GJ32">
            <v>142</v>
          </cell>
          <cell r="GK32" t="str">
            <v>022002</v>
          </cell>
          <cell r="GL32">
            <v>134</v>
          </cell>
          <cell r="GM32" t="str">
            <v>022002</v>
          </cell>
          <cell r="GN32">
            <v>160</v>
          </cell>
          <cell r="GO32" t="str">
            <v>022002</v>
          </cell>
          <cell r="GP32">
            <v>142</v>
          </cell>
          <cell r="GQ32" t="str">
            <v>022002</v>
          </cell>
          <cell r="GR32">
            <v>150</v>
          </cell>
          <cell r="GS32" t="str">
            <v>022002</v>
          </cell>
          <cell r="GT32">
            <v>150</v>
          </cell>
          <cell r="GU32" t="str">
            <v>022002</v>
          </cell>
          <cell r="GV32">
            <v>169</v>
          </cell>
          <cell r="GW32" t="str">
            <v>022002</v>
          </cell>
          <cell r="GX32">
            <v>150</v>
          </cell>
          <cell r="GY32" t="str">
            <v>022002</v>
          </cell>
          <cell r="GZ32">
            <v>192</v>
          </cell>
          <cell r="HA32" t="str">
            <v>022002</v>
          </cell>
          <cell r="HB32">
            <v>185</v>
          </cell>
          <cell r="HC32" t="str">
            <v>022002</v>
          </cell>
          <cell r="HD32">
            <v>171</v>
          </cell>
          <cell r="HE32" t="str">
            <v>022001</v>
          </cell>
          <cell r="HF32">
            <v>365</v>
          </cell>
          <cell r="HG32" t="str">
            <v>022002</v>
          </cell>
          <cell r="HH32">
            <v>206</v>
          </cell>
          <cell r="HI32" t="str">
            <v>022002</v>
          </cell>
          <cell r="HJ32">
            <v>194</v>
          </cell>
          <cell r="HK32" t="str">
            <v>022002</v>
          </cell>
          <cell r="HL32">
            <v>177</v>
          </cell>
          <cell r="HM32" t="str">
            <v>022002</v>
          </cell>
          <cell r="HN32">
            <v>228</v>
          </cell>
          <cell r="HO32" t="str">
            <v>022002</v>
          </cell>
          <cell r="HP32">
            <v>209</v>
          </cell>
          <cell r="HQ32" t="str">
            <v>022002</v>
          </cell>
          <cell r="HR32">
            <v>220</v>
          </cell>
          <cell r="HS32" t="str">
            <v>022002</v>
          </cell>
          <cell r="HT32">
            <v>241</v>
          </cell>
          <cell r="HU32" t="str">
            <v>022002</v>
          </cell>
          <cell r="HV32">
            <v>226</v>
          </cell>
          <cell r="HW32" t="str">
            <v>022001</v>
          </cell>
          <cell r="HX32">
            <v>384</v>
          </cell>
          <cell r="HY32" t="str">
            <v>022002</v>
          </cell>
          <cell r="HZ32">
            <v>271</v>
          </cell>
          <cell r="IA32" t="str">
            <v>022002</v>
          </cell>
          <cell r="IB32">
            <v>235</v>
          </cell>
          <cell r="IC32" t="str">
            <v>022002</v>
          </cell>
          <cell r="ID32">
            <v>316</v>
          </cell>
          <cell r="IE32" t="str">
            <v>022002</v>
          </cell>
          <cell r="IF32">
            <v>282</v>
          </cell>
          <cell r="IG32" t="str">
            <v>022002</v>
          </cell>
          <cell r="IH32">
            <v>264</v>
          </cell>
          <cell r="II32" t="str">
            <v>022002</v>
          </cell>
          <cell r="IJ32">
            <v>243</v>
          </cell>
          <cell r="IK32" t="str">
            <v>022001</v>
          </cell>
          <cell r="IL32">
            <v>455</v>
          </cell>
          <cell r="IM32" t="str">
            <v>022002</v>
          </cell>
          <cell r="IN32">
            <v>270</v>
          </cell>
          <cell r="IO32" t="str">
            <v>022002</v>
          </cell>
          <cell r="IP32">
            <v>262</v>
          </cell>
          <cell r="IQ32" t="str">
            <v>022002</v>
          </cell>
          <cell r="IR32">
            <v>209</v>
          </cell>
          <cell r="IS32" t="str">
            <v>022002</v>
          </cell>
          <cell r="IT32">
            <v>258</v>
          </cell>
          <cell r="IU32" t="str">
            <v>022002</v>
          </cell>
          <cell r="IV32">
            <v>196</v>
          </cell>
          <cell r="IW32" t="str">
            <v>022002</v>
          </cell>
          <cell r="IX32">
            <v>226</v>
          </cell>
          <cell r="IY32" t="str">
            <v>022002</v>
          </cell>
          <cell r="IZ32">
            <v>171</v>
          </cell>
          <cell r="JA32" t="str">
            <v>022002</v>
          </cell>
          <cell r="JB32">
            <v>221</v>
          </cell>
          <cell r="JC32" t="str">
            <v>022002</v>
          </cell>
          <cell r="JD32">
            <v>151</v>
          </cell>
          <cell r="JE32" t="str">
            <v>022002</v>
          </cell>
          <cell r="JF32">
            <v>237</v>
          </cell>
          <cell r="JG32" t="str">
            <v>022002</v>
          </cell>
          <cell r="JH32">
            <v>147</v>
          </cell>
          <cell r="JI32" t="str">
            <v>022002</v>
          </cell>
          <cell r="JJ32">
            <v>207</v>
          </cell>
          <cell r="JK32" t="str">
            <v>022002</v>
          </cell>
          <cell r="JL32">
            <v>138</v>
          </cell>
          <cell r="JM32" t="str">
            <v>022002</v>
          </cell>
          <cell r="JN32">
            <v>157</v>
          </cell>
          <cell r="JO32" t="str">
            <v>022002</v>
          </cell>
          <cell r="JP32">
            <v>141</v>
          </cell>
          <cell r="JQ32" t="str">
            <v>022002</v>
          </cell>
          <cell r="JR32">
            <v>166</v>
          </cell>
          <cell r="JS32" t="str">
            <v>022002</v>
          </cell>
          <cell r="JT32">
            <v>99</v>
          </cell>
          <cell r="JU32" t="str">
            <v>022002</v>
          </cell>
          <cell r="JV32">
            <v>138</v>
          </cell>
          <cell r="JW32" t="str">
            <v>022002</v>
          </cell>
          <cell r="JX32">
            <v>85</v>
          </cell>
          <cell r="JY32" t="str">
            <v>022002</v>
          </cell>
          <cell r="JZ32">
            <v>127</v>
          </cell>
          <cell r="KA32" t="str">
            <v>022002</v>
          </cell>
          <cell r="KB32">
            <v>88</v>
          </cell>
          <cell r="KC32" t="str">
            <v>022002</v>
          </cell>
          <cell r="KD32">
            <v>134</v>
          </cell>
          <cell r="KE32" t="str">
            <v>022002</v>
          </cell>
          <cell r="KF32">
            <v>64</v>
          </cell>
          <cell r="KG32" t="str">
            <v>022002</v>
          </cell>
          <cell r="KH32">
            <v>75</v>
          </cell>
          <cell r="KI32" t="str">
            <v>022002</v>
          </cell>
          <cell r="KJ32">
            <v>53</v>
          </cell>
          <cell r="KK32" t="str">
            <v>022002</v>
          </cell>
          <cell r="KL32">
            <v>90</v>
          </cell>
          <cell r="KM32" t="str">
            <v>022002</v>
          </cell>
          <cell r="KN32">
            <v>50</v>
          </cell>
          <cell r="KO32" t="str">
            <v>022002</v>
          </cell>
          <cell r="KP32">
            <v>78</v>
          </cell>
          <cell r="KQ32" t="str">
            <v>022002</v>
          </cell>
          <cell r="KR32">
            <v>14</v>
          </cell>
          <cell r="KS32" t="str">
            <v>022002</v>
          </cell>
          <cell r="KT32">
            <v>59</v>
          </cell>
          <cell r="KU32" t="str">
            <v>022002</v>
          </cell>
          <cell r="KV32">
            <v>12</v>
          </cell>
          <cell r="KW32" t="str">
            <v>022002</v>
          </cell>
          <cell r="KX32">
            <v>27</v>
          </cell>
          <cell r="KY32" t="str">
            <v>022002</v>
          </cell>
          <cell r="KZ32">
            <v>25</v>
          </cell>
          <cell r="LA32" t="str">
            <v>022002</v>
          </cell>
          <cell r="LB32">
            <v>50</v>
          </cell>
          <cell r="LC32" t="str">
            <v>022002</v>
          </cell>
          <cell r="LD32">
            <v>35</v>
          </cell>
          <cell r="LE32" t="str">
            <v>022002</v>
          </cell>
          <cell r="LF32">
            <v>65</v>
          </cell>
          <cell r="LG32" t="str">
            <v>022002</v>
          </cell>
          <cell r="LH32">
            <v>30</v>
          </cell>
          <cell r="LI32" t="str">
            <v>022002</v>
          </cell>
          <cell r="LJ32">
            <v>92</v>
          </cell>
          <cell r="LK32" t="str">
            <v>022002</v>
          </cell>
          <cell r="LL32">
            <v>33</v>
          </cell>
          <cell r="LM32" t="str">
            <v>022002</v>
          </cell>
          <cell r="LN32">
            <v>105</v>
          </cell>
          <cell r="LO32" t="str">
            <v>022002</v>
          </cell>
          <cell r="LP32">
            <v>38</v>
          </cell>
          <cell r="LQ32" t="str">
            <v>022002</v>
          </cell>
          <cell r="LR32">
            <v>116</v>
          </cell>
          <cell r="LS32" t="str">
            <v>022002</v>
          </cell>
          <cell r="LT32">
            <v>35</v>
          </cell>
          <cell r="LU32" t="str">
            <v>022002</v>
          </cell>
          <cell r="LV32">
            <v>106</v>
          </cell>
          <cell r="LW32" t="str">
            <v>022002</v>
          </cell>
          <cell r="LX32">
            <v>26</v>
          </cell>
          <cell r="LY32" t="str">
            <v>022002</v>
          </cell>
          <cell r="LZ32">
            <v>75</v>
          </cell>
          <cell r="MA32" t="str">
            <v>022002</v>
          </cell>
          <cell r="MB32">
            <v>29</v>
          </cell>
          <cell r="MC32" t="str">
            <v>022002</v>
          </cell>
          <cell r="MD32">
            <v>78</v>
          </cell>
          <cell r="ME32" t="str">
            <v>022002</v>
          </cell>
          <cell r="MF32">
            <v>24</v>
          </cell>
          <cell r="MG32" t="str">
            <v>022002</v>
          </cell>
          <cell r="MH32">
            <v>62</v>
          </cell>
          <cell r="MI32" t="str">
            <v>022002</v>
          </cell>
          <cell r="MJ32">
            <v>16</v>
          </cell>
          <cell r="MK32" t="str">
            <v>022002</v>
          </cell>
          <cell r="ML32">
            <v>34</v>
          </cell>
          <cell r="MM32" t="str">
            <v>022002</v>
          </cell>
          <cell r="MN32">
            <v>7</v>
          </cell>
          <cell r="MO32" t="str">
            <v>022002</v>
          </cell>
          <cell r="MP32">
            <v>27</v>
          </cell>
          <cell r="MQ32" t="str">
            <v>022002</v>
          </cell>
          <cell r="MR32">
            <v>8</v>
          </cell>
          <cell r="MS32" t="str">
            <v>022002</v>
          </cell>
          <cell r="MT32">
            <v>51</v>
          </cell>
          <cell r="MU32" t="str">
            <v>022002</v>
          </cell>
          <cell r="MV32">
            <v>5</v>
          </cell>
          <cell r="MW32" t="str">
            <v>022002</v>
          </cell>
          <cell r="MX32">
            <v>33</v>
          </cell>
          <cell r="MY32" t="str">
            <v>022002</v>
          </cell>
          <cell r="MZ32">
            <v>7</v>
          </cell>
          <cell r="NA32" t="str">
            <v>022002</v>
          </cell>
          <cell r="NB32">
            <v>32</v>
          </cell>
          <cell r="NC32" t="str">
            <v>022002</v>
          </cell>
          <cell r="ND32">
            <v>8</v>
          </cell>
          <cell r="NE32" t="str">
            <v>022002</v>
          </cell>
          <cell r="NF32">
            <v>16</v>
          </cell>
          <cell r="NG32" t="str">
            <v>022002</v>
          </cell>
          <cell r="NH32">
            <v>3</v>
          </cell>
          <cell r="NI32" t="str">
            <v>022003</v>
          </cell>
          <cell r="NJ32">
            <v>8</v>
          </cell>
          <cell r="NM32" t="str">
            <v>022002</v>
          </cell>
          <cell r="NN32">
            <v>5</v>
          </cell>
          <cell r="NO32" t="str">
            <v>022002</v>
          </cell>
          <cell r="NP32">
            <v>1</v>
          </cell>
          <cell r="NQ32" t="str">
            <v>022003</v>
          </cell>
          <cell r="NR32">
            <v>7</v>
          </cell>
          <cell r="NS32" t="str">
            <v>022002</v>
          </cell>
          <cell r="NT32">
            <v>1</v>
          </cell>
          <cell r="NU32" t="str">
            <v>022102</v>
          </cell>
          <cell r="NV32">
            <v>3</v>
          </cell>
          <cell r="NY32" t="str">
            <v>022104</v>
          </cell>
          <cell r="NZ32">
            <v>1</v>
          </cell>
          <cell r="OC32" t="str">
            <v>023002</v>
          </cell>
          <cell r="OD32">
            <v>4</v>
          </cell>
          <cell r="OG32" t="str">
            <v>028002</v>
          </cell>
          <cell r="OH32">
            <v>2</v>
          </cell>
        </row>
        <row r="33">
          <cell r="C33" t="str">
            <v>022002</v>
          </cell>
          <cell r="D33">
            <v>98</v>
          </cell>
          <cell r="E33" t="str">
            <v>022002</v>
          </cell>
          <cell r="F33">
            <v>86</v>
          </cell>
          <cell r="G33" t="str">
            <v>022002</v>
          </cell>
          <cell r="H33">
            <v>86</v>
          </cell>
          <cell r="I33" t="str">
            <v>022002</v>
          </cell>
          <cell r="J33">
            <v>93</v>
          </cell>
          <cell r="K33" t="str">
            <v>022002</v>
          </cell>
          <cell r="L33">
            <v>101</v>
          </cell>
          <cell r="M33" t="str">
            <v>022002</v>
          </cell>
          <cell r="N33">
            <v>107</v>
          </cell>
          <cell r="O33" t="str">
            <v>022002</v>
          </cell>
          <cell r="P33">
            <v>98</v>
          </cell>
          <cell r="Q33" t="str">
            <v>022002</v>
          </cell>
          <cell r="R33">
            <v>112</v>
          </cell>
          <cell r="S33" t="str">
            <v>022002</v>
          </cell>
          <cell r="T33">
            <v>148</v>
          </cell>
          <cell r="U33" t="str">
            <v>022002</v>
          </cell>
          <cell r="V33">
            <v>108</v>
          </cell>
          <cell r="W33" t="str">
            <v>022002</v>
          </cell>
          <cell r="X33">
            <v>137</v>
          </cell>
          <cell r="Y33" t="str">
            <v>022002</v>
          </cell>
          <cell r="Z33">
            <v>138</v>
          </cell>
          <cell r="AA33" t="str">
            <v>022002</v>
          </cell>
          <cell r="AB33">
            <v>153</v>
          </cell>
          <cell r="AC33" t="str">
            <v>022002</v>
          </cell>
          <cell r="AD33">
            <v>143</v>
          </cell>
          <cell r="AE33" t="str">
            <v>022002</v>
          </cell>
          <cell r="AF33">
            <v>164</v>
          </cell>
          <cell r="AG33" t="str">
            <v>022002</v>
          </cell>
          <cell r="AH33">
            <v>127</v>
          </cell>
          <cell r="AI33" t="str">
            <v>022002</v>
          </cell>
          <cell r="AJ33">
            <v>141</v>
          </cell>
          <cell r="AK33" t="str">
            <v>022002</v>
          </cell>
          <cell r="AL33">
            <v>155</v>
          </cell>
          <cell r="AM33" t="str">
            <v>022002</v>
          </cell>
          <cell r="AN33">
            <v>158</v>
          </cell>
          <cell r="AO33" t="str">
            <v>022002</v>
          </cell>
          <cell r="AP33">
            <v>138</v>
          </cell>
          <cell r="AQ33" t="str">
            <v>022002</v>
          </cell>
          <cell r="AR33">
            <v>133</v>
          </cell>
          <cell r="AS33" t="str">
            <v>022002</v>
          </cell>
          <cell r="AT33">
            <v>151</v>
          </cell>
          <cell r="AU33" t="str">
            <v>022002</v>
          </cell>
          <cell r="AV33">
            <v>148</v>
          </cell>
          <cell r="AW33" t="str">
            <v>022002</v>
          </cell>
          <cell r="AX33">
            <v>139</v>
          </cell>
          <cell r="AY33" t="str">
            <v>022002</v>
          </cell>
          <cell r="AZ33">
            <v>162</v>
          </cell>
          <cell r="BA33" t="str">
            <v>022002</v>
          </cell>
          <cell r="BB33">
            <v>147</v>
          </cell>
          <cell r="BC33" t="str">
            <v>022002</v>
          </cell>
          <cell r="BD33">
            <v>164</v>
          </cell>
          <cell r="BE33" t="str">
            <v>022002</v>
          </cell>
          <cell r="BF33">
            <v>154</v>
          </cell>
          <cell r="BG33" t="str">
            <v>022002</v>
          </cell>
          <cell r="BH33">
            <v>134</v>
          </cell>
          <cell r="BI33" t="str">
            <v>022002</v>
          </cell>
          <cell r="BJ33">
            <v>89</v>
          </cell>
          <cell r="BK33" t="str">
            <v>022002</v>
          </cell>
          <cell r="BL33">
            <v>96</v>
          </cell>
          <cell r="BM33" t="str">
            <v>022002</v>
          </cell>
          <cell r="BN33">
            <v>92</v>
          </cell>
          <cell r="BO33" t="str">
            <v>021800</v>
          </cell>
          <cell r="BP33">
            <v>288</v>
          </cell>
          <cell r="BQ33" t="str">
            <v>021800</v>
          </cell>
          <cell r="BR33">
            <v>262</v>
          </cell>
          <cell r="BS33" t="str">
            <v>021901</v>
          </cell>
          <cell r="BT33">
            <v>205</v>
          </cell>
          <cell r="BU33" t="str">
            <v>022001</v>
          </cell>
          <cell r="BV33">
            <v>178</v>
          </cell>
          <cell r="BW33" t="str">
            <v>021901</v>
          </cell>
          <cell r="BX33">
            <v>247</v>
          </cell>
          <cell r="BY33" t="str">
            <v>022001</v>
          </cell>
          <cell r="BZ33">
            <v>164</v>
          </cell>
          <cell r="CA33" t="str">
            <v>022003</v>
          </cell>
          <cell r="CB33">
            <v>106</v>
          </cell>
          <cell r="CC33" t="str">
            <v>022002</v>
          </cell>
          <cell r="CD33">
            <v>91</v>
          </cell>
          <cell r="CE33" t="str">
            <v>022001</v>
          </cell>
          <cell r="CF33">
            <v>284</v>
          </cell>
          <cell r="CG33" t="str">
            <v>022001</v>
          </cell>
          <cell r="CH33">
            <v>155</v>
          </cell>
          <cell r="CI33" t="str">
            <v>022000</v>
          </cell>
          <cell r="CJ33">
            <v>195</v>
          </cell>
          <cell r="CK33" t="str">
            <v>022003</v>
          </cell>
          <cell r="CL33">
            <v>65</v>
          </cell>
          <cell r="CM33" t="str">
            <v>022003</v>
          </cell>
          <cell r="CN33">
            <v>101</v>
          </cell>
          <cell r="CO33" t="str">
            <v>022001</v>
          </cell>
          <cell r="CP33">
            <v>211</v>
          </cell>
          <cell r="CQ33" t="str">
            <v>022003</v>
          </cell>
          <cell r="CR33">
            <v>84</v>
          </cell>
          <cell r="CS33" t="str">
            <v>022002</v>
          </cell>
          <cell r="CT33">
            <v>74</v>
          </cell>
          <cell r="CU33" t="str">
            <v>022003</v>
          </cell>
          <cell r="CV33">
            <v>113</v>
          </cell>
          <cell r="CW33" t="str">
            <v>022003</v>
          </cell>
          <cell r="CX33">
            <v>80</v>
          </cell>
          <cell r="CY33" t="str">
            <v>022003</v>
          </cell>
          <cell r="CZ33">
            <v>106</v>
          </cell>
          <cell r="DA33" t="str">
            <v>022001</v>
          </cell>
          <cell r="DB33">
            <v>190</v>
          </cell>
          <cell r="DC33" t="str">
            <v>022003</v>
          </cell>
          <cell r="DD33">
            <v>120</v>
          </cell>
          <cell r="DE33" t="str">
            <v>022002</v>
          </cell>
          <cell r="DF33">
            <v>70</v>
          </cell>
          <cell r="DG33" t="str">
            <v>022003</v>
          </cell>
          <cell r="DH33">
            <v>127</v>
          </cell>
          <cell r="DI33" t="str">
            <v>022002</v>
          </cell>
          <cell r="DJ33">
            <v>77</v>
          </cell>
          <cell r="DK33" t="str">
            <v>022003</v>
          </cell>
          <cell r="DL33">
            <v>134</v>
          </cell>
          <cell r="DM33" t="str">
            <v>022003</v>
          </cell>
          <cell r="DN33">
            <v>105</v>
          </cell>
          <cell r="DO33" t="str">
            <v>022003</v>
          </cell>
          <cell r="DP33">
            <v>143</v>
          </cell>
          <cell r="DQ33" t="str">
            <v>022003</v>
          </cell>
          <cell r="DR33">
            <v>99</v>
          </cell>
          <cell r="DS33" t="str">
            <v>022002</v>
          </cell>
          <cell r="DT33">
            <v>168</v>
          </cell>
          <cell r="DU33" t="str">
            <v>022002</v>
          </cell>
          <cell r="DV33">
            <v>121</v>
          </cell>
          <cell r="DW33" t="str">
            <v>022003</v>
          </cell>
          <cell r="DX33">
            <v>141</v>
          </cell>
          <cell r="DY33" t="str">
            <v>022003</v>
          </cell>
          <cell r="DZ33">
            <v>104</v>
          </cell>
          <cell r="EA33" t="str">
            <v>022003</v>
          </cell>
          <cell r="EB33">
            <v>171</v>
          </cell>
          <cell r="EC33" t="str">
            <v>022003</v>
          </cell>
          <cell r="ED33">
            <v>130</v>
          </cell>
          <cell r="EE33" t="str">
            <v>022003</v>
          </cell>
          <cell r="EF33">
            <v>186</v>
          </cell>
          <cell r="EG33" t="str">
            <v>022002</v>
          </cell>
          <cell r="EH33">
            <v>114</v>
          </cell>
          <cell r="EI33" t="str">
            <v>022003</v>
          </cell>
          <cell r="EJ33">
            <v>185</v>
          </cell>
          <cell r="EK33" t="str">
            <v>022003</v>
          </cell>
          <cell r="EL33">
            <v>136</v>
          </cell>
          <cell r="EM33" t="str">
            <v>022003</v>
          </cell>
          <cell r="EN33">
            <v>152</v>
          </cell>
          <cell r="EO33" t="str">
            <v>022003</v>
          </cell>
          <cell r="EP33">
            <v>123</v>
          </cell>
          <cell r="EQ33" t="str">
            <v>022003</v>
          </cell>
          <cell r="ER33">
            <v>141</v>
          </cell>
          <cell r="ES33" t="str">
            <v>022002</v>
          </cell>
          <cell r="ET33">
            <v>139</v>
          </cell>
          <cell r="EU33" t="str">
            <v>022003</v>
          </cell>
          <cell r="EV33">
            <v>152</v>
          </cell>
          <cell r="EW33" t="str">
            <v>022003</v>
          </cell>
          <cell r="EX33">
            <v>163</v>
          </cell>
          <cell r="EY33" t="str">
            <v>022003</v>
          </cell>
          <cell r="EZ33">
            <v>142</v>
          </cell>
          <cell r="FA33" t="str">
            <v>022003</v>
          </cell>
          <cell r="FB33">
            <v>152</v>
          </cell>
          <cell r="FC33" t="str">
            <v>022003</v>
          </cell>
          <cell r="FD33">
            <v>130</v>
          </cell>
          <cell r="FE33" t="str">
            <v>022003</v>
          </cell>
          <cell r="FF33">
            <v>151</v>
          </cell>
          <cell r="FG33" t="str">
            <v>022003</v>
          </cell>
          <cell r="FH33">
            <v>127</v>
          </cell>
          <cell r="FI33" t="str">
            <v>022003</v>
          </cell>
          <cell r="FJ33">
            <v>105</v>
          </cell>
          <cell r="FK33" t="str">
            <v>022003</v>
          </cell>
          <cell r="FL33">
            <v>127</v>
          </cell>
          <cell r="FM33" t="str">
            <v>022003</v>
          </cell>
          <cell r="FN33">
            <v>123</v>
          </cell>
          <cell r="FO33" t="str">
            <v>022003</v>
          </cell>
          <cell r="FP33">
            <v>138</v>
          </cell>
          <cell r="FQ33" t="str">
            <v>022003</v>
          </cell>
          <cell r="FR33">
            <v>133</v>
          </cell>
          <cell r="FS33" t="str">
            <v>022003</v>
          </cell>
          <cell r="FT33">
            <v>135</v>
          </cell>
          <cell r="FU33" t="str">
            <v>022003</v>
          </cell>
          <cell r="FV33">
            <v>150</v>
          </cell>
          <cell r="FW33" t="str">
            <v>022003</v>
          </cell>
          <cell r="FX33">
            <v>124</v>
          </cell>
          <cell r="FY33" t="str">
            <v>022003</v>
          </cell>
          <cell r="FZ33">
            <v>134</v>
          </cell>
          <cell r="GA33" t="str">
            <v>022003</v>
          </cell>
          <cell r="GB33">
            <v>120</v>
          </cell>
          <cell r="GC33" t="str">
            <v>022003</v>
          </cell>
          <cell r="GD33">
            <v>128</v>
          </cell>
          <cell r="GE33" t="str">
            <v>022003</v>
          </cell>
          <cell r="GF33">
            <v>141</v>
          </cell>
          <cell r="GG33" t="str">
            <v>022003</v>
          </cell>
          <cell r="GH33">
            <v>114</v>
          </cell>
          <cell r="GI33" t="str">
            <v>022003</v>
          </cell>
          <cell r="GJ33">
            <v>101</v>
          </cell>
          <cell r="GK33" t="str">
            <v>022003</v>
          </cell>
          <cell r="GL33">
            <v>112</v>
          </cell>
          <cell r="GM33" t="str">
            <v>022003</v>
          </cell>
          <cell r="GN33">
            <v>120</v>
          </cell>
          <cell r="GO33" t="str">
            <v>022003</v>
          </cell>
          <cell r="GP33">
            <v>116</v>
          </cell>
          <cell r="GQ33" t="str">
            <v>022003</v>
          </cell>
          <cell r="GR33">
            <v>119</v>
          </cell>
          <cell r="GS33" t="str">
            <v>022003</v>
          </cell>
          <cell r="GT33">
            <v>137</v>
          </cell>
          <cell r="GU33" t="str">
            <v>022003</v>
          </cell>
          <cell r="GV33">
            <v>134</v>
          </cell>
          <cell r="GW33" t="str">
            <v>022003</v>
          </cell>
          <cell r="GX33">
            <v>153</v>
          </cell>
          <cell r="GY33" t="str">
            <v>022003</v>
          </cell>
          <cell r="GZ33">
            <v>133</v>
          </cell>
          <cell r="HA33" t="str">
            <v>022003</v>
          </cell>
          <cell r="HB33">
            <v>142</v>
          </cell>
          <cell r="HC33" t="str">
            <v>022003</v>
          </cell>
          <cell r="HD33">
            <v>136</v>
          </cell>
          <cell r="HE33" t="str">
            <v>022002</v>
          </cell>
          <cell r="HF33">
            <v>183</v>
          </cell>
          <cell r="HG33" t="str">
            <v>022003</v>
          </cell>
          <cell r="HH33">
            <v>160</v>
          </cell>
          <cell r="HI33" t="str">
            <v>022003</v>
          </cell>
          <cell r="HJ33">
            <v>180</v>
          </cell>
          <cell r="HK33" t="str">
            <v>022003</v>
          </cell>
          <cell r="HL33">
            <v>144</v>
          </cell>
          <cell r="HM33" t="str">
            <v>022003</v>
          </cell>
          <cell r="HN33">
            <v>155</v>
          </cell>
          <cell r="HO33" t="str">
            <v>022003</v>
          </cell>
          <cell r="HP33">
            <v>181</v>
          </cell>
          <cell r="HQ33" t="str">
            <v>022003</v>
          </cell>
          <cell r="HR33">
            <v>149</v>
          </cell>
          <cell r="HS33" t="str">
            <v>022003</v>
          </cell>
          <cell r="HT33">
            <v>148</v>
          </cell>
          <cell r="HU33" t="str">
            <v>022003</v>
          </cell>
          <cell r="HV33">
            <v>173</v>
          </cell>
          <cell r="HW33" t="str">
            <v>022002</v>
          </cell>
          <cell r="HX33">
            <v>236</v>
          </cell>
          <cell r="HY33" t="str">
            <v>022003</v>
          </cell>
          <cell r="HZ33">
            <v>215</v>
          </cell>
          <cell r="IA33" t="str">
            <v>022003</v>
          </cell>
          <cell r="IB33">
            <v>169</v>
          </cell>
          <cell r="IC33" t="str">
            <v>022003</v>
          </cell>
          <cell r="ID33">
            <v>185</v>
          </cell>
          <cell r="IE33" t="str">
            <v>022003</v>
          </cell>
          <cell r="IF33">
            <v>173</v>
          </cell>
          <cell r="IG33" t="str">
            <v>022003</v>
          </cell>
          <cell r="IH33">
            <v>202</v>
          </cell>
          <cell r="II33" t="str">
            <v>022003</v>
          </cell>
          <cell r="IJ33">
            <v>161</v>
          </cell>
          <cell r="IK33" t="str">
            <v>022002</v>
          </cell>
          <cell r="IL33">
            <v>251</v>
          </cell>
          <cell r="IM33" t="str">
            <v>022003</v>
          </cell>
          <cell r="IN33">
            <v>176</v>
          </cell>
          <cell r="IO33" t="str">
            <v>022003</v>
          </cell>
          <cell r="IP33">
            <v>195</v>
          </cell>
          <cell r="IQ33" t="str">
            <v>022003</v>
          </cell>
          <cell r="IR33">
            <v>161</v>
          </cell>
          <cell r="IS33" t="str">
            <v>022003</v>
          </cell>
          <cell r="IT33">
            <v>181</v>
          </cell>
          <cell r="IU33" t="str">
            <v>022003</v>
          </cell>
          <cell r="IV33">
            <v>127</v>
          </cell>
          <cell r="IW33" t="str">
            <v>022003</v>
          </cell>
          <cell r="IX33">
            <v>196</v>
          </cell>
          <cell r="IY33" t="str">
            <v>022003</v>
          </cell>
          <cell r="IZ33">
            <v>100</v>
          </cell>
          <cell r="JA33" t="str">
            <v>022003</v>
          </cell>
          <cell r="JB33">
            <v>166</v>
          </cell>
          <cell r="JC33" t="str">
            <v>022003</v>
          </cell>
          <cell r="JD33">
            <v>133</v>
          </cell>
          <cell r="JE33" t="str">
            <v>022003</v>
          </cell>
          <cell r="JF33">
            <v>155</v>
          </cell>
          <cell r="JG33" t="str">
            <v>022003</v>
          </cell>
          <cell r="JH33">
            <v>110</v>
          </cell>
          <cell r="JI33" t="str">
            <v>022003</v>
          </cell>
          <cell r="JJ33">
            <v>148</v>
          </cell>
          <cell r="JK33" t="str">
            <v>022003</v>
          </cell>
          <cell r="JL33">
            <v>83</v>
          </cell>
          <cell r="JM33" t="str">
            <v>022003</v>
          </cell>
          <cell r="JN33">
            <v>121</v>
          </cell>
          <cell r="JO33" t="str">
            <v>022003</v>
          </cell>
          <cell r="JP33">
            <v>102</v>
          </cell>
          <cell r="JQ33" t="str">
            <v>022003</v>
          </cell>
          <cell r="JR33">
            <v>122</v>
          </cell>
          <cell r="JS33" t="str">
            <v>022003</v>
          </cell>
          <cell r="JT33">
            <v>70</v>
          </cell>
          <cell r="JU33" t="str">
            <v>022003</v>
          </cell>
          <cell r="JV33">
            <v>102</v>
          </cell>
          <cell r="JW33" t="str">
            <v>022003</v>
          </cell>
          <cell r="JX33">
            <v>61</v>
          </cell>
          <cell r="JY33" t="str">
            <v>022003</v>
          </cell>
          <cell r="JZ33">
            <v>106</v>
          </cell>
          <cell r="KA33" t="str">
            <v>022003</v>
          </cell>
          <cell r="KB33">
            <v>66</v>
          </cell>
          <cell r="KC33" t="str">
            <v>022003</v>
          </cell>
          <cell r="KD33">
            <v>103</v>
          </cell>
          <cell r="KE33" t="str">
            <v>022003</v>
          </cell>
          <cell r="KF33">
            <v>48</v>
          </cell>
          <cell r="KG33" t="str">
            <v>022003</v>
          </cell>
          <cell r="KH33">
            <v>64</v>
          </cell>
          <cell r="KI33" t="str">
            <v>022003</v>
          </cell>
          <cell r="KJ33">
            <v>44</v>
          </cell>
          <cell r="KK33" t="str">
            <v>022003</v>
          </cell>
          <cell r="KL33">
            <v>59</v>
          </cell>
          <cell r="KM33" t="str">
            <v>022003</v>
          </cell>
          <cell r="KN33">
            <v>34</v>
          </cell>
          <cell r="KO33" t="str">
            <v>022003</v>
          </cell>
          <cell r="KP33">
            <v>59</v>
          </cell>
          <cell r="KQ33" t="str">
            <v>022003</v>
          </cell>
          <cell r="KR33">
            <v>16</v>
          </cell>
          <cell r="KS33" t="str">
            <v>022003</v>
          </cell>
          <cell r="KT33">
            <v>26</v>
          </cell>
          <cell r="KU33" t="str">
            <v>022003</v>
          </cell>
          <cell r="KV33">
            <v>13</v>
          </cell>
          <cell r="KW33" t="str">
            <v>022003</v>
          </cell>
          <cell r="KX33">
            <v>23</v>
          </cell>
          <cell r="KY33" t="str">
            <v>022003</v>
          </cell>
          <cell r="KZ33">
            <v>12</v>
          </cell>
          <cell r="LA33" t="str">
            <v>022003</v>
          </cell>
          <cell r="LB33">
            <v>25</v>
          </cell>
          <cell r="LC33" t="str">
            <v>022003</v>
          </cell>
          <cell r="LD33">
            <v>29</v>
          </cell>
          <cell r="LE33" t="str">
            <v>022003</v>
          </cell>
          <cell r="LF33">
            <v>50</v>
          </cell>
          <cell r="LG33" t="str">
            <v>022003</v>
          </cell>
          <cell r="LH33">
            <v>19</v>
          </cell>
          <cell r="LI33" t="str">
            <v>022003</v>
          </cell>
          <cell r="LJ33">
            <v>60</v>
          </cell>
          <cell r="LK33" t="str">
            <v>022003</v>
          </cell>
          <cell r="LL33">
            <v>21</v>
          </cell>
          <cell r="LM33" t="str">
            <v>022003</v>
          </cell>
          <cell r="LN33">
            <v>63</v>
          </cell>
          <cell r="LO33" t="str">
            <v>022003</v>
          </cell>
          <cell r="LP33">
            <v>28</v>
          </cell>
          <cell r="LQ33" t="str">
            <v>022003</v>
          </cell>
          <cell r="LR33">
            <v>69</v>
          </cell>
          <cell r="LS33" t="str">
            <v>022003</v>
          </cell>
          <cell r="LT33">
            <v>19</v>
          </cell>
          <cell r="LU33" t="str">
            <v>022003</v>
          </cell>
          <cell r="LV33">
            <v>80</v>
          </cell>
          <cell r="LW33" t="str">
            <v>022003</v>
          </cell>
          <cell r="LX33">
            <v>9</v>
          </cell>
          <cell r="LY33" t="str">
            <v>022003</v>
          </cell>
          <cell r="LZ33">
            <v>42</v>
          </cell>
          <cell r="MA33" t="str">
            <v>022003</v>
          </cell>
          <cell r="MB33">
            <v>24</v>
          </cell>
          <cell r="MC33" t="str">
            <v>022003</v>
          </cell>
          <cell r="MD33">
            <v>54</v>
          </cell>
          <cell r="ME33" t="str">
            <v>022003</v>
          </cell>
          <cell r="MF33">
            <v>12</v>
          </cell>
          <cell r="MG33" t="str">
            <v>022003</v>
          </cell>
          <cell r="MH33">
            <v>34</v>
          </cell>
          <cell r="MI33" t="str">
            <v>022003</v>
          </cell>
          <cell r="MJ33">
            <v>12</v>
          </cell>
          <cell r="MK33" t="str">
            <v>022003</v>
          </cell>
          <cell r="ML33">
            <v>33</v>
          </cell>
          <cell r="MM33" t="str">
            <v>022003</v>
          </cell>
          <cell r="MN33">
            <v>10</v>
          </cell>
          <cell r="MO33" t="str">
            <v>022003</v>
          </cell>
          <cell r="MP33">
            <v>24</v>
          </cell>
          <cell r="MQ33" t="str">
            <v>022003</v>
          </cell>
          <cell r="MR33">
            <v>4</v>
          </cell>
          <cell r="MS33" t="str">
            <v>022003</v>
          </cell>
          <cell r="MT33">
            <v>19</v>
          </cell>
          <cell r="MU33" t="str">
            <v>022003</v>
          </cell>
          <cell r="MV33">
            <v>8</v>
          </cell>
          <cell r="MW33" t="str">
            <v>022003</v>
          </cell>
          <cell r="MX33">
            <v>25</v>
          </cell>
          <cell r="MY33" t="str">
            <v>022003</v>
          </cell>
          <cell r="MZ33">
            <v>3</v>
          </cell>
          <cell r="NA33" t="str">
            <v>022003</v>
          </cell>
          <cell r="NB33">
            <v>21</v>
          </cell>
          <cell r="NC33" t="str">
            <v>022003</v>
          </cell>
          <cell r="ND33">
            <v>4</v>
          </cell>
          <cell r="NE33" t="str">
            <v>022003</v>
          </cell>
          <cell r="NF33">
            <v>20</v>
          </cell>
          <cell r="NG33" t="str">
            <v>022003</v>
          </cell>
          <cell r="NH33">
            <v>3</v>
          </cell>
          <cell r="NI33" t="str">
            <v>022012</v>
          </cell>
          <cell r="NJ33">
            <v>3</v>
          </cell>
          <cell r="NK33" t="str">
            <v>022003</v>
          </cell>
          <cell r="NL33">
            <v>2</v>
          </cell>
          <cell r="NM33" t="str">
            <v>022003</v>
          </cell>
          <cell r="NN33">
            <v>6</v>
          </cell>
          <cell r="NO33" t="str">
            <v>022003</v>
          </cell>
          <cell r="NP33">
            <v>1</v>
          </cell>
          <cell r="NQ33" t="str">
            <v>022012</v>
          </cell>
          <cell r="NR33">
            <v>1</v>
          </cell>
          <cell r="NU33" t="str">
            <v>022103</v>
          </cell>
          <cell r="NV33">
            <v>3</v>
          </cell>
          <cell r="NY33" t="str">
            <v>022201</v>
          </cell>
          <cell r="NZ33">
            <v>2</v>
          </cell>
          <cell r="OC33" t="str">
            <v>023005</v>
          </cell>
          <cell r="OD33">
            <v>1</v>
          </cell>
          <cell r="OG33" t="str">
            <v>029001</v>
          </cell>
          <cell r="OH33">
            <v>1</v>
          </cell>
        </row>
        <row r="34">
          <cell r="C34" t="str">
            <v>022003</v>
          </cell>
          <cell r="D34">
            <v>87</v>
          </cell>
          <cell r="E34" t="str">
            <v>022003</v>
          </cell>
          <cell r="F34">
            <v>105</v>
          </cell>
          <cell r="G34" t="str">
            <v>022003</v>
          </cell>
          <cell r="H34">
            <v>108</v>
          </cell>
          <cell r="I34" t="str">
            <v>022003</v>
          </cell>
          <cell r="J34">
            <v>76</v>
          </cell>
          <cell r="K34" t="str">
            <v>022003</v>
          </cell>
          <cell r="L34">
            <v>143</v>
          </cell>
          <cell r="M34" t="str">
            <v>022003</v>
          </cell>
          <cell r="N34">
            <v>95</v>
          </cell>
          <cell r="O34" t="str">
            <v>022003</v>
          </cell>
          <cell r="P34">
            <v>113</v>
          </cell>
          <cell r="Q34" t="str">
            <v>022003</v>
          </cell>
          <cell r="R34">
            <v>97</v>
          </cell>
          <cell r="S34" t="str">
            <v>022003</v>
          </cell>
          <cell r="T34">
            <v>122</v>
          </cell>
          <cell r="U34" t="str">
            <v>022003</v>
          </cell>
          <cell r="V34">
            <v>106</v>
          </cell>
          <cell r="W34" t="str">
            <v>022003</v>
          </cell>
          <cell r="X34">
            <v>142</v>
          </cell>
          <cell r="Y34" t="str">
            <v>022003</v>
          </cell>
          <cell r="Z34">
            <v>105</v>
          </cell>
          <cell r="AA34" t="str">
            <v>022003</v>
          </cell>
          <cell r="AB34">
            <v>135</v>
          </cell>
          <cell r="AC34" t="str">
            <v>022003</v>
          </cell>
          <cell r="AD34">
            <v>144</v>
          </cell>
          <cell r="AE34" t="str">
            <v>022003</v>
          </cell>
          <cell r="AF34">
            <v>138</v>
          </cell>
          <cell r="AG34" t="str">
            <v>022003</v>
          </cell>
          <cell r="AH34">
            <v>138</v>
          </cell>
          <cell r="AI34" t="str">
            <v>022003</v>
          </cell>
          <cell r="AJ34">
            <v>149</v>
          </cell>
          <cell r="AK34" t="str">
            <v>022003</v>
          </cell>
          <cell r="AL34">
            <v>135</v>
          </cell>
          <cell r="AM34" t="str">
            <v>022003</v>
          </cell>
          <cell r="AN34">
            <v>133</v>
          </cell>
          <cell r="AO34" t="str">
            <v>022003</v>
          </cell>
          <cell r="AP34">
            <v>118</v>
          </cell>
          <cell r="AQ34" t="str">
            <v>022003</v>
          </cell>
          <cell r="AR34">
            <v>123</v>
          </cell>
          <cell r="AS34" t="str">
            <v>022003</v>
          </cell>
          <cell r="AT34">
            <v>134</v>
          </cell>
          <cell r="AU34" t="str">
            <v>022003</v>
          </cell>
          <cell r="AV34">
            <v>157</v>
          </cell>
          <cell r="AW34" t="str">
            <v>022003</v>
          </cell>
          <cell r="AX34">
            <v>147</v>
          </cell>
          <cell r="AY34" t="str">
            <v>022003</v>
          </cell>
          <cell r="AZ34">
            <v>161</v>
          </cell>
          <cell r="BA34" t="str">
            <v>022003</v>
          </cell>
          <cell r="BB34">
            <v>150</v>
          </cell>
          <cell r="BC34" t="str">
            <v>022003</v>
          </cell>
          <cell r="BD34">
            <v>132</v>
          </cell>
          <cell r="BE34" t="str">
            <v>022003</v>
          </cell>
          <cell r="BF34">
            <v>146</v>
          </cell>
          <cell r="BG34" t="str">
            <v>022003</v>
          </cell>
          <cell r="BH34">
            <v>120</v>
          </cell>
          <cell r="BI34" t="str">
            <v>022003</v>
          </cell>
          <cell r="BJ34">
            <v>105</v>
          </cell>
          <cell r="BK34" t="str">
            <v>022003</v>
          </cell>
          <cell r="BL34">
            <v>124</v>
          </cell>
          <cell r="BM34" t="str">
            <v>022003</v>
          </cell>
          <cell r="BN34">
            <v>80</v>
          </cell>
          <cell r="BO34" t="str">
            <v>021901</v>
          </cell>
          <cell r="BP34">
            <v>310</v>
          </cell>
          <cell r="BQ34" t="str">
            <v>021901</v>
          </cell>
          <cell r="BR34">
            <v>224</v>
          </cell>
          <cell r="BS34" t="str">
            <v>022000</v>
          </cell>
          <cell r="BT34">
            <v>156</v>
          </cell>
          <cell r="BU34" t="str">
            <v>022002</v>
          </cell>
          <cell r="BV34">
            <v>77</v>
          </cell>
          <cell r="BW34" t="str">
            <v>022000</v>
          </cell>
          <cell r="BX34">
            <v>147</v>
          </cell>
          <cell r="BY34" t="str">
            <v>022002</v>
          </cell>
          <cell r="BZ34">
            <v>86</v>
          </cell>
          <cell r="CA34" t="str">
            <v>022012</v>
          </cell>
          <cell r="CB34">
            <v>66</v>
          </cell>
          <cell r="CC34" t="str">
            <v>022003</v>
          </cell>
          <cell r="CD34">
            <v>68</v>
          </cell>
          <cell r="CE34" t="str">
            <v>022002</v>
          </cell>
          <cell r="CF34">
            <v>110</v>
          </cell>
          <cell r="CG34" t="str">
            <v>022002</v>
          </cell>
          <cell r="CH34">
            <v>75</v>
          </cell>
          <cell r="CI34" t="str">
            <v>022001</v>
          </cell>
          <cell r="CJ34">
            <v>317</v>
          </cell>
          <cell r="CK34" t="str">
            <v>022012</v>
          </cell>
          <cell r="CL34">
            <v>34</v>
          </cell>
          <cell r="CM34" t="str">
            <v>022012</v>
          </cell>
          <cell r="CN34">
            <v>51</v>
          </cell>
          <cell r="CO34" t="str">
            <v>022002</v>
          </cell>
          <cell r="CP34">
            <v>82</v>
          </cell>
          <cell r="CQ34" t="str">
            <v>022012</v>
          </cell>
          <cell r="CR34">
            <v>57</v>
          </cell>
          <cell r="CS34" t="str">
            <v>022003</v>
          </cell>
          <cell r="CT34">
            <v>69</v>
          </cell>
          <cell r="CU34" t="str">
            <v>022012</v>
          </cell>
          <cell r="CV34">
            <v>76</v>
          </cell>
          <cell r="CW34" t="str">
            <v>022012</v>
          </cell>
          <cell r="CX34">
            <v>33</v>
          </cell>
          <cell r="CY34" t="str">
            <v>022012</v>
          </cell>
          <cell r="CZ34">
            <v>79</v>
          </cell>
          <cell r="DA34" t="str">
            <v>022002</v>
          </cell>
          <cell r="DB34">
            <v>74</v>
          </cell>
          <cell r="DC34" t="str">
            <v>022012</v>
          </cell>
          <cell r="DD34">
            <v>68</v>
          </cell>
          <cell r="DE34" t="str">
            <v>022003</v>
          </cell>
          <cell r="DF34">
            <v>67</v>
          </cell>
          <cell r="DG34" t="str">
            <v>022012</v>
          </cell>
          <cell r="DH34">
            <v>58</v>
          </cell>
          <cell r="DI34" t="str">
            <v>022003</v>
          </cell>
          <cell r="DJ34">
            <v>69</v>
          </cell>
          <cell r="DK34" t="str">
            <v>022012</v>
          </cell>
          <cell r="DL34">
            <v>84</v>
          </cell>
          <cell r="DM34" t="str">
            <v>022012</v>
          </cell>
          <cell r="DN34">
            <v>55</v>
          </cell>
          <cell r="DO34" t="str">
            <v>022012</v>
          </cell>
          <cell r="DP34">
            <v>83</v>
          </cell>
          <cell r="DQ34" t="str">
            <v>022012</v>
          </cell>
          <cell r="DR34">
            <v>52</v>
          </cell>
          <cell r="DS34" t="str">
            <v>022003</v>
          </cell>
          <cell r="DT34">
            <v>150</v>
          </cell>
          <cell r="DU34" t="str">
            <v>022003</v>
          </cell>
          <cell r="DV34">
            <v>104</v>
          </cell>
          <cell r="DW34" t="str">
            <v>022012</v>
          </cell>
          <cell r="DX34">
            <v>100</v>
          </cell>
          <cell r="DY34" t="str">
            <v>022012</v>
          </cell>
          <cell r="DZ34">
            <v>78</v>
          </cell>
          <cell r="EA34" t="str">
            <v>022012</v>
          </cell>
          <cell r="EB34">
            <v>81</v>
          </cell>
          <cell r="EC34" t="str">
            <v>022012</v>
          </cell>
          <cell r="ED34">
            <v>68</v>
          </cell>
          <cell r="EE34" t="str">
            <v>022012</v>
          </cell>
          <cell r="EF34">
            <v>107</v>
          </cell>
          <cell r="EG34" t="str">
            <v>022003</v>
          </cell>
          <cell r="EH34">
            <v>144</v>
          </cell>
          <cell r="EI34" t="str">
            <v>022012</v>
          </cell>
          <cell r="EJ34">
            <v>111</v>
          </cell>
          <cell r="EK34" t="str">
            <v>022012</v>
          </cell>
          <cell r="EL34">
            <v>78</v>
          </cell>
          <cell r="EM34" t="str">
            <v>022012</v>
          </cell>
          <cell r="EN34">
            <v>89</v>
          </cell>
          <cell r="EO34" t="str">
            <v>022012</v>
          </cell>
          <cell r="EP34">
            <v>83</v>
          </cell>
          <cell r="EQ34" t="str">
            <v>022012</v>
          </cell>
          <cell r="ER34">
            <v>89</v>
          </cell>
          <cell r="ES34" t="str">
            <v>022003</v>
          </cell>
          <cell r="ET34">
            <v>133</v>
          </cell>
          <cell r="EU34" t="str">
            <v>022012</v>
          </cell>
          <cell r="EV34">
            <v>78</v>
          </cell>
          <cell r="EW34" t="str">
            <v>022012</v>
          </cell>
          <cell r="EX34">
            <v>84</v>
          </cell>
          <cell r="EY34" t="str">
            <v>022012</v>
          </cell>
          <cell r="EZ34">
            <v>92</v>
          </cell>
          <cell r="FA34" t="str">
            <v>022012</v>
          </cell>
          <cell r="FB34">
            <v>71</v>
          </cell>
          <cell r="FC34" t="str">
            <v>022012</v>
          </cell>
          <cell r="FD34">
            <v>75</v>
          </cell>
          <cell r="FE34" t="str">
            <v>022012</v>
          </cell>
          <cell r="FF34">
            <v>77</v>
          </cell>
          <cell r="FG34" t="str">
            <v>022012</v>
          </cell>
          <cell r="FH34">
            <v>98</v>
          </cell>
          <cell r="FI34" t="str">
            <v>022012</v>
          </cell>
          <cell r="FJ34">
            <v>84</v>
          </cell>
          <cell r="FK34" t="str">
            <v>022012</v>
          </cell>
          <cell r="FL34">
            <v>76</v>
          </cell>
          <cell r="FM34" t="str">
            <v>022012</v>
          </cell>
          <cell r="FN34">
            <v>66</v>
          </cell>
          <cell r="FO34" t="str">
            <v>022012</v>
          </cell>
          <cell r="FP34">
            <v>87</v>
          </cell>
          <cell r="FQ34" t="str">
            <v>022012</v>
          </cell>
          <cell r="FR34">
            <v>96</v>
          </cell>
          <cell r="FS34" t="str">
            <v>022012</v>
          </cell>
          <cell r="FT34">
            <v>72</v>
          </cell>
          <cell r="FU34" t="str">
            <v>022012</v>
          </cell>
          <cell r="FV34">
            <v>79</v>
          </cell>
          <cell r="FW34" t="str">
            <v>022012</v>
          </cell>
          <cell r="FX34">
            <v>73</v>
          </cell>
          <cell r="FY34" t="str">
            <v>022012</v>
          </cell>
          <cell r="FZ34">
            <v>85</v>
          </cell>
          <cell r="GA34" t="str">
            <v>022012</v>
          </cell>
          <cell r="GB34">
            <v>75</v>
          </cell>
          <cell r="GC34" t="str">
            <v>022012</v>
          </cell>
          <cell r="GD34">
            <v>69</v>
          </cell>
          <cell r="GE34" t="str">
            <v>022012</v>
          </cell>
          <cell r="GF34">
            <v>65</v>
          </cell>
          <cell r="GG34" t="str">
            <v>022012</v>
          </cell>
          <cell r="GH34">
            <v>80</v>
          </cell>
          <cell r="GI34" t="str">
            <v>022012</v>
          </cell>
          <cell r="GJ34">
            <v>87</v>
          </cell>
          <cell r="GK34" t="str">
            <v>022012</v>
          </cell>
          <cell r="GL34">
            <v>77</v>
          </cell>
          <cell r="GM34" t="str">
            <v>022012</v>
          </cell>
          <cell r="GN34">
            <v>70</v>
          </cell>
          <cell r="GO34" t="str">
            <v>022012</v>
          </cell>
          <cell r="GP34">
            <v>88</v>
          </cell>
          <cell r="GQ34" t="str">
            <v>022012</v>
          </cell>
          <cell r="GR34">
            <v>76</v>
          </cell>
          <cell r="GS34" t="str">
            <v>022012</v>
          </cell>
          <cell r="GT34">
            <v>81</v>
          </cell>
          <cell r="GU34" t="str">
            <v>022012</v>
          </cell>
          <cell r="GV34">
            <v>90</v>
          </cell>
          <cell r="GW34" t="str">
            <v>022012</v>
          </cell>
          <cell r="GX34">
            <v>93</v>
          </cell>
          <cell r="GY34" t="str">
            <v>022012</v>
          </cell>
          <cell r="GZ34">
            <v>94</v>
          </cell>
          <cell r="HA34" t="str">
            <v>022012</v>
          </cell>
          <cell r="HB34">
            <v>85</v>
          </cell>
          <cell r="HC34" t="str">
            <v>022012</v>
          </cell>
          <cell r="HD34">
            <v>87</v>
          </cell>
          <cell r="HE34" t="str">
            <v>022003</v>
          </cell>
          <cell r="HF34">
            <v>143</v>
          </cell>
          <cell r="HG34" t="str">
            <v>022012</v>
          </cell>
          <cell r="HH34">
            <v>96</v>
          </cell>
          <cell r="HI34" t="str">
            <v>022012</v>
          </cell>
          <cell r="HJ34">
            <v>104</v>
          </cell>
          <cell r="HK34" t="str">
            <v>022012</v>
          </cell>
          <cell r="HL34">
            <v>116</v>
          </cell>
          <cell r="HM34" t="str">
            <v>022012</v>
          </cell>
          <cell r="HN34">
            <v>111</v>
          </cell>
          <cell r="HO34" t="str">
            <v>022012</v>
          </cell>
          <cell r="HP34">
            <v>85</v>
          </cell>
          <cell r="HQ34" t="str">
            <v>022012</v>
          </cell>
          <cell r="HR34">
            <v>110</v>
          </cell>
          <cell r="HS34" t="str">
            <v>022012</v>
          </cell>
          <cell r="HT34">
            <v>112</v>
          </cell>
          <cell r="HU34" t="str">
            <v>022012</v>
          </cell>
          <cell r="HV34">
            <v>112</v>
          </cell>
          <cell r="HW34" t="str">
            <v>022003</v>
          </cell>
          <cell r="HX34">
            <v>172</v>
          </cell>
          <cell r="HY34" t="str">
            <v>022012</v>
          </cell>
          <cell r="HZ34">
            <v>124</v>
          </cell>
          <cell r="IA34" t="str">
            <v>022012</v>
          </cell>
          <cell r="IB34">
            <v>131</v>
          </cell>
          <cell r="IC34" t="str">
            <v>022012</v>
          </cell>
          <cell r="ID34">
            <v>141</v>
          </cell>
          <cell r="IE34" t="str">
            <v>022012</v>
          </cell>
          <cell r="IF34">
            <v>135</v>
          </cell>
          <cell r="IG34" t="str">
            <v>022012</v>
          </cell>
          <cell r="IH34">
            <v>129</v>
          </cell>
          <cell r="II34" t="str">
            <v>022012</v>
          </cell>
          <cell r="IJ34">
            <v>103</v>
          </cell>
          <cell r="IK34" t="str">
            <v>022003</v>
          </cell>
          <cell r="IL34">
            <v>187</v>
          </cell>
          <cell r="IM34" t="str">
            <v>022012</v>
          </cell>
          <cell r="IN34">
            <v>120</v>
          </cell>
          <cell r="IO34" t="str">
            <v>022012</v>
          </cell>
          <cell r="IP34">
            <v>120</v>
          </cell>
          <cell r="IQ34" t="str">
            <v>022012</v>
          </cell>
          <cell r="IR34">
            <v>108</v>
          </cell>
          <cell r="IS34" t="str">
            <v>022012</v>
          </cell>
          <cell r="IT34">
            <v>119</v>
          </cell>
          <cell r="IU34" t="str">
            <v>022012</v>
          </cell>
          <cell r="IV34">
            <v>80</v>
          </cell>
          <cell r="IW34" t="str">
            <v>022012</v>
          </cell>
          <cell r="IX34">
            <v>104</v>
          </cell>
          <cell r="IY34" t="str">
            <v>022012</v>
          </cell>
          <cell r="IZ34">
            <v>67</v>
          </cell>
          <cell r="JA34" t="str">
            <v>022012</v>
          </cell>
          <cell r="JB34">
            <v>92</v>
          </cell>
          <cell r="JC34" t="str">
            <v>022012</v>
          </cell>
          <cell r="JD34">
            <v>85</v>
          </cell>
          <cell r="JE34" t="str">
            <v>022012</v>
          </cell>
          <cell r="JF34">
            <v>89</v>
          </cell>
          <cell r="JG34" t="str">
            <v>022012</v>
          </cell>
          <cell r="JH34">
            <v>70</v>
          </cell>
          <cell r="JI34" t="str">
            <v>022012</v>
          </cell>
          <cell r="JJ34">
            <v>89</v>
          </cell>
          <cell r="JK34" t="str">
            <v>022012</v>
          </cell>
          <cell r="JL34">
            <v>48</v>
          </cell>
          <cell r="JM34" t="str">
            <v>022012</v>
          </cell>
          <cell r="JN34">
            <v>62</v>
          </cell>
          <cell r="JO34" t="str">
            <v>022012</v>
          </cell>
          <cell r="JP34">
            <v>54</v>
          </cell>
          <cell r="JQ34" t="str">
            <v>022012</v>
          </cell>
          <cell r="JR34">
            <v>62</v>
          </cell>
          <cell r="JS34" t="str">
            <v>022012</v>
          </cell>
          <cell r="JT34">
            <v>47</v>
          </cell>
          <cell r="JU34" t="str">
            <v>022012</v>
          </cell>
          <cell r="JV34">
            <v>76</v>
          </cell>
          <cell r="JW34" t="str">
            <v>022012</v>
          </cell>
          <cell r="JX34">
            <v>41</v>
          </cell>
          <cell r="JY34" t="str">
            <v>022012</v>
          </cell>
          <cell r="JZ34">
            <v>67</v>
          </cell>
          <cell r="KA34" t="str">
            <v>022012</v>
          </cell>
          <cell r="KB34">
            <v>32</v>
          </cell>
          <cell r="KC34" t="str">
            <v>022012</v>
          </cell>
          <cell r="KD34">
            <v>50</v>
          </cell>
          <cell r="KE34" t="str">
            <v>022012</v>
          </cell>
          <cell r="KF34">
            <v>16</v>
          </cell>
          <cell r="KG34" t="str">
            <v>022012</v>
          </cell>
          <cell r="KH34">
            <v>44</v>
          </cell>
          <cell r="KI34" t="str">
            <v>022012</v>
          </cell>
          <cell r="KJ34">
            <v>30</v>
          </cell>
          <cell r="KK34" t="str">
            <v>022012</v>
          </cell>
          <cell r="KL34">
            <v>37</v>
          </cell>
          <cell r="KM34" t="str">
            <v>022012</v>
          </cell>
          <cell r="KN34">
            <v>21</v>
          </cell>
          <cell r="KO34" t="str">
            <v>022012</v>
          </cell>
          <cell r="KP34">
            <v>26</v>
          </cell>
          <cell r="KQ34" t="str">
            <v>022012</v>
          </cell>
          <cell r="KR34">
            <v>7</v>
          </cell>
          <cell r="KS34" t="str">
            <v>022012</v>
          </cell>
          <cell r="KT34">
            <v>14</v>
          </cell>
          <cell r="KU34" t="str">
            <v>022012</v>
          </cell>
          <cell r="KV34">
            <v>3</v>
          </cell>
          <cell r="KW34" t="str">
            <v>022012</v>
          </cell>
          <cell r="KX34">
            <v>10</v>
          </cell>
          <cell r="KY34" t="str">
            <v>022012</v>
          </cell>
          <cell r="KZ34">
            <v>9</v>
          </cell>
          <cell r="LA34" t="str">
            <v>022012</v>
          </cell>
          <cell r="LB34">
            <v>9</v>
          </cell>
          <cell r="LC34" t="str">
            <v>022012</v>
          </cell>
          <cell r="LD34">
            <v>10</v>
          </cell>
          <cell r="LE34" t="str">
            <v>022012</v>
          </cell>
          <cell r="LF34">
            <v>26</v>
          </cell>
          <cell r="LG34" t="str">
            <v>022012</v>
          </cell>
          <cell r="LH34">
            <v>11</v>
          </cell>
          <cell r="LI34" t="str">
            <v>022012</v>
          </cell>
          <cell r="LJ34">
            <v>38</v>
          </cell>
          <cell r="LK34" t="str">
            <v>022012</v>
          </cell>
          <cell r="LL34">
            <v>14</v>
          </cell>
          <cell r="LM34" t="str">
            <v>022012</v>
          </cell>
          <cell r="LN34">
            <v>36</v>
          </cell>
          <cell r="LO34" t="str">
            <v>022012</v>
          </cell>
          <cell r="LP34">
            <v>13</v>
          </cell>
          <cell r="LQ34" t="str">
            <v>022012</v>
          </cell>
          <cell r="LR34">
            <v>46</v>
          </cell>
          <cell r="LS34" t="str">
            <v>022012</v>
          </cell>
          <cell r="LT34">
            <v>11</v>
          </cell>
          <cell r="LU34" t="str">
            <v>022012</v>
          </cell>
          <cell r="LV34">
            <v>31</v>
          </cell>
          <cell r="LW34" t="str">
            <v>022012</v>
          </cell>
          <cell r="LX34">
            <v>9</v>
          </cell>
          <cell r="LY34" t="str">
            <v>022012</v>
          </cell>
          <cell r="LZ34">
            <v>24</v>
          </cell>
          <cell r="MA34" t="str">
            <v>022012</v>
          </cell>
          <cell r="MB34">
            <v>7</v>
          </cell>
          <cell r="MC34" t="str">
            <v>022012</v>
          </cell>
          <cell r="MD34">
            <v>33</v>
          </cell>
          <cell r="ME34" t="str">
            <v>022012</v>
          </cell>
          <cell r="MF34">
            <v>11</v>
          </cell>
          <cell r="MG34" t="str">
            <v>022012</v>
          </cell>
          <cell r="MH34">
            <v>17</v>
          </cell>
          <cell r="MK34" t="str">
            <v>022012</v>
          </cell>
          <cell r="ML34">
            <v>10</v>
          </cell>
          <cell r="MO34" t="str">
            <v>022012</v>
          </cell>
          <cell r="MP34">
            <v>11</v>
          </cell>
          <cell r="MQ34" t="str">
            <v>022012</v>
          </cell>
          <cell r="MR34">
            <v>4</v>
          </cell>
          <cell r="MS34" t="str">
            <v>022012</v>
          </cell>
          <cell r="MT34">
            <v>13</v>
          </cell>
          <cell r="MU34" t="str">
            <v>022012</v>
          </cell>
          <cell r="MV34">
            <v>4</v>
          </cell>
          <cell r="MW34" t="str">
            <v>022012</v>
          </cell>
          <cell r="MX34">
            <v>9</v>
          </cell>
          <cell r="MY34" t="str">
            <v>022012</v>
          </cell>
          <cell r="MZ34">
            <v>2</v>
          </cell>
          <cell r="NA34" t="str">
            <v>022012</v>
          </cell>
          <cell r="NB34">
            <v>9</v>
          </cell>
          <cell r="NE34" t="str">
            <v>022012</v>
          </cell>
          <cell r="NF34">
            <v>3</v>
          </cell>
          <cell r="NG34" t="str">
            <v>022012</v>
          </cell>
          <cell r="NH34">
            <v>1</v>
          </cell>
          <cell r="NI34" t="str">
            <v>022102</v>
          </cell>
          <cell r="NJ34">
            <v>12</v>
          </cell>
          <cell r="NM34" t="str">
            <v>022012</v>
          </cell>
          <cell r="NN34">
            <v>3</v>
          </cell>
          <cell r="NQ34" t="str">
            <v>022102</v>
          </cell>
          <cell r="NR34">
            <v>5</v>
          </cell>
          <cell r="NU34" t="str">
            <v>022104</v>
          </cell>
          <cell r="NV34">
            <v>2</v>
          </cell>
          <cell r="NY34" t="str">
            <v>022202</v>
          </cell>
          <cell r="NZ34">
            <v>1</v>
          </cell>
          <cell r="OC34" t="str">
            <v>023500</v>
          </cell>
          <cell r="OD34">
            <v>5</v>
          </cell>
          <cell r="OG34" t="str">
            <v>029700</v>
          </cell>
          <cell r="OH34">
            <v>2</v>
          </cell>
        </row>
        <row r="35">
          <cell r="C35" t="str">
            <v>022012</v>
          </cell>
          <cell r="D35">
            <v>60</v>
          </cell>
          <cell r="E35" t="str">
            <v>022012</v>
          </cell>
          <cell r="F35">
            <v>53</v>
          </cell>
          <cell r="G35" t="str">
            <v>022012</v>
          </cell>
          <cell r="H35">
            <v>59</v>
          </cell>
          <cell r="I35" t="str">
            <v>022012</v>
          </cell>
          <cell r="J35">
            <v>53</v>
          </cell>
          <cell r="K35" t="str">
            <v>022012</v>
          </cell>
          <cell r="L35">
            <v>70</v>
          </cell>
          <cell r="M35" t="str">
            <v>022012</v>
          </cell>
          <cell r="N35">
            <v>63</v>
          </cell>
          <cell r="O35" t="str">
            <v>022012</v>
          </cell>
          <cell r="P35">
            <v>62</v>
          </cell>
          <cell r="Q35" t="str">
            <v>022012</v>
          </cell>
          <cell r="R35">
            <v>66</v>
          </cell>
          <cell r="S35" t="str">
            <v>022012</v>
          </cell>
          <cell r="T35">
            <v>88</v>
          </cell>
          <cell r="U35" t="str">
            <v>022012</v>
          </cell>
          <cell r="V35">
            <v>59</v>
          </cell>
          <cell r="W35" t="str">
            <v>022012</v>
          </cell>
          <cell r="X35">
            <v>70</v>
          </cell>
          <cell r="Y35" t="str">
            <v>022012</v>
          </cell>
          <cell r="Z35">
            <v>85</v>
          </cell>
          <cell r="AA35" t="str">
            <v>022012</v>
          </cell>
          <cell r="AB35">
            <v>99</v>
          </cell>
          <cell r="AC35" t="str">
            <v>022012</v>
          </cell>
          <cell r="AD35">
            <v>82</v>
          </cell>
          <cell r="AE35" t="str">
            <v>022012</v>
          </cell>
          <cell r="AF35">
            <v>90</v>
          </cell>
          <cell r="AG35" t="str">
            <v>022012</v>
          </cell>
          <cell r="AH35">
            <v>77</v>
          </cell>
          <cell r="AI35" t="str">
            <v>022012</v>
          </cell>
          <cell r="AJ35">
            <v>98</v>
          </cell>
          <cell r="AK35" t="str">
            <v>022012</v>
          </cell>
          <cell r="AL35">
            <v>98</v>
          </cell>
          <cell r="AM35" t="str">
            <v>022012</v>
          </cell>
          <cell r="AN35">
            <v>98</v>
          </cell>
          <cell r="AO35" t="str">
            <v>022012</v>
          </cell>
          <cell r="AP35">
            <v>87</v>
          </cell>
          <cell r="AQ35" t="str">
            <v>022012</v>
          </cell>
          <cell r="AR35">
            <v>102</v>
          </cell>
          <cell r="AS35" t="str">
            <v>022012</v>
          </cell>
          <cell r="AT35">
            <v>101</v>
          </cell>
          <cell r="AU35" t="str">
            <v>022012</v>
          </cell>
          <cell r="AV35">
            <v>97</v>
          </cell>
          <cell r="AW35" t="str">
            <v>022012</v>
          </cell>
          <cell r="AX35">
            <v>93</v>
          </cell>
          <cell r="AY35" t="str">
            <v>022012</v>
          </cell>
          <cell r="AZ35">
            <v>119</v>
          </cell>
          <cell r="BA35" t="str">
            <v>022012</v>
          </cell>
          <cell r="BB35">
            <v>111</v>
          </cell>
          <cell r="BC35" t="str">
            <v>022012</v>
          </cell>
          <cell r="BD35">
            <v>109</v>
          </cell>
          <cell r="BE35" t="str">
            <v>022012</v>
          </cell>
          <cell r="BF35">
            <v>96</v>
          </cell>
          <cell r="BG35" t="str">
            <v>022012</v>
          </cell>
          <cell r="BH35">
            <v>86</v>
          </cell>
          <cell r="BI35" t="str">
            <v>022012</v>
          </cell>
          <cell r="BJ35">
            <v>57</v>
          </cell>
          <cell r="BK35" t="str">
            <v>022012</v>
          </cell>
          <cell r="BL35">
            <v>73</v>
          </cell>
          <cell r="BM35" t="str">
            <v>022012</v>
          </cell>
          <cell r="BN35">
            <v>55</v>
          </cell>
          <cell r="BO35" t="str">
            <v>022000</v>
          </cell>
          <cell r="BP35">
            <v>191</v>
          </cell>
          <cell r="BQ35" t="str">
            <v>022000</v>
          </cell>
          <cell r="BR35">
            <v>146</v>
          </cell>
          <cell r="BS35" t="str">
            <v>022001</v>
          </cell>
          <cell r="BT35">
            <v>259</v>
          </cell>
          <cell r="BU35" t="str">
            <v>022003</v>
          </cell>
          <cell r="BV35">
            <v>69</v>
          </cell>
          <cell r="BW35" t="str">
            <v>022001</v>
          </cell>
          <cell r="BX35">
            <v>289</v>
          </cell>
          <cell r="BY35" t="str">
            <v>022003</v>
          </cell>
          <cell r="BZ35">
            <v>70</v>
          </cell>
          <cell r="CA35" t="str">
            <v>022102</v>
          </cell>
          <cell r="CB35">
            <v>95</v>
          </cell>
          <cell r="CC35" t="str">
            <v>022012</v>
          </cell>
          <cell r="CD35">
            <v>37</v>
          </cell>
          <cell r="CE35" t="str">
            <v>022003</v>
          </cell>
          <cell r="CF35">
            <v>84</v>
          </cell>
          <cell r="CG35" t="str">
            <v>022003</v>
          </cell>
          <cell r="CH35">
            <v>58</v>
          </cell>
          <cell r="CI35" t="str">
            <v>022002</v>
          </cell>
          <cell r="CJ35">
            <v>109</v>
          </cell>
          <cell r="CK35" t="str">
            <v>022102</v>
          </cell>
          <cell r="CL35">
            <v>69</v>
          </cell>
          <cell r="CM35" t="str">
            <v>022102</v>
          </cell>
          <cell r="CN35">
            <v>147</v>
          </cell>
          <cell r="CO35" t="str">
            <v>022003</v>
          </cell>
          <cell r="CP35">
            <v>70</v>
          </cell>
          <cell r="CQ35" t="str">
            <v>022102</v>
          </cell>
          <cell r="CR35">
            <v>112</v>
          </cell>
          <cell r="CS35" t="str">
            <v>022012</v>
          </cell>
          <cell r="CT35">
            <v>43</v>
          </cell>
          <cell r="CU35" t="str">
            <v>022102</v>
          </cell>
          <cell r="CV35">
            <v>112</v>
          </cell>
          <cell r="CW35" t="str">
            <v>022102</v>
          </cell>
          <cell r="CX35">
            <v>71</v>
          </cell>
          <cell r="CY35" t="str">
            <v>022102</v>
          </cell>
          <cell r="CZ35">
            <v>101</v>
          </cell>
          <cell r="DA35" t="str">
            <v>022003</v>
          </cell>
          <cell r="DB35">
            <v>71</v>
          </cell>
          <cell r="DC35" t="str">
            <v>022102</v>
          </cell>
          <cell r="DD35">
            <v>99</v>
          </cell>
          <cell r="DE35" t="str">
            <v>022012</v>
          </cell>
          <cell r="DF35">
            <v>43</v>
          </cell>
          <cell r="DG35" t="str">
            <v>022102</v>
          </cell>
          <cell r="DH35">
            <v>112</v>
          </cell>
          <cell r="DI35" t="str">
            <v>022012</v>
          </cell>
          <cell r="DJ35">
            <v>48</v>
          </cell>
          <cell r="DK35" t="str">
            <v>022102</v>
          </cell>
          <cell r="DL35">
            <v>114</v>
          </cell>
          <cell r="DM35" t="str">
            <v>022102</v>
          </cell>
          <cell r="DN35">
            <v>66</v>
          </cell>
          <cell r="DO35" t="str">
            <v>022102</v>
          </cell>
          <cell r="DP35">
            <v>154</v>
          </cell>
          <cell r="DQ35" t="str">
            <v>022102</v>
          </cell>
          <cell r="DR35">
            <v>105</v>
          </cell>
          <cell r="DS35" t="str">
            <v>022012</v>
          </cell>
          <cell r="DT35">
            <v>87</v>
          </cell>
          <cell r="DU35" t="str">
            <v>022012</v>
          </cell>
          <cell r="DV35">
            <v>51</v>
          </cell>
          <cell r="DW35" t="str">
            <v>022102</v>
          </cell>
          <cell r="DX35">
            <v>168</v>
          </cell>
          <cell r="DY35" t="str">
            <v>022102</v>
          </cell>
          <cell r="DZ35">
            <v>123</v>
          </cell>
          <cell r="EA35" t="str">
            <v>022102</v>
          </cell>
          <cell r="EB35">
            <v>131</v>
          </cell>
          <cell r="EC35" t="str">
            <v>022102</v>
          </cell>
          <cell r="ED35">
            <v>125</v>
          </cell>
          <cell r="EE35" t="str">
            <v>022102</v>
          </cell>
          <cell r="EF35">
            <v>171</v>
          </cell>
          <cell r="EG35" t="str">
            <v>022012</v>
          </cell>
          <cell r="EH35">
            <v>96</v>
          </cell>
          <cell r="EI35" t="str">
            <v>022102</v>
          </cell>
          <cell r="EJ35">
            <v>147</v>
          </cell>
          <cell r="EK35" t="str">
            <v>022102</v>
          </cell>
          <cell r="EL35">
            <v>147</v>
          </cell>
          <cell r="EM35" t="str">
            <v>022102</v>
          </cell>
          <cell r="EN35">
            <v>140</v>
          </cell>
          <cell r="EO35" t="str">
            <v>022102</v>
          </cell>
          <cell r="EP35">
            <v>118</v>
          </cell>
          <cell r="EQ35" t="str">
            <v>022102</v>
          </cell>
          <cell r="ER35">
            <v>131</v>
          </cell>
          <cell r="ES35" t="str">
            <v>022012</v>
          </cell>
          <cell r="ET35">
            <v>83</v>
          </cell>
          <cell r="EU35" t="str">
            <v>022102</v>
          </cell>
          <cell r="EV35">
            <v>173</v>
          </cell>
          <cell r="EW35" t="str">
            <v>022102</v>
          </cell>
          <cell r="EX35">
            <v>140</v>
          </cell>
          <cell r="EY35" t="str">
            <v>022102</v>
          </cell>
          <cell r="EZ35">
            <v>123</v>
          </cell>
          <cell r="FA35" t="str">
            <v>022102</v>
          </cell>
          <cell r="FB35">
            <v>121</v>
          </cell>
          <cell r="FC35" t="str">
            <v>022102</v>
          </cell>
          <cell r="FD35">
            <v>108</v>
          </cell>
          <cell r="FE35" t="str">
            <v>022102</v>
          </cell>
          <cell r="FF35">
            <v>124</v>
          </cell>
          <cell r="FG35" t="str">
            <v>022102</v>
          </cell>
          <cell r="FH35">
            <v>108</v>
          </cell>
          <cell r="FI35" t="str">
            <v>022102</v>
          </cell>
          <cell r="FJ35">
            <v>119</v>
          </cell>
          <cell r="FK35" t="str">
            <v>022102</v>
          </cell>
          <cell r="FL35">
            <v>140</v>
          </cell>
          <cell r="FM35" t="str">
            <v>022102</v>
          </cell>
          <cell r="FN35">
            <v>134</v>
          </cell>
          <cell r="FO35" t="str">
            <v>022102</v>
          </cell>
          <cell r="FP35">
            <v>164</v>
          </cell>
          <cell r="FQ35" t="str">
            <v>022102</v>
          </cell>
          <cell r="FR35">
            <v>138</v>
          </cell>
          <cell r="FS35" t="str">
            <v>022102</v>
          </cell>
          <cell r="FT35">
            <v>134</v>
          </cell>
          <cell r="FU35" t="str">
            <v>022102</v>
          </cell>
          <cell r="FV35">
            <v>153</v>
          </cell>
          <cell r="FW35" t="str">
            <v>022102</v>
          </cell>
          <cell r="FX35">
            <v>140</v>
          </cell>
          <cell r="FY35" t="str">
            <v>022102</v>
          </cell>
          <cell r="FZ35">
            <v>152</v>
          </cell>
          <cell r="GA35" t="str">
            <v>022102</v>
          </cell>
          <cell r="GB35">
            <v>138</v>
          </cell>
          <cell r="GC35" t="str">
            <v>022102</v>
          </cell>
          <cell r="GD35">
            <v>147</v>
          </cell>
          <cell r="GE35" t="str">
            <v>022102</v>
          </cell>
          <cell r="GF35">
            <v>142</v>
          </cell>
          <cell r="GG35" t="str">
            <v>022102</v>
          </cell>
          <cell r="GH35">
            <v>151</v>
          </cell>
          <cell r="GI35" t="str">
            <v>022102</v>
          </cell>
          <cell r="GJ35">
            <v>130</v>
          </cell>
          <cell r="GK35" t="str">
            <v>022102</v>
          </cell>
          <cell r="GL35">
            <v>149</v>
          </cell>
          <cell r="GM35" t="str">
            <v>022102</v>
          </cell>
          <cell r="GN35">
            <v>134</v>
          </cell>
          <cell r="GO35" t="str">
            <v>022102</v>
          </cell>
          <cell r="GP35">
            <v>120</v>
          </cell>
          <cell r="GQ35" t="str">
            <v>022102</v>
          </cell>
          <cell r="GR35">
            <v>134</v>
          </cell>
          <cell r="GS35" t="str">
            <v>022102</v>
          </cell>
          <cell r="GT35">
            <v>158</v>
          </cell>
          <cell r="GU35" t="str">
            <v>022102</v>
          </cell>
          <cell r="GV35">
            <v>156</v>
          </cell>
          <cell r="GW35" t="str">
            <v>022102</v>
          </cell>
          <cell r="GX35">
            <v>164</v>
          </cell>
          <cell r="GY35" t="str">
            <v>022102</v>
          </cell>
          <cell r="GZ35">
            <v>163</v>
          </cell>
          <cell r="HA35" t="str">
            <v>022102</v>
          </cell>
          <cell r="HB35">
            <v>158</v>
          </cell>
          <cell r="HC35" t="str">
            <v>022102</v>
          </cell>
          <cell r="HD35">
            <v>179</v>
          </cell>
          <cell r="HE35" t="str">
            <v>022012</v>
          </cell>
          <cell r="HF35">
            <v>82</v>
          </cell>
          <cell r="HG35" t="str">
            <v>022102</v>
          </cell>
          <cell r="HH35">
            <v>200</v>
          </cell>
          <cell r="HI35" t="str">
            <v>022102</v>
          </cell>
          <cell r="HJ35">
            <v>184</v>
          </cell>
          <cell r="HK35" t="str">
            <v>022102</v>
          </cell>
          <cell r="HL35">
            <v>175</v>
          </cell>
          <cell r="HM35" t="str">
            <v>022102</v>
          </cell>
          <cell r="HN35">
            <v>179</v>
          </cell>
          <cell r="HO35" t="str">
            <v>022102</v>
          </cell>
          <cell r="HP35">
            <v>211</v>
          </cell>
          <cell r="HQ35" t="str">
            <v>022102</v>
          </cell>
          <cell r="HR35">
            <v>186</v>
          </cell>
          <cell r="HS35" t="str">
            <v>022102</v>
          </cell>
          <cell r="HT35">
            <v>210</v>
          </cell>
          <cell r="HU35" t="str">
            <v>022102</v>
          </cell>
          <cell r="HV35">
            <v>190</v>
          </cell>
          <cell r="HW35" t="str">
            <v>022012</v>
          </cell>
          <cell r="HX35">
            <v>131</v>
          </cell>
          <cell r="HY35" t="str">
            <v>022102</v>
          </cell>
          <cell r="HZ35">
            <v>210</v>
          </cell>
          <cell r="IA35" t="str">
            <v>022102</v>
          </cell>
          <cell r="IB35">
            <v>197</v>
          </cell>
          <cell r="IC35" t="str">
            <v>022102</v>
          </cell>
          <cell r="ID35">
            <v>179</v>
          </cell>
          <cell r="IE35" t="str">
            <v>022102</v>
          </cell>
          <cell r="IF35">
            <v>198</v>
          </cell>
          <cell r="IG35" t="str">
            <v>022102</v>
          </cell>
          <cell r="IH35">
            <v>187</v>
          </cell>
          <cell r="II35" t="str">
            <v>022102</v>
          </cell>
          <cell r="IJ35">
            <v>168</v>
          </cell>
          <cell r="IK35" t="str">
            <v>022012</v>
          </cell>
          <cell r="IL35">
            <v>134</v>
          </cell>
          <cell r="IM35" t="str">
            <v>022102</v>
          </cell>
          <cell r="IN35">
            <v>176</v>
          </cell>
          <cell r="IO35" t="str">
            <v>022102</v>
          </cell>
          <cell r="IP35">
            <v>196</v>
          </cell>
          <cell r="IQ35" t="str">
            <v>022102</v>
          </cell>
          <cell r="IR35">
            <v>153</v>
          </cell>
          <cell r="IS35" t="str">
            <v>022102</v>
          </cell>
          <cell r="IT35">
            <v>182</v>
          </cell>
          <cell r="IU35" t="str">
            <v>022102</v>
          </cell>
          <cell r="IV35">
            <v>127</v>
          </cell>
          <cell r="IW35" t="str">
            <v>022102</v>
          </cell>
          <cell r="IX35">
            <v>155</v>
          </cell>
          <cell r="IY35" t="str">
            <v>022102</v>
          </cell>
          <cell r="IZ35">
            <v>131</v>
          </cell>
          <cell r="JA35" t="str">
            <v>022102</v>
          </cell>
          <cell r="JB35">
            <v>151</v>
          </cell>
          <cell r="JC35" t="str">
            <v>022102</v>
          </cell>
          <cell r="JD35">
            <v>119</v>
          </cell>
          <cell r="JE35" t="str">
            <v>022102</v>
          </cell>
          <cell r="JF35">
            <v>144</v>
          </cell>
          <cell r="JG35" t="str">
            <v>022102</v>
          </cell>
          <cell r="JH35">
            <v>101</v>
          </cell>
          <cell r="JI35" t="str">
            <v>022102</v>
          </cell>
          <cell r="JJ35">
            <v>148</v>
          </cell>
          <cell r="JK35" t="str">
            <v>022102</v>
          </cell>
          <cell r="JL35">
            <v>73</v>
          </cell>
          <cell r="JM35" t="str">
            <v>022102</v>
          </cell>
          <cell r="JN35">
            <v>102</v>
          </cell>
          <cell r="JO35" t="str">
            <v>022102</v>
          </cell>
          <cell r="JP35">
            <v>102</v>
          </cell>
          <cell r="JQ35" t="str">
            <v>022102</v>
          </cell>
          <cell r="JR35">
            <v>123</v>
          </cell>
          <cell r="JS35" t="str">
            <v>022102</v>
          </cell>
          <cell r="JT35">
            <v>66</v>
          </cell>
          <cell r="JU35" t="str">
            <v>022102</v>
          </cell>
          <cell r="JV35">
            <v>91</v>
          </cell>
          <cell r="JW35" t="str">
            <v>022102</v>
          </cell>
          <cell r="JX35">
            <v>52</v>
          </cell>
          <cell r="JY35" t="str">
            <v>022102</v>
          </cell>
          <cell r="JZ35">
            <v>102</v>
          </cell>
          <cell r="KA35" t="str">
            <v>022102</v>
          </cell>
          <cell r="KB35">
            <v>64</v>
          </cell>
          <cell r="KC35" t="str">
            <v>022102</v>
          </cell>
          <cell r="KD35">
            <v>101</v>
          </cell>
          <cell r="KE35" t="str">
            <v>022102</v>
          </cell>
          <cell r="KF35">
            <v>44</v>
          </cell>
          <cell r="KG35" t="str">
            <v>022102</v>
          </cell>
          <cell r="KH35">
            <v>82</v>
          </cell>
          <cell r="KI35" t="str">
            <v>022102</v>
          </cell>
          <cell r="KJ35">
            <v>46</v>
          </cell>
          <cell r="KK35" t="str">
            <v>022102</v>
          </cell>
          <cell r="KL35">
            <v>72</v>
          </cell>
          <cell r="KM35" t="str">
            <v>022102</v>
          </cell>
          <cell r="KN35">
            <v>29</v>
          </cell>
          <cell r="KO35" t="str">
            <v>022102</v>
          </cell>
          <cell r="KP35">
            <v>56</v>
          </cell>
          <cell r="KQ35" t="str">
            <v>022102</v>
          </cell>
          <cell r="KR35">
            <v>13</v>
          </cell>
          <cell r="KS35" t="str">
            <v>022102</v>
          </cell>
          <cell r="KT35">
            <v>30</v>
          </cell>
          <cell r="KU35" t="str">
            <v>022102</v>
          </cell>
          <cell r="KV35">
            <v>17</v>
          </cell>
          <cell r="KW35" t="str">
            <v>022102</v>
          </cell>
          <cell r="KX35">
            <v>28</v>
          </cell>
          <cell r="KY35" t="str">
            <v>022102</v>
          </cell>
          <cell r="KZ35">
            <v>9</v>
          </cell>
          <cell r="LA35" t="str">
            <v>022102</v>
          </cell>
          <cell r="LB35">
            <v>22</v>
          </cell>
          <cell r="LC35" t="str">
            <v>022102</v>
          </cell>
          <cell r="LD35">
            <v>21</v>
          </cell>
          <cell r="LE35" t="str">
            <v>022102</v>
          </cell>
          <cell r="LF35">
            <v>54</v>
          </cell>
          <cell r="LG35" t="str">
            <v>022102</v>
          </cell>
          <cell r="LH35">
            <v>31</v>
          </cell>
          <cell r="LI35" t="str">
            <v>022102</v>
          </cell>
          <cell r="LJ35">
            <v>76</v>
          </cell>
          <cell r="LK35" t="str">
            <v>022102</v>
          </cell>
          <cell r="LL35">
            <v>29</v>
          </cell>
          <cell r="LM35" t="str">
            <v>022102</v>
          </cell>
          <cell r="LN35">
            <v>75</v>
          </cell>
          <cell r="LO35" t="str">
            <v>022102</v>
          </cell>
          <cell r="LP35">
            <v>34</v>
          </cell>
          <cell r="LQ35" t="str">
            <v>022102</v>
          </cell>
          <cell r="LR35">
            <v>84</v>
          </cell>
          <cell r="LS35" t="str">
            <v>022102</v>
          </cell>
          <cell r="LT35">
            <v>30</v>
          </cell>
          <cell r="LU35" t="str">
            <v>022102</v>
          </cell>
          <cell r="LV35">
            <v>60</v>
          </cell>
          <cell r="LW35" t="str">
            <v>022102</v>
          </cell>
          <cell r="LX35">
            <v>19</v>
          </cell>
          <cell r="LY35" t="str">
            <v>022102</v>
          </cell>
          <cell r="LZ35">
            <v>61</v>
          </cell>
          <cell r="MA35" t="str">
            <v>022102</v>
          </cell>
          <cell r="MB35">
            <v>16</v>
          </cell>
          <cell r="MC35" t="str">
            <v>022102</v>
          </cell>
          <cell r="MD35">
            <v>49</v>
          </cell>
          <cell r="ME35" t="str">
            <v>022102</v>
          </cell>
          <cell r="MF35">
            <v>10</v>
          </cell>
          <cell r="MG35" t="str">
            <v>022102</v>
          </cell>
          <cell r="MH35">
            <v>34</v>
          </cell>
          <cell r="MI35" t="str">
            <v>022102</v>
          </cell>
          <cell r="MJ35">
            <v>4</v>
          </cell>
          <cell r="MK35" t="str">
            <v>022102</v>
          </cell>
          <cell r="ML35">
            <v>40</v>
          </cell>
          <cell r="MM35" t="str">
            <v>022102</v>
          </cell>
          <cell r="MN35">
            <v>8</v>
          </cell>
          <cell r="MO35" t="str">
            <v>022102</v>
          </cell>
          <cell r="MP35">
            <v>28</v>
          </cell>
          <cell r="MQ35" t="str">
            <v>022102</v>
          </cell>
          <cell r="MR35">
            <v>9</v>
          </cell>
          <cell r="MS35" t="str">
            <v>022102</v>
          </cell>
          <cell r="MT35">
            <v>24</v>
          </cell>
          <cell r="MU35" t="str">
            <v>022102</v>
          </cell>
          <cell r="MV35">
            <v>9</v>
          </cell>
          <cell r="MW35" t="str">
            <v>022102</v>
          </cell>
          <cell r="MX35">
            <v>28</v>
          </cell>
          <cell r="MY35" t="str">
            <v>022102</v>
          </cell>
          <cell r="MZ35">
            <v>9</v>
          </cell>
          <cell r="NA35" t="str">
            <v>022102</v>
          </cell>
          <cell r="NB35">
            <v>13</v>
          </cell>
          <cell r="NC35" t="str">
            <v>022102</v>
          </cell>
          <cell r="ND35">
            <v>1</v>
          </cell>
          <cell r="NE35" t="str">
            <v>022102</v>
          </cell>
          <cell r="NF35">
            <v>15</v>
          </cell>
          <cell r="NI35" t="str">
            <v>022103</v>
          </cell>
          <cell r="NJ35">
            <v>16</v>
          </cell>
          <cell r="NM35" t="str">
            <v>022102</v>
          </cell>
          <cell r="NN35">
            <v>7</v>
          </cell>
          <cell r="NO35" t="str">
            <v>022102</v>
          </cell>
          <cell r="NP35">
            <v>1</v>
          </cell>
          <cell r="NQ35" t="str">
            <v>022103</v>
          </cell>
          <cell r="NR35">
            <v>3</v>
          </cell>
          <cell r="NU35" t="str">
            <v>022201</v>
          </cell>
          <cell r="NV35">
            <v>1</v>
          </cell>
          <cell r="NY35" t="str">
            <v>022203</v>
          </cell>
          <cell r="NZ35">
            <v>1</v>
          </cell>
          <cell r="OC35" t="str">
            <v>024001</v>
          </cell>
          <cell r="OD35">
            <v>1</v>
          </cell>
        </row>
        <row r="36">
          <cell r="C36" t="str">
            <v>022102</v>
          </cell>
          <cell r="D36">
            <v>86</v>
          </cell>
          <cell r="E36" t="str">
            <v>022102</v>
          </cell>
          <cell r="F36">
            <v>85</v>
          </cell>
          <cell r="G36" t="str">
            <v>022102</v>
          </cell>
          <cell r="H36">
            <v>95</v>
          </cell>
          <cell r="I36" t="str">
            <v>022102</v>
          </cell>
          <cell r="J36">
            <v>86</v>
          </cell>
          <cell r="K36" t="str">
            <v>022102</v>
          </cell>
          <cell r="L36">
            <v>110</v>
          </cell>
          <cell r="M36" t="str">
            <v>022102</v>
          </cell>
          <cell r="N36">
            <v>90</v>
          </cell>
          <cell r="O36" t="str">
            <v>022102</v>
          </cell>
          <cell r="P36">
            <v>137</v>
          </cell>
          <cell r="Q36" t="str">
            <v>022102</v>
          </cell>
          <cell r="R36">
            <v>85</v>
          </cell>
          <cell r="S36" t="str">
            <v>022102</v>
          </cell>
          <cell r="T36">
            <v>118</v>
          </cell>
          <cell r="U36" t="str">
            <v>022102</v>
          </cell>
          <cell r="V36">
            <v>110</v>
          </cell>
          <cell r="W36" t="str">
            <v>022102</v>
          </cell>
          <cell r="X36">
            <v>154</v>
          </cell>
          <cell r="Y36" t="str">
            <v>022102</v>
          </cell>
          <cell r="Z36">
            <v>139</v>
          </cell>
          <cell r="AA36" t="str">
            <v>022102</v>
          </cell>
          <cell r="AB36">
            <v>145</v>
          </cell>
          <cell r="AC36" t="str">
            <v>022102</v>
          </cell>
          <cell r="AD36">
            <v>114</v>
          </cell>
          <cell r="AE36" t="str">
            <v>022102</v>
          </cell>
          <cell r="AF36">
            <v>152</v>
          </cell>
          <cell r="AG36" t="str">
            <v>022102</v>
          </cell>
          <cell r="AH36">
            <v>153</v>
          </cell>
          <cell r="AI36" t="str">
            <v>022102</v>
          </cell>
          <cell r="AJ36">
            <v>158</v>
          </cell>
          <cell r="AK36" t="str">
            <v>022102</v>
          </cell>
          <cell r="AL36">
            <v>141</v>
          </cell>
          <cell r="AM36" t="str">
            <v>022102</v>
          </cell>
          <cell r="AN36">
            <v>126</v>
          </cell>
          <cell r="AO36" t="str">
            <v>022102</v>
          </cell>
          <cell r="AP36">
            <v>136</v>
          </cell>
          <cell r="AQ36" t="str">
            <v>022102</v>
          </cell>
          <cell r="AR36">
            <v>166</v>
          </cell>
          <cell r="AS36" t="str">
            <v>022102</v>
          </cell>
          <cell r="AT36">
            <v>156</v>
          </cell>
          <cell r="AU36" t="str">
            <v>022102</v>
          </cell>
          <cell r="AV36">
            <v>148</v>
          </cell>
          <cell r="AW36" t="str">
            <v>022102</v>
          </cell>
          <cell r="AX36">
            <v>139</v>
          </cell>
          <cell r="AY36" t="str">
            <v>022102</v>
          </cell>
          <cell r="AZ36">
            <v>167</v>
          </cell>
          <cell r="BA36" t="str">
            <v>022102</v>
          </cell>
          <cell r="BB36">
            <v>144</v>
          </cell>
          <cell r="BC36" t="str">
            <v>022102</v>
          </cell>
          <cell r="BD36">
            <v>175</v>
          </cell>
          <cell r="BE36" t="str">
            <v>022102</v>
          </cell>
          <cell r="BF36">
            <v>161</v>
          </cell>
          <cell r="BG36" t="str">
            <v>022102</v>
          </cell>
          <cell r="BH36">
            <v>131</v>
          </cell>
          <cell r="BI36" t="str">
            <v>022102</v>
          </cell>
          <cell r="BJ36">
            <v>130</v>
          </cell>
          <cell r="BK36" t="str">
            <v>022102</v>
          </cell>
          <cell r="BL36">
            <v>134</v>
          </cell>
          <cell r="BM36" t="str">
            <v>022102</v>
          </cell>
          <cell r="BN36">
            <v>106</v>
          </cell>
          <cell r="BO36" t="str">
            <v>022001</v>
          </cell>
          <cell r="BP36">
            <v>312</v>
          </cell>
          <cell r="BQ36" t="str">
            <v>022001</v>
          </cell>
          <cell r="BR36">
            <v>211</v>
          </cell>
          <cell r="BS36" t="str">
            <v>022002</v>
          </cell>
          <cell r="BT36">
            <v>89</v>
          </cell>
          <cell r="BU36" t="str">
            <v>022012</v>
          </cell>
          <cell r="BV36">
            <v>37</v>
          </cell>
          <cell r="BW36" t="str">
            <v>022002</v>
          </cell>
          <cell r="BX36">
            <v>86</v>
          </cell>
          <cell r="BY36" t="str">
            <v>022012</v>
          </cell>
          <cell r="BZ36">
            <v>45</v>
          </cell>
          <cell r="CA36" t="str">
            <v>022103</v>
          </cell>
          <cell r="CB36">
            <v>98</v>
          </cell>
          <cell r="CC36" t="str">
            <v>022102</v>
          </cell>
          <cell r="CD36">
            <v>67</v>
          </cell>
          <cell r="CE36" t="str">
            <v>022012</v>
          </cell>
          <cell r="CF36">
            <v>60</v>
          </cell>
          <cell r="CG36" t="str">
            <v>022012</v>
          </cell>
          <cell r="CH36">
            <v>35</v>
          </cell>
          <cell r="CI36" t="str">
            <v>022003</v>
          </cell>
          <cell r="CJ36">
            <v>100</v>
          </cell>
          <cell r="CK36" t="str">
            <v>022103</v>
          </cell>
          <cell r="CL36">
            <v>55</v>
          </cell>
          <cell r="CM36" t="str">
            <v>022103</v>
          </cell>
          <cell r="CN36">
            <v>89</v>
          </cell>
          <cell r="CO36" t="str">
            <v>022012</v>
          </cell>
          <cell r="CP36">
            <v>29</v>
          </cell>
          <cell r="CQ36" t="str">
            <v>022103</v>
          </cell>
          <cell r="CR36">
            <v>92</v>
          </cell>
          <cell r="CS36" t="str">
            <v>022102</v>
          </cell>
          <cell r="CT36">
            <v>62</v>
          </cell>
          <cell r="CU36" t="str">
            <v>022103</v>
          </cell>
          <cell r="CV36">
            <v>94</v>
          </cell>
          <cell r="CW36" t="str">
            <v>022103</v>
          </cell>
          <cell r="CX36">
            <v>51</v>
          </cell>
          <cell r="CY36" t="str">
            <v>022103</v>
          </cell>
          <cell r="CZ36">
            <v>77</v>
          </cell>
          <cell r="DA36" t="str">
            <v>022012</v>
          </cell>
          <cell r="DB36">
            <v>37</v>
          </cell>
          <cell r="DC36" t="str">
            <v>022103</v>
          </cell>
          <cell r="DD36">
            <v>87</v>
          </cell>
          <cell r="DE36" t="str">
            <v>022102</v>
          </cell>
          <cell r="DF36">
            <v>76</v>
          </cell>
          <cell r="DG36" t="str">
            <v>022103</v>
          </cell>
          <cell r="DH36">
            <v>99</v>
          </cell>
          <cell r="DI36" t="str">
            <v>022102</v>
          </cell>
          <cell r="DJ36">
            <v>70</v>
          </cell>
          <cell r="DK36" t="str">
            <v>022103</v>
          </cell>
          <cell r="DL36">
            <v>116</v>
          </cell>
          <cell r="DM36" t="str">
            <v>022103</v>
          </cell>
          <cell r="DN36">
            <v>78</v>
          </cell>
          <cell r="DO36" t="str">
            <v>022103</v>
          </cell>
          <cell r="DP36">
            <v>104</v>
          </cell>
          <cell r="DQ36" t="str">
            <v>022103</v>
          </cell>
          <cell r="DR36">
            <v>73</v>
          </cell>
          <cell r="DS36" t="str">
            <v>022102</v>
          </cell>
          <cell r="DT36">
            <v>152</v>
          </cell>
          <cell r="DU36" t="str">
            <v>022102</v>
          </cell>
          <cell r="DV36">
            <v>116</v>
          </cell>
          <cell r="DW36" t="str">
            <v>022103</v>
          </cell>
          <cell r="DX36">
            <v>124</v>
          </cell>
          <cell r="DY36" t="str">
            <v>022103</v>
          </cell>
          <cell r="DZ36">
            <v>92</v>
          </cell>
          <cell r="EA36" t="str">
            <v>022103</v>
          </cell>
          <cell r="EB36">
            <v>149</v>
          </cell>
          <cell r="EC36" t="str">
            <v>022103</v>
          </cell>
          <cell r="ED36">
            <v>87</v>
          </cell>
          <cell r="EE36" t="str">
            <v>022103</v>
          </cell>
          <cell r="EF36">
            <v>130</v>
          </cell>
          <cell r="EG36" t="str">
            <v>022102</v>
          </cell>
          <cell r="EH36">
            <v>133</v>
          </cell>
          <cell r="EI36" t="str">
            <v>022103</v>
          </cell>
          <cell r="EJ36">
            <v>114</v>
          </cell>
          <cell r="EK36" t="str">
            <v>022103</v>
          </cell>
          <cell r="EL36">
            <v>93</v>
          </cell>
          <cell r="EM36" t="str">
            <v>022103</v>
          </cell>
          <cell r="EN36">
            <v>82</v>
          </cell>
          <cell r="EO36" t="str">
            <v>022103</v>
          </cell>
          <cell r="EP36">
            <v>83</v>
          </cell>
          <cell r="EQ36" t="str">
            <v>022103</v>
          </cell>
          <cell r="ER36">
            <v>106</v>
          </cell>
          <cell r="ES36" t="str">
            <v>022102</v>
          </cell>
          <cell r="ET36">
            <v>126</v>
          </cell>
          <cell r="EU36" t="str">
            <v>022103</v>
          </cell>
          <cell r="EV36">
            <v>99</v>
          </cell>
          <cell r="EW36" t="str">
            <v>022103</v>
          </cell>
          <cell r="EX36">
            <v>88</v>
          </cell>
          <cell r="EY36" t="str">
            <v>022103</v>
          </cell>
          <cell r="EZ36">
            <v>105</v>
          </cell>
          <cell r="FA36" t="str">
            <v>022103</v>
          </cell>
          <cell r="FB36">
            <v>88</v>
          </cell>
          <cell r="FC36" t="str">
            <v>022103</v>
          </cell>
          <cell r="FD36">
            <v>93</v>
          </cell>
          <cell r="FE36" t="str">
            <v>022103</v>
          </cell>
          <cell r="FF36">
            <v>96</v>
          </cell>
          <cell r="FG36" t="str">
            <v>022103</v>
          </cell>
          <cell r="FH36">
            <v>88</v>
          </cell>
          <cell r="FI36" t="str">
            <v>022103</v>
          </cell>
          <cell r="FJ36">
            <v>101</v>
          </cell>
          <cell r="FK36" t="str">
            <v>022103</v>
          </cell>
          <cell r="FL36">
            <v>80</v>
          </cell>
          <cell r="FM36" t="str">
            <v>022103</v>
          </cell>
          <cell r="FN36">
            <v>90</v>
          </cell>
          <cell r="FO36" t="str">
            <v>022103</v>
          </cell>
          <cell r="FP36">
            <v>105</v>
          </cell>
          <cell r="FQ36" t="str">
            <v>022103</v>
          </cell>
          <cell r="FR36">
            <v>122</v>
          </cell>
          <cell r="FS36" t="str">
            <v>022103</v>
          </cell>
          <cell r="FT36">
            <v>80</v>
          </cell>
          <cell r="FU36" t="str">
            <v>022103</v>
          </cell>
          <cell r="FV36">
            <v>107</v>
          </cell>
          <cell r="FW36" t="str">
            <v>022103</v>
          </cell>
          <cell r="FX36">
            <v>81</v>
          </cell>
          <cell r="FY36" t="str">
            <v>022103</v>
          </cell>
          <cell r="FZ36">
            <v>109</v>
          </cell>
          <cell r="GA36" t="str">
            <v>022103</v>
          </cell>
          <cell r="GB36">
            <v>117</v>
          </cell>
          <cell r="GC36" t="str">
            <v>022103</v>
          </cell>
          <cell r="GD36">
            <v>133</v>
          </cell>
          <cell r="GE36" t="str">
            <v>022103</v>
          </cell>
          <cell r="GF36">
            <v>113</v>
          </cell>
          <cell r="GG36" t="str">
            <v>022103</v>
          </cell>
          <cell r="GH36">
            <v>120</v>
          </cell>
          <cell r="GI36" t="str">
            <v>022103</v>
          </cell>
          <cell r="GJ36">
            <v>109</v>
          </cell>
          <cell r="GK36" t="str">
            <v>022103</v>
          </cell>
          <cell r="GL36">
            <v>102</v>
          </cell>
          <cell r="GM36" t="str">
            <v>022103</v>
          </cell>
          <cell r="GN36">
            <v>120</v>
          </cell>
          <cell r="GO36" t="str">
            <v>022103</v>
          </cell>
          <cell r="GP36">
            <v>116</v>
          </cell>
          <cell r="GQ36" t="str">
            <v>022103</v>
          </cell>
          <cell r="GR36">
            <v>126</v>
          </cell>
          <cell r="GS36" t="str">
            <v>022103</v>
          </cell>
          <cell r="GT36">
            <v>138</v>
          </cell>
          <cell r="GU36" t="str">
            <v>022103</v>
          </cell>
          <cell r="GV36">
            <v>145</v>
          </cell>
          <cell r="GW36" t="str">
            <v>022103</v>
          </cell>
          <cell r="GX36">
            <v>132</v>
          </cell>
          <cell r="GY36" t="str">
            <v>022103</v>
          </cell>
          <cell r="GZ36">
            <v>137</v>
          </cell>
          <cell r="HA36" t="str">
            <v>022103</v>
          </cell>
          <cell r="HB36">
            <v>146</v>
          </cell>
          <cell r="HC36" t="str">
            <v>022103</v>
          </cell>
          <cell r="HD36">
            <v>145</v>
          </cell>
          <cell r="HE36" t="str">
            <v>022102</v>
          </cell>
          <cell r="HF36">
            <v>189</v>
          </cell>
          <cell r="HG36" t="str">
            <v>022103</v>
          </cell>
          <cell r="HH36">
            <v>190</v>
          </cell>
          <cell r="HI36" t="str">
            <v>022103</v>
          </cell>
          <cell r="HJ36">
            <v>155</v>
          </cell>
          <cell r="HK36" t="str">
            <v>022103</v>
          </cell>
          <cell r="HL36">
            <v>160</v>
          </cell>
          <cell r="HM36" t="str">
            <v>022103</v>
          </cell>
          <cell r="HN36">
            <v>147</v>
          </cell>
          <cell r="HO36" t="str">
            <v>022103</v>
          </cell>
          <cell r="HP36">
            <v>167</v>
          </cell>
          <cell r="HQ36" t="str">
            <v>022103</v>
          </cell>
          <cell r="HR36">
            <v>144</v>
          </cell>
          <cell r="HS36" t="str">
            <v>022103</v>
          </cell>
          <cell r="HT36">
            <v>188</v>
          </cell>
          <cell r="HU36" t="str">
            <v>022103</v>
          </cell>
          <cell r="HV36">
            <v>165</v>
          </cell>
          <cell r="HW36" t="str">
            <v>022102</v>
          </cell>
          <cell r="HX36">
            <v>207</v>
          </cell>
          <cell r="HY36" t="str">
            <v>022103</v>
          </cell>
          <cell r="HZ36">
            <v>166</v>
          </cell>
          <cell r="IA36" t="str">
            <v>022103</v>
          </cell>
          <cell r="IB36">
            <v>176</v>
          </cell>
          <cell r="IC36" t="str">
            <v>022103</v>
          </cell>
          <cell r="ID36">
            <v>180</v>
          </cell>
          <cell r="IE36" t="str">
            <v>022103</v>
          </cell>
          <cell r="IF36">
            <v>175</v>
          </cell>
          <cell r="IG36" t="str">
            <v>022103</v>
          </cell>
          <cell r="IH36">
            <v>175</v>
          </cell>
          <cell r="II36" t="str">
            <v>022103</v>
          </cell>
          <cell r="IJ36">
            <v>184</v>
          </cell>
          <cell r="IK36" t="str">
            <v>022102</v>
          </cell>
          <cell r="IL36">
            <v>198</v>
          </cell>
          <cell r="IM36" t="str">
            <v>022103</v>
          </cell>
          <cell r="IN36">
            <v>159</v>
          </cell>
          <cell r="IO36" t="str">
            <v>022103</v>
          </cell>
          <cell r="IP36">
            <v>159</v>
          </cell>
          <cell r="IQ36" t="str">
            <v>022103</v>
          </cell>
          <cell r="IR36">
            <v>132</v>
          </cell>
          <cell r="IS36" t="str">
            <v>022103</v>
          </cell>
          <cell r="IT36">
            <v>156</v>
          </cell>
          <cell r="IU36" t="str">
            <v>022103</v>
          </cell>
          <cell r="IV36">
            <v>123</v>
          </cell>
          <cell r="IW36" t="str">
            <v>022103</v>
          </cell>
          <cell r="IX36">
            <v>143</v>
          </cell>
          <cell r="IY36" t="str">
            <v>022103</v>
          </cell>
          <cell r="IZ36">
            <v>124</v>
          </cell>
          <cell r="JA36" t="str">
            <v>022103</v>
          </cell>
          <cell r="JB36">
            <v>136</v>
          </cell>
          <cell r="JC36" t="str">
            <v>022103</v>
          </cell>
          <cell r="JD36">
            <v>100</v>
          </cell>
          <cell r="JE36" t="str">
            <v>022103</v>
          </cell>
          <cell r="JF36">
            <v>116</v>
          </cell>
          <cell r="JG36" t="str">
            <v>022103</v>
          </cell>
          <cell r="JH36">
            <v>92</v>
          </cell>
          <cell r="JI36" t="str">
            <v>022103</v>
          </cell>
          <cell r="JJ36">
            <v>121</v>
          </cell>
          <cell r="JK36" t="str">
            <v>022103</v>
          </cell>
          <cell r="JL36">
            <v>92</v>
          </cell>
          <cell r="JM36" t="str">
            <v>022103</v>
          </cell>
          <cell r="JN36">
            <v>114</v>
          </cell>
          <cell r="JO36" t="str">
            <v>022103</v>
          </cell>
          <cell r="JP36">
            <v>88</v>
          </cell>
          <cell r="JQ36" t="str">
            <v>022103</v>
          </cell>
          <cell r="JR36">
            <v>121</v>
          </cell>
          <cell r="JS36" t="str">
            <v>022103</v>
          </cell>
          <cell r="JT36">
            <v>76</v>
          </cell>
          <cell r="JU36" t="str">
            <v>022103</v>
          </cell>
          <cell r="JV36">
            <v>105</v>
          </cell>
          <cell r="JW36" t="str">
            <v>022103</v>
          </cell>
          <cell r="JX36">
            <v>44</v>
          </cell>
          <cell r="JY36" t="str">
            <v>022103</v>
          </cell>
          <cell r="JZ36">
            <v>66</v>
          </cell>
          <cell r="KA36" t="str">
            <v>022103</v>
          </cell>
          <cell r="KB36">
            <v>69</v>
          </cell>
          <cell r="KC36" t="str">
            <v>022103</v>
          </cell>
          <cell r="KD36">
            <v>104</v>
          </cell>
          <cell r="KE36" t="str">
            <v>022103</v>
          </cell>
          <cell r="KF36">
            <v>49</v>
          </cell>
          <cell r="KG36" t="str">
            <v>022103</v>
          </cell>
          <cell r="KH36">
            <v>84</v>
          </cell>
          <cell r="KI36" t="str">
            <v>022103</v>
          </cell>
          <cell r="KJ36">
            <v>54</v>
          </cell>
          <cell r="KK36" t="str">
            <v>022103</v>
          </cell>
          <cell r="KL36">
            <v>71</v>
          </cell>
          <cell r="KM36" t="str">
            <v>022103</v>
          </cell>
          <cell r="KN36">
            <v>42</v>
          </cell>
          <cell r="KO36" t="str">
            <v>022103</v>
          </cell>
          <cell r="KP36">
            <v>71</v>
          </cell>
          <cell r="KQ36" t="str">
            <v>022103</v>
          </cell>
          <cell r="KR36">
            <v>18</v>
          </cell>
          <cell r="KS36" t="str">
            <v>022103</v>
          </cell>
          <cell r="KT36">
            <v>28</v>
          </cell>
          <cell r="KU36" t="str">
            <v>022103</v>
          </cell>
          <cell r="KV36">
            <v>11</v>
          </cell>
          <cell r="KW36" t="str">
            <v>022103</v>
          </cell>
          <cell r="KX36">
            <v>21</v>
          </cell>
          <cell r="KY36" t="str">
            <v>022103</v>
          </cell>
          <cell r="KZ36">
            <v>9</v>
          </cell>
          <cell r="LA36" t="str">
            <v>022103</v>
          </cell>
          <cell r="LB36">
            <v>34</v>
          </cell>
          <cell r="LC36" t="str">
            <v>022103</v>
          </cell>
          <cell r="LD36">
            <v>18</v>
          </cell>
          <cell r="LE36" t="str">
            <v>022103</v>
          </cell>
          <cell r="LF36">
            <v>60</v>
          </cell>
          <cell r="LG36" t="str">
            <v>022103</v>
          </cell>
          <cell r="LH36">
            <v>22</v>
          </cell>
          <cell r="LI36" t="str">
            <v>022103</v>
          </cell>
          <cell r="LJ36">
            <v>79</v>
          </cell>
          <cell r="LK36" t="str">
            <v>022103</v>
          </cell>
          <cell r="LL36">
            <v>39</v>
          </cell>
          <cell r="LM36" t="str">
            <v>022103</v>
          </cell>
          <cell r="LN36">
            <v>71</v>
          </cell>
          <cell r="LO36" t="str">
            <v>022103</v>
          </cell>
          <cell r="LP36">
            <v>32</v>
          </cell>
          <cell r="LQ36" t="str">
            <v>022103</v>
          </cell>
          <cell r="LR36">
            <v>91</v>
          </cell>
          <cell r="LS36" t="str">
            <v>022103</v>
          </cell>
          <cell r="LT36">
            <v>23</v>
          </cell>
          <cell r="LU36" t="str">
            <v>022103</v>
          </cell>
          <cell r="LV36">
            <v>76</v>
          </cell>
          <cell r="LW36" t="str">
            <v>022103</v>
          </cell>
          <cell r="LX36">
            <v>18</v>
          </cell>
          <cell r="LY36" t="str">
            <v>022103</v>
          </cell>
          <cell r="LZ36">
            <v>56</v>
          </cell>
          <cell r="MA36" t="str">
            <v>022103</v>
          </cell>
          <cell r="MB36">
            <v>24</v>
          </cell>
          <cell r="MC36" t="str">
            <v>022103</v>
          </cell>
          <cell r="MD36">
            <v>54</v>
          </cell>
          <cell r="ME36" t="str">
            <v>022103</v>
          </cell>
          <cell r="MF36">
            <v>13</v>
          </cell>
          <cell r="MG36" t="str">
            <v>022103</v>
          </cell>
          <cell r="MH36">
            <v>47</v>
          </cell>
          <cell r="MI36" t="str">
            <v>022103</v>
          </cell>
          <cell r="MJ36">
            <v>11</v>
          </cell>
          <cell r="MK36" t="str">
            <v>022103</v>
          </cell>
          <cell r="ML36">
            <v>33</v>
          </cell>
          <cell r="MM36" t="str">
            <v>022103</v>
          </cell>
          <cell r="MN36">
            <v>11</v>
          </cell>
          <cell r="MO36" t="str">
            <v>022103</v>
          </cell>
          <cell r="MP36">
            <v>32</v>
          </cell>
          <cell r="MQ36" t="str">
            <v>022103</v>
          </cell>
          <cell r="MR36">
            <v>11</v>
          </cell>
          <cell r="MS36" t="str">
            <v>022103</v>
          </cell>
          <cell r="MT36">
            <v>30</v>
          </cell>
          <cell r="MU36" t="str">
            <v>022103</v>
          </cell>
          <cell r="MV36">
            <v>7</v>
          </cell>
          <cell r="MW36" t="str">
            <v>022103</v>
          </cell>
          <cell r="MX36">
            <v>32</v>
          </cell>
          <cell r="MY36" t="str">
            <v>022103</v>
          </cell>
          <cell r="MZ36">
            <v>5</v>
          </cell>
          <cell r="NA36" t="str">
            <v>022103</v>
          </cell>
          <cell r="NB36">
            <v>23</v>
          </cell>
          <cell r="NC36" t="str">
            <v>022103</v>
          </cell>
          <cell r="ND36">
            <v>5</v>
          </cell>
          <cell r="NE36" t="str">
            <v>022103</v>
          </cell>
          <cell r="NF36">
            <v>18</v>
          </cell>
          <cell r="NG36" t="str">
            <v>022103</v>
          </cell>
          <cell r="NH36">
            <v>3</v>
          </cell>
          <cell r="NI36" t="str">
            <v>022104</v>
          </cell>
          <cell r="NJ36">
            <v>24</v>
          </cell>
          <cell r="NK36" t="str">
            <v>022103</v>
          </cell>
          <cell r="NL36">
            <v>2</v>
          </cell>
          <cell r="NM36" t="str">
            <v>022103</v>
          </cell>
          <cell r="NN36">
            <v>8</v>
          </cell>
          <cell r="NO36" t="str">
            <v>022103</v>
          </cell>
          <cell r="NP36">
            <v>2</v>
          </cell>
          <cell r="NQ36" t="str">
            <v>022104</v>
          </cell>
          <cell r="NR36">
            <v>7</v>
          </cell>
          <cell r="NU36" t="str">
            <v>022202</v>
          </cell>
          <cell r="NV36">
            <v>4</v>
          </cell>
          <cell r="NW36" t="str">
            <v>022103</v>
          </cell>
          <cell r="NX36">
            <v>1</v>
          </cell>
          <cell r="NY36" t="str">
            <v>022204</v>
          </cell>
          <cell r="NZ36">
            <v>2</v>
          </cell>
          <cell r="OC36" t="str">
            <v>024005</v>
          </cell>
          <cell r="OD36">
            <v>4</v>
          </cell>
        </row>
        <row r="37">
          <cell r="C37" t="str">
            <v>022103</v>
          </cell>
          <cell r="D37">
            <v>70</v>
          </cell>
          <cell r="E37" t="str">
            <v>022103</v>
          </cell>
          <cell r="F37">
            <v>62</v>
          </cell>
          <cell r="G37" t="str">
            <v>022103</v>
          </cell>
          <cell r="H37">
            <v>66</v>
          </cell>
          <cell r="I37" t="str">
            <v>022103</v>
          </cell>
          <cell r="J37">
            <v>60</v>
          </cell>
          <cell r="K37" t="str">
            <v>022103</v>
          </cell>
          <cell r="L37">
            <v>69</v>
          </cell>
          <cell r="M37" t="str">
            <v>022103</v>
          </cell>
          <cell r="N37">
            <v>71</v>
          </cell>
          <cell r="O37" t="str">
            <v>022103</v>
          </cell>
          <cell r="P37">
            <v>88</v>
          </cell>
          <cell r="Q37" t="str">
            <v>022103</v>
          </cell>
          <cell r="R37">
            <v>81</v>
          </cell>
          <cell r="S37" t="str">
            <v>022103</v>
          </cell>
          <cell r="T37">
            <v>89</v>
          </cell>
          <cell r="U37" t="str">
            <v>022103</v>
          </cell>
          <cell r="V37">
            <v>93</v>
          </cell>
          <cell r="W37" t="str">
            <v>022103</v>
          </cell>
          <cell r="X37">
            <v>110</v>
          </cell>
          <cell r="Y37" t="str">
            <v>022103</v>
          </cell>
          <cell r="Z37">
            <v>110</v>
          </cell>
          <cell r="AA37" t="str">
            <v>022103</v>
          </cell>
          <cell r="AB37">
            <v>120</v>
          </cell>
          <cell r="AC37" t="str">
            <v>022103</v>
          </cell>
          <cell r="AD37">
            <v>107</v>
          </cell>
          <cell r="AE37" t="str">
            <v>022103</v>
          </cell>
          <cell r="AF37">
            <v>109</v>
          </cell>
          <cell r="AG37" t="str">
            <v>022103</v>
          </cell>
          <cell r="AH37">
            <v>109</v>
          </cell>
          <cell r="AI37" t="str">
            <v>022103</v>
          </cell>
          <cell r="AJ37">
            <v>136</v>
          </cell>
          <cell r="AK37" t="str">
            <v>022103</v>
          </cell>
          <cell r="AL37">
            <v>107</v>
          </cell>
          <cell r="AM37" t="str">
            <v>022103</v>
          </cell>
          <cell r="AN37">
            <v>117</v>
          </cell>
          <cell r="AO37" t="str">
            <v>022103</v>
          </cell>
          <cell r="AP37">
            <v>97</v>
          </cell>
          <cell r="AQ37" t="str">
            <v>022103</v>
          </cell>
          <cell r="AR37">
            <v>118</v>
          </cell>
          <cell r="AS37" t="str">
            <v>022103</v>
          </cell>
          <cell r="AT37">
            <v>119</v>
          </cell>
          <cell r="AU37" t="str">
            <v>022103</v>
          </cell>
          <cell r="AV37">
            <v>100</v>
          </cell>
          <cell r="AW37" t="str">
            <v>022103</v>
          </cell>
          <cell r="AX37">
            <v>126</v>
          </cell>
          <cell r="AY37" t="str">
            <v>022103</v>
          </cell>
          <cell r="AZ37">
            <v>121</v>
          </cell>
          <cell r="BA37" t="str">
            <v>022103</v>
          </cell>
          <cell r="BB37">
            <v>135</v>
          </cell>
          <cell r="BC37" t="str">
            <v>022103</v>
          </cell>
          <cell r="BD37">
            <v>115</v>
          </cell>
          <cell r="BE37" t="str">
            <v>022103</v>
          </cell>
          <cell r="BF37">
            <v>112</v>
          </cell>
          <cell r="BG37" t="str">
            <v>022103</v>
          </cell>
          <cell r="BH37">
            <v>121</v>
          </cell>
          <cell r="BI37" t="str">
            <v>022103</v>
          </cell>
          <cell r="BJ37">
            <v>79</v>
          </cell>
          <cell r="BK37" t="str">
            <v>022103</v>
          </cell>
          <cell r="BL37">
            <v>111</v>
          </cell>
          <cell r="BM37" t="str">
            <v>022103</v>
          </cell>
          <cell r="BN37">
            <v>83</v>
          </cell>
          <cell r="BO37" t="str">
            <v>022002</v>
          </cell>
          <cell r="BP37">
            <v>113</v>
          </cell>
          <cell r="BQ37" t="str">
            <v>022002</v>
          </cell>
          <cell r="BR37">
            <v>82</v>
          </cell>
          <cell r="BS37" t="str">
            <v>022003</v>
          </cell>
          <cell r="BT37">
            <v>101</v>
          </cell>
          <cell r="BU37" t="str">
            <v>022102</v>
          </cell>
          <cell r="BV37">
            <v>85</v>
          </cell>
          <cell r="BW37" t="str">
            <v>022003</v>
          </cell>
          <cell r="BX37">
            <v>89</v>
          </cell>
          <cell r="BY37" t="str">
            <v>022102</v>
          </cell>
          <cell r="BZ37">
            <v>87</v>
          </cell>
          <cell r="CA37" t="str">
            <v>022104</v>
          </cell>
          <cell r="CB37">
            <v>166</v>
          </cell>
          <cell r="CC37" t="str">
            <v>022103</v>
          </cell>
          <cell r="CD37">
            <v>51</v>
          </cell>
          <cell r="CE37" t="str">
            <v>022102</v>
          </cell>
          <cell r="CF37">
            <v>139</v>
          </cell>
          <cell r="CG37" t="str">
            <v>022102</v>
          </cell>
          <cell r="CH37">
            <v>78</v>
          </cell>
          <cell r="CI37" t="str">
            <v>022012</v>
          </cell>
          <cell r="CJ37">
            <v>55</v>
          </cell>
          <cell r="CK37" t="str">
            <v>022104</v>
          </cell>
          <cell r="CL37">
            <v>149</v>
          </cell>
          <cell r="CM37" t="str">
            <v>022104</v>
          </cell>
          <cell r="CN37">
            <v>188</v>
          </cell>
          <cell r="CO37" t="str">
            <v>022102</v>
          </cell>
          <cell r="CP37">
            <v>81</v>
          </cell>
          <cell r="CQ37" t="str">
            <v>022104</v>
          </cell>
          <cell r="CR37">
            <v>188</v>
          </cell>
          <cell r="CS37" t="str">
            <v>022103</v>
          </cell>
          <cell r="CT37">
            <v>61</v>
          </cell>
          <cell r="CU37" t="str">
            <v>022104</v>
          </cell>
          <cell r="CV37">
            <v>205</v>
          </cell>
          <cell r="CW37" t="str">
            <v>022104</v>
          </cell>
          <cell r="CX37">
            <v>140</v>
          </cell>
          <cell r="CY37" t="str">
            <v>022104</v>
          </cell>
          <cell r="CZ37">
            <v>214</v>
          </cell>
          <cell r="DA37" t="str">
            <v>022102</v>
          </cell>
          <cell r="DB37">
            <v>62</v>
          </cell>
          <cell r="DC37" t="str">
            <v>022104</v>
          </cell>
          <cell r="DD37">
            <v>200</v>
          </cell>
          <cell r="DE37" t="str">
            <v>022103</v>
          </cell>
          <cell r="DF37">
            <v>53</v>
          </cell>
          <cell r="DG37" t="str">
            <v>022104</v>
          </cell>
          <cell r="DH37">
            <v>214</v>
          </cell>
          <cell r="DI37" t="str">
            <v>022103</v>
          </cell>
          <cell r="DJ37">
            <v>68</v>
          </cell>
          <cell r="DK37" t="str">
            <v>022104</v>
          </cell>
          <cell r="DL37">
            <v>232</v>
          </cell>
          <cell r="DM37" t="str">
            <v>022104</v>
          </cell>
          <cell r="DN37">
            <v>194</v>
          </cell>
          <cell r="DO37" t="str">
            <v>022104</v>
          </cell>
          <cell r="DP37">
            <v>279</v>
          </cell>
          <cell r="DQ37" t="str">
            <v>022104</v>
          </cell>
          <cell r="DR37">
            <v>199</v>
          </cell>
          <cell r="DS37" t="str">
            <v>022103</v>
          </cell>
          <cell r="DT37">
            <v>109</v>
          </cell>
          <cell r="DU37" t="str">
            <v>022103</v>
          </cell>
          <cell r="DV37">
            <v>82</v>
          </cell>
          <cell r="DW37" t="str">
            <v>022104</v>
          </cell>
          <cell r="DX37">
            <v>309</v>
          </cell>
          <cell r="DY37" t="str">
            <v>022104</v>
          </cell>
          <cell r="DZ37">
            <v>256</v>
          </cell>
          <cell r="EA37" t="str">
            <v>022104</v>
          </cell>
          <cell r="EB37">
            <v>340</v>
          </cell>
          <cell r="EC37" t="str">
            <v>022104</v>
          </cell>
          <cell r="ED37">
            <v>304</v>
          </cell>
          <cell r="EE37" t="str">
            <v>022104</v>
          </cell>
          <cell r="EF37">
            <v>314</v>
          </cell>
          <cell r="EG37" t="str">
            <v>022103</v>
          </cell>
          <cell r="EH37">
            <v>94</v>
          </cell>
          <cell r="EI37" t="str">
            <v>022104</v>
          </cell>
          <cell r="EJ37">
            <v>310</v>
          </cell>
          <cell r="EK37" t="str">
            <v>022104</v>
          </cell>
          <cell r="EL37">
            <v>311</v>
          </cell>
          <cell r="EM37" t="str">
            <v>022104</v>
          </cell>
          <cell r="EN37">
            <v>329</v>
          </cell>
          <cell r="EO37" t="str">
            <v>022104</v>
          </cell>
          <cell r="EP37">
            <v>290</v>
          </cell>
          <cell r="EQ37" t="str">
            <v>022104</v>
          </cell>
          <cell r="ER37">
            <v>300</v>
          </cell>
          <cell r="ES37" t="str">
            <v>022103</v>
          </cell>
          <cell r="ET37">
            <v>81</v>
          </cell>
          <cell r="EU37" t="str">
            <v>022104</v>
          </cell>
          <cell r="EV37">
            <v>275</v>
          </cell>
          <cell r="EW37" t="str">
            <v>022104</v>
          </cell>
          <cell r="EX37">
            <v>268</v>
          </cell>
          <cell r="EY37" t="str">
            <v>022104</v>
          </cell>
          <cell r="EZ37">
            <v>257</v>
          </cell>
          <cell r="FA37" t="str">
            <v>022104</v>
          </cell>
          <cell r="FB37">
            <v>265</v>
          </cell>
          <cell r="FC37" t="str">
            <v>022104</v>
          </cell>
          <cell r="FD37">
            <v>239</v>
          </cell>
          <cell r="FE37" t="str">
            <v>022104</v>
          </cell>
          <cell r="FF37">
            <v>290</v>
          </cell>
          <cell r="FG37" t="str">
            <v>022104</v>
          </cell>
          <cell r="FH37">
            <v>242</v>
          </cell>
          <cell r="FI37" t="str">
            <v>022104</v>
          </cell>
          <cell r="FJ37">
            <v>262</v>
          </cell>
          <cell r="FK37" t="str">
            <v>022104</v>
          </cell>
          <cell r="FL37">
            <v>266</v>
          </cell>
          <cell r="FM37" t="str">
            <v>022104</v>
          </cell>
          <cell r="FN37">
            <v>266</v>
          </cell>
          <cell r="FO37" t="str">
            <v>022104</v>
          </cell>
          <cell r="FP37">
            <v>276</v>
          </cell>
          <cell r="FQ37" t="str">
            <v>022104</v>
          </cell>
          <cell r="FR37">
            <v>260</v>
          </cell>
          <cell r="FS37" t="str">
            <v>022104</v>
          </cell>
          <cell r="FT37">
            <v>265</v>
          </cell>
          <cell r="FU37" t="str">
            <v>022104</v>
          </cell>
          <cell r="FV37">
            <v>295</v>
          </cell>
          <cell r="FW37" t="str">
            <v>022104</v>
          </cell>
          <cell r="FX37">
            <v>288</v>
          </cell>
          <cell r="FY37" t="str">
            <v>022104</v>
          </cell>
          <cell r="FZ37">
            <v>297</v>
          </cell>
          <cell r="GA37" t="str">
            <v>022104</v>
          </cell>
          <cell r="GB37">
            <v>265</v>
          </cell>
          <cell r="GC37" t="str">
            <v>022104</v>
          </cell>
          <cell r="GD37">
            <v>327</v>
          </cell>
          <cell r="GE37" t="str">
            <v>022104</v>
          </cell>
          <cell r="GF37">
            <v>293</v>
          </cell>
          <cell r="GG37" t="str">
            <v>022104</v>
          </cell>
          <cell r="GH37">
            <v>292</v>
          </cell>
          <cell r="GI37" t="str">
            <v>022104</v>
          </cell>
          <cell r="GJ37">
            <v>264</v>
          </cell>
          <cell r="GK37" t="str">
            <v>022104</v>
          </cell>
          <cell r="GL37">
            <v>302</v>
          </cell>
          <cell r="GM37" t="str">
            <v>022104</v>
          </cell>
          <cell r="GN37">
            <v>256</v>
          </cell>
          <cell r="GO37" t="str">
            <v>022104</v>
          </cell>
          <cell r="GP37">
            <v>302</v>
          </cell>
          <cell r="GQ37" t="str">
            <v>022104</v>
          </cell>
          <cell r="GR37">
            <v>295</v>
          </cell>
          <cell r="GS37" t="str">
            <v>022104</v>
          </cell>
          <cell r="GT37">
            <v>304</v>
          </cell>
          <cell r="GU37" t="str">
            <v>022104</v>
          </cell>
          <cell r="GV37">
            <v>270</v>
          </cell>
          <cell r="GW37" t="str">
            <v>022104</v>
          </cell>
          <cell r="GX37">
            <v>280</v>
          </cell>
          <cell r="GY37" t="str">
            <v>022104</v>
          </cell>
          <cell r="GZ37">
            <v>266</v>
          </cell>
          <cell r="HA37" t="str">
            <v>022104</v>
          </cell>
          <cell r="HB37">
            <v>295</v>
          </cell>
          <cell r="HC37" t="str">
            <v>022104</v>
          </cell>
          <cell r="HD37">
            <v>280</v>
          </cell>
          <cell r="HE37" t="str">
            <v>022103</v>
          </cell>
          <cell r="HF37">
            <v>161</v>
          </cell>
          <cell r="HG37" t="str">
            <v>022104</v>
          </cell>
          <cell r="HH37">
            <v>271</v>
          </cell>
          <cell r="HI37" t="str">
            <v>022104</v>
          </cell>
          <cell r="HJ37">
            <v>295</v>
          </cell>
          <cell r="HK37" t="str">
            <v>022104</v>
          </cell>
          <cell r="HL37">
            <v>299</v>
          </cell>
          <cell r="HM37" t="str">
            <v>022104</v>
          </cell>
          <cell r="HN37">
            <v>321</v>
          </cell>
          <cell r="HO37" t="str">
            <v>022104</v>
          </cell>
          <cell r="HP37">
            <v>297</v>
          </cell>
          <cell r="HQ37" t="str">
            <v>022104</v>
          </cell>
          <cell r="HR37">
            <v>321</v>
          </cell>
          <cell r="HS37" t="str">
            <v>022104</v>
          </cell>
          <cell r="HT37">
            <v>324</v>
          </cell>
          <cell r="HU37" t="str">
            <v>022104</v>
          </cell>
          <cell r="HV37">
            <v>311</v>
          </cell>
          <cell r="HW37" t="str">
            <v>022103</v>
          </cell>
          <cell r="HX37">
            <v>207</v>
          </cell>
          <cell r="HY37" t="str">
            <v>022104</v>
          </cell>
          <cell r="HZ37">
            <v>336</v>
          </cell>
          <cell r="IA37" t="str">
            <v>022104</v>
          </cell>
          <cell r="IB37">
            <v>325</v>
          </cell>
          <cell r="IC37" t="str">
            <v>022104</v>
          </cell>
          <cell r="ID37">
            <v>403</v>
          </cell>
          <cell r="IE37" t="str">
            <v>022104</v>
          </cell>
          <cell r="IF37">
            <v>382</v>
          </cell>
          <cell r="IG37" t="str">
            <v>022104</v>
          </cell>
          <cell r="IH37">
            <v>347</v>
          </cell>
          <cell r="II37" t="str">
            <v>022104</v>
          </cell>
          <cell r="IJ37">
            <v>342</v>
          </cell>
          <cell r="IK37" t="str">
            <v>022103</v>
          </cell>
          <cell r="IL37">
            <v>164</v>
          </cell>
          <cell r="IM37" t="str">
            <v>022104</v>
          </cell>
          <cell r="IN37">
            <v>315</v>
          </cell>
          <cell r="IO37" t="str">
            <v>022104</v>
          </cell>
          <cell r="IP37">
            <v>347</v>
          </cell>
          <cell r="IQ37" t="str">
            <v>022104</v>
          </cell>
          <cell r="IR37">
            <v>321</v>
          </cell>
          <cell r="IS37" t="str">
            <v>022104</v>
          </cell>
          <cell r="IT37">
            <v>365</v>
          </cell>
          <cell r="IU37" t="str">
            <v>022104</v>
          </cell>
          <cell r="IV37">
            <v>267</v>
          </cell>
          <cell r="IW37" t="str">
            <v>022104</v>
          </cell>
          <cell r="IX37">
            <v>342</v>
          </cell>
          <cell r="IY37" t="str">
            <v>022104</v>
          </cell>
          <cell r="IZ37">
            <v>202</v>
          </cell>
          <cell r="JA37" t="str">
            <v>022104</v>
          </cell>
          <cell r="JB37">
            <v>278</v>
          </cell>
          <cell r="JC37" t="str">
            <v>022104</v>
          </cell>
          <cell r="JD37">
            <v>243</v>
          </cell>
          <cell r="JE37" t="str">
            <v>022104</v>
          </cell>
          <cell r="JF37">
            <v>287</v>
          </cell>
          <cell r="JG37" t="str">
            <v>022104</v>
          </cell>
          <cell r="JH37">
            <v>205</v>
          </cell>
          <cell r="JI37" t="str">
            <v>022104</v>
          </cell>
          <cell r="JJ37">
            <v>312</v>
          </cell>
          <cell r="JK37" t="str">
            <v>022104</v>
          </cell>
          <cell r="JL37">
            <v>165</v>
          </cell>
          <cell r="JM37" t="str">
            <v>022104</v>
          </cell>
          <cell r="JN37">
            <v>272</v>
          </cell>
          <cell r="JO37" t="str">
            <v>022104</v>
          </cell>
          <cell r="JP37">
            <v>165</v>
          </cell>
          <cell r="JQ37" t="str">
            <v>022104</v>
          </cell>
          <cell r="JR37">
            <v>307</v>
          </cell>
          <cell r="JS37" t="str">
            <v>022104</v>
          </cell>
          <cell r="JT37">
            <v>172</v>
          </cell>
          <cell r="JU37" t="str">
            <v>022104</v>
          </cell>
          <cell r="JV37">
            <v>259</v>
          </cell>
          <cell r="JW37" t="str">
            <v>022104</v>
          </cell>
          <cell r="JX37">
            <v>133</v>
          </cell>
          <cell r="JY37" t="str">
            <v>022104</v>
          </cell>
          <cell r="JZ37">
            <v>212</v>
          </cell>
          <cell r="KA37" t="str">
            <v>022104</v>
          </cell>
          <cell r="KB37">
            <v>155</v>
          </cell>
          <cell r="KC37" t="str">
            <v>022104</v>
          </cell>
          <cell r="KD37">
            <v>235</v>
          </cell>
          <cell r="KE37" t="str">
            <v>022104</v>
          </cell>
          <cell r="KF37">
            <v>115</v>
          </cell>
          <cell r="KG37" t="str">
            <v>022104</v>
          </cell>
          <cell r="KH37">
            <v>206</v>
          </cell>
          <cell r="KI37" t="str">
            <v>022104</v>
          </cell>
          <cell r="KJ37">
            <v>121</v>
          </cell>
          <cell r="KK37" t="str">
            <v>022104</v>
          </cell>
          <cell r="KL37">
            <v>176</v>
          </cell>
          <cell r="KM37" t="str">
            <v>022104</v>
          </cell>
          <cell r="KN37">
            <v>83</v>
          </cell>
          <cell r="KO37" t="str">
            <v>022104</v>
          </cell>
          <cell r="KP37">
            <v>164</v>
          </cell>
          <cell r="KQ37" t="str">
            <v>022104</v>
          </cell>
          <cell r="KR37">
            <v>41</v>
          </cell>
          <cell r="KS37" t="str">
            <v>022104</v>
          </cell>
          <cell r="KT37">
            <v>66</v>
          </cell>
          <cell r="KU37" t="str">
            <v>022104</v>
          </cell>
          <cell r="KV37">
            <v>22</v>
          </cell>
          <cell r="KW37" t="str">
            <v>022104</v>
          </cell>
          <cell r="KX37">
            <v>43</v>
          </cell>
          <cell r="KY37" t="str">
            <v>022104</v>
          </cell>
          <cell r="KZ37">
            <v>30</v>
          </cell>
          <cell r="LA37" t="str">
            <v>022104</v>
          </cell>
          <cell r="LB37">
            <v>56</v>
          </cell>
          <cell r="LC37" t="str">
            <v>022104</v>
          </cell>
          <cell r="LD37">
            <v>50</v>
          </cell>
          <cell r="LE37" t="str">
            <v>022104</v>
          </cell>
          <cell r="LF37">
            <v>113</v>
          </cell>
          <cell r="LG37" t="str">
            <v>022104</v>
          </cell>
          <cell r="LH37">
            <v>54</v>
          </cell>
          <cell r="LI37" t="str">
            <v>022104</v>
          </cell>
          <cell r="LJ37">
            <v>147</v>
          </cell>
          <cell r="LK37" t="str">
            <v>022104</v>
          </cell>
          <cell r="LL37">
            <v>67</v>
          </cell>
          <cell r="LM37" t="str">
            <v>022104</v>
          </cell>
          <cell r="LN37">
            <v>150</v>
          </cell>
          <cell r="LO37" t="str">
            <v>022104</v>
          </cell>
          <cell r="LP37">
            <v>51</v>
          </cell>
          <cell r="LQ37" t="str">
            <v>022104</v>
          </cell>
          <cell r="LR37">
            <v>174</v>
          </cell>
          <cell r="LS37" t="str">
            <v>022104</v>
          </cell>
          <cell r="LT37">
            <v>39</v>
          </cell>
          <cell r="LU37" t="str">
            <v>022104</v>
          </cell>
          <cell r="LV37">
            <v>144</v>
          </cell>
          <cell r="LW37" t="str">
            <v>022104</v>
          </cell>
          <cell r="LX37">
            <v>28</v>
          </cell>
          <cell r="LY37" t="str">
            <v>022104</v>
          </cell>
          <cell r="LZ37">
            <v>116</v>
          </cell>
          <cell r="MA37" t="str">
            <v>022104</v>
          </cell>
          <cell r="MB37">
            <v>35</v>
          </cell>
          <cell r="MC37" t="str">
            <v>022104</v>
          </cell>
          <cell r="MD37">
            <v>97</v>
          </cell>
          <cell r="ME37" t="str">
            <v>022104</v>
          </cell>
          <cell r="MF37">
            <v>19</v>
          </cell>
          <cell r="MG37" t="str">
            <v>022104</v>
          </cell>
          <cell r="MH37">
            <v>81</v>
          </cell>
          <cell r="MI37" t="str">
            <v>022104</v>
          </cell>
          <cell r="MJ37">
            <v>12</v>
          </cell>
          <cell r="MK37" t="str">
            <v>022104</v>
          </cell>
          <cell r="ML37">
            <v>71</v>
          </cell>
          <cell r="MM37" t="str">
            <v>022104</v>
          </cell>
          <cell r="MN37">
            <v>6</v>
          </cell>
          <cell r="MO37" t="str">
            <v>022104</v>
          </cell>
          <cell r="MP37">
            <v>32</v>
          </cell>
          <cell r="MQ37" t="str">
            <v>022104</v>
          </cell>
          <cell r="MR37">
            <v>8</v>
          </cell>
          <cell r="MS37" t="str">
            <v>022104</v>
          </cell>
          <cell r="MT37">
            <v>47</v>
          </cell>
          <cell r="MU37" t="str">
            <v>022104</v>
          </cell>
          <cell r="MV37">
            <v>3</v>
          </cell>
          <cell r="MW37" t="str">
            <v>022104</v>
          </cell>
          <cell r="MX37">
            <v>33</v>
          </cell>
          <cell r="MY37" t="str">
            <v>022104</v>
          </cell>
          <cell r="MZ37">
            <v>7</v>
          </cell>
          <cell r="NA37" t="str">
            <v>022104</v>
          </cell>
          <cell r="NB37">
            <v>33</v>
          </cell>
          <cell r="NC37" t="str">
            <v>022104</v>
          </cell>
          <cell r="ND37">
            <v>3</v>
          </cell>
          <cell r="NE37" t="str">
            <v>022104</v>
          </cell>
          <cell r="NF37">
            <v>20</v>
          </cell>
          <cell r="NG37" t="str">
            <v>022104</v>
          </cell>
          <cell r="NH37">
            <v>3</v>
          </cell>
          <cell r="NI37" t="str">
            <v>022117</v>
          </cell>
          <cell r="NJ37">
            <v>4</v>
          </cell>
          <cell r="NK37" t="str">
            <v>022104</v>
          </cell>
          <cell r="NL37">
            <v>1</v>
          </cell>
          <cell r="NM37" t="str">
            <v>022104</v>
          </cell>
          <cell r="NN37">
            <v>8</v>
          </cell>
          <cell r="NQ37" t="str">
            <v>022117</v>
          </cell>
          <cell r="NR37">
            <v>1</v>
          </cell>
          <cell r="NU37" t="str">
            <v>022203</v>
          </cell>
          <cell r="NV37">
            <v>3</v>
          </cell>
          <cell r="NW37" t="str">
            <v>022104</v>
          </cell>
          <cell r="NX37">
            <v>1</v>
          </cell>
          <cell r="NY37" t="str">
            <v>022208</v>
          </cell>
          <cell r="NZ37">
            <v>5</v>
          </cell>
          <cell r="OC37" t="str">
            <v>025001</v>
          </cell>
          <cell r="OD37">
            <v>1</v>
          </cell>
        </row>
        <row r="38">
          <cell r="C38" t="str">
            <v>022104</v>
          </cell>
          <cell r="D38">
            <v>178</v>
          </cell>
          <cell r="E38" t="str">
            <v>022104</v>
          </cell>
          <cell r="F38">
            <v>128</v>
          </cell>
          <cell r="G38" t="str">
            <v>022104</v>
          </cell>
          <cell r="H38">
            <v>147</v>
          </cell>
          <cell r="I38" t="str">
            <v>022104</v>
          </cell>
          <cell r="J38">
            <v>152</v>
          </cell>
          <cell r="K38" t="str">
            <v>022104</v>
          </cell>
          <cell r="L38">
            <v>199</v>
          </cell>
          <cell r="M38" t="str">
            <v>022104</v>
          </cell>
          <cell r="N38">
            <v>170</v>
          </cell>
          <cell r="O38" t="str">
            <v>022104</v>
          </cell>
          <cell r="P38">
            <v>214</v>
          </cell>
          <cell r="Q38" t="str">
            <v>022104</v>
          </cell>
          <cell r="R38">
            <v>208</v>
          </cell>
          <cell r="S38" t="str">
            <v>022104</v>
          </cell>
          <cell r="T38">
            <v>247</v>
          </cell>
          <cell r="U38" t="str">
            <v>022104</v>
          </cell>
          <cell r="V38">
            <v>201</v>
          </cell>
          <cell r="W38" t="str">
            <v>022104</v>
          </cell>
          <cell r="X38">
            <v>276</v>
          </cell>
          <cell r="Y38" t="str">
            <v>022104</v>
          </cell>
          <cell r="Z38">
            <v>258</v>
          </cell>
          <cell r="AA38" t="str">
            <v>022104</v>
          </cell>
          <cell r="AB38">
            <v>308</v>
          </cell>
          <cell r="AC38" t="str">
            <v>022104</v>
          </cell>
          <cell r="AD38">
            <v>267</v>
          </cell>
          <cell r="AE38" t="str">
            <v>022104</v>
          </cell>
          <cell r="AF38">
            <v>334</v>
          </cell>
          <cell r="AG38" t="str">
            <v>022104</v>
          </cell>
          <cell r="AH38">
            <v>274</v>
          </cell>
          <cell r="AI38" t="str">
            <v>022104</v>
          </cell>
          <cell r="AJ38">
            <v>295</v>
          </cell>
          <cell r="AK38" t="str">
            <v>022104</v>
          </cell>
          <cell r="AL38">
            <v>293</v>
          </cell>
          <cell r="AM38" t="str">
            <v>022104</v>
          </cell>
          <cell r="AN38">
            <v>260</v>
          </cell>
          <cell r="AO38" t="str">
            <v>022104</v>
          </cell>
          <cell r="AP38">
            <v>281</v>
          </cell>
          <cell r="AQ38" t="str">
            <v>022104</v>
          </cell>
          <cell r="AR38">
            <v>314</v>
          </cell>
          <cell r="AS38" t="str">
            <v>022104</v>
          </cell>
          <cell r="AT38">
            <v>294</v>
          </cell>
          <cell r="AU38" t="str">
            <v>022104</v>
          </cell>
          <cell r="AV38">
            <v>317</v>
          </cell>
          <cell r="AW38" t="str">
            <v>022104</v>
          </cell>
          <cell r="AX38">
            <v>289</v>
          </cell>
          <cell r="AY38" t="str">
            <v>022104</v>
          </cell>
          <cell r="AZ38">
            <v>321</v>
          </cell>
          <cell r="BA38" t="str">
            <v>022104</v>
          </cell>
          <cell r="BB38">
            <v>282</v>
          </cell>
          <cell r="BC38" t="str">
            <v>022104</v>
          </cell>
          <cell r="BD38">
            <v>300</v>
          </cell>
          <cell r="BE38" t="str">
            <v>022104</v>
          </cell>
          <cell r="BF38">
            <v>254</v>
          </cell>
          <cell r="BG38" t="str">
            <v>022104</v>
          </cell>
          <cell r="BH38">
            <v>263</v>
          </cell>
          <cell r="BI38" t="str">
            <v>022104</v>
          </cell>
          <cell r="BJ38">
            <v>227</v>
          </cell>
          <cell r="BK38" t="str">
            <v>022104</v>
          </cell>
          <cell r="BL38">
            <v>223</v>
          </cell>
          <cell r="BM38" t="str">
            <v>022104</v>
          </cell>
          <cell r="BN38">
            <v>195</v>
          </cell>
          <cell r="BO38" t="str">
            <v>022003</v>
          </cell>
          <cell r="BP38">
            <v>101</v>
          </cell>
          <cell r="BQ38" t="str">
            <v>022003</v>
          </cell>
          <cell r="BR38">
            <v>84</v>
          </cell>
          <cell r="BS38" t="str">
            <v>022012</v>
          </cell>
          <cell r="BT38">
            <v>38</v>
          </cell>
          <cell r="BU38" t="str">
            <v>022103</v>
          </cell>
          <cell r="BV38">
            <v>54</v>
          </cell>
          <cell r="BW38" t="str">
            <v>022012</v>
          </cell>
          <cell r="BX38">
            <v>63</v>
          </cell>
          <cell r="BY38" t="str">
            <v>022103</v>
          </cell>
          <cell r="BZ38">
            <v>67</v>
          </cell>
          <cell r="CA38" t="str">
            <v>022117</v>
          </cell>
          <cell r="CB38">
            <v>89</v>
          </cell>
          <cell r="CC38" t="str">
            <v>022104</v>
          </cell>
          <cell r="CD38">
            <v>124</v>
          </cell>
          <cell r="CE38" t="str">
            <v>022103</v>
          </cell>
          <cell r="CF38">
            <v>112</v>
          </cell>
          <cell r="CG38" t="str">
            <v>022103</v>
          </cell>
          <cell r="CH38">
            <v>58</v>
          </cell>
          <cell r="CI38" t="str">
            <v>022102</v>
          </cell>
          <cell r="CJ38">
            <v>112</v>
          </cell>
          <cell r="CK38" t="str">
            <v>022117</v>
          </cell>
          <cell r="CL38">
            <v>110</v>
          </cell>
          <cell r="CM38" t="str">
            <v>022117</v>
          </cell>
          <cell r="CN38">
            <v>237</v>
          </cell>
          <cell r="CO38" t="str">
            <v>022103</v>
          </cell>
          <cell r="CP38">
            <v>45</v>
          </cell>
          <cell r="CQ38" t="str">
            <v>022117</v>
          </cell>
          <cell r="CR38">
            <v>200</v>
          </cell>
          <cell r="CS38" t="str">
            <v>022104</v>
          </cell>
          <cell r="CT38">
            <v>128</v>
          </cell>
          <cell r="CU38" t="str">
            <v>022117</v>
          </cell>
          <cell r="CV38">
            <v>213</v>
          </cell>
          <cell r="CW38" t="str">
            <v>022117</v>
          </cell>
          <cell r="CX38">
            <v>163</v>
          </cell>
          <cell r="CY38" t="str">
            <v>022117</v>
          </cell>
          <cell r="CZ38">
            <v>182</v>
          </cell>
          <cell r="DA38" t="str">
            <v>022103</v>
          </cell>
          <cell r="DB38">
            <v>46</v>
          </cell>
          <cell r="DC38" t="str">
            <v>022117</v>
          </cell>
          <cell r="DD38">
            <v>223</v>
          </cell>
          <cell r="DE38" t="str">
            <v>022104</v>
          </cell>
          <cell r="DF38">
            <v>162</v>
          </cell>
          <cell r="DG38" t="str">
            <v>022117</v>
          </cell>
          <cell r="DH38">
            <v>217</v>
          </cell>
          <cell r="DI38" t="str">
            <v>022104</v>
          </cell>
          <cell r="DJ38">
            <v>156</v>
          </cell>
          <cell r="DK38" t="str">
            <v>022117</v>
          </cell>
          <cell r="DL38">
            <v>231</v>
          </cell>
          <cell r="DM38" t="str">
            <v>022117</v>
          </cell>
          <cell r="DN38">
            <v>170</v>
          </cell>
          <cell r="DO38" t="str">
            <v>022117</v>
          </cell>
          <cell r="DP38">
            <v>237</v>
          </cell>
          <cell r="DQ38" t="str">
            <v>022117</v>
          </cell>
          <cell r="DR38">
            <v>196</v>
          </cell>
          <cell r="DS38" t="str">
            <v>022104</v>
          </cell>
          <cell r="DT38">
            <v>306</v>
          </cell>
          <cell r="DU38" t="str">
            <v>022104</v>
          </cell>
          <cell r="DV38">
            <v>228</v>
          </cell>
          <cell r="DW38" t="str">
            <v>022117</v>
          </cell>
          <cell r="DX38">
            <v>287</v>
          </cell>
          <cell r="DY38" t="str">
            <v>022117</v>
          </cell>
          <cell r="DZ38">
            <v>261</v>
          </cell>
          <cell r="EA38" t="str">
            <v>022117</v>
          </cell>
          <cell r="EB38">
            <v>346</v>
          </cell>
          <cell r="EC38" t="str">
            <v>022117</v>
          </cell>
          <cell r="ED38">
            <v>262</v>
          </cell>
          <cell r="EE38" t="str">
            <v>022117</v>
          </cell>
          <cell r="EF38">
            <v>313</v>
          </cell>
          <cell r="EG38" t="str">
            <v>022104</v>
          </cell>
          <cell r="EH38">
            <v>317</v>
          </cell>
          <cell r="EI38" t="str">
            <v>022117</v>
          </cell>
          <cell r="EJ38">
            <v>297</v>
          </cell>
          <cell r="EK38" t="str">
            <v>022117</v>
          </cell>
          <cell r="EL38">
            <v>270</v>
          </cell>
          <cell r="EM38" t="str">
            <v>022117</v>
          </cell>
          <cell r="EN38">
            <v>258</v>
          </cell>
          <cell r="EO38" t="str">
            <v>022117</v>
          </cell>
          <cell r="EP38">
            <v>247</v>
          </cell>
          <cell r="EQ38" t="str">
            <v>022117</v>
          </cell>
          <cell r="ER38">
            <v>262</v>
          </cell>
          <cell r="ES38" t="str">
            <v>022104</v>
          </cell>
          <cell r="ET38">
            <v>258</v>
          </cell>
          <cell r="EU38" t="str">
            <v>022117</v>
          </cell>
          <cell r="EV38">
            <v>280</v>
          </cell>
          <cell r="EW38" t="str">
            <v>022117</v>
          </cell>
          <cell r="EX38">
            <v>274</v>
          </cell>
          <cell r="EY38" t="str">
            <v>022117</v>
          </cell>
          <cell r="EZ38">
            <v>265</v>
          </cell>
          <cell r="FA38" t="str">
            <v>022117</v>
          </cell>
          <cell r="FB38">
            <v>237</v>
          </cell>
          <cell r="FC38" t="str">
            <v>022117</v>
          </cell>
          <cell r="FD38">
            <v>233</v>
          </cell>
          <cell r="FE38" t="str">
            <v>022117</v>
          </cell>
          <cell r="FF38">
            <v>217</v>
          </cell>
          <cell r="FG38" t="str">
            <v>022117</v>
          </cell>
          <cell r="FH38">
            <v>207</v>
          </cell>
          <cell r="FI38" t="str">
            <v>022117</v>
          </cell>
          <cell r="FJ38">
            <v>186</v>
          </cell>
          <cell r="FK38" t="str">
            <v>022117</v>
          </cell>
          <cell r="FL38">
            <v>179</v>
          </cell>
          <cell r="FM38" t="str">
            <v>022117</v>
          </cell>
          <cell r="FN38">
            <v>195</v>
          </cell>
          <cell r="FO38" t="str">
            <v>022117</v>
          </cell>
          <cell r="FP38">
            <v>188</v>
          </cell>
          <cell r="FQ38" t="str">
            <v>022117</v>
          </cell>
          <cell r="FR38">
            <v>208</v>
          </cell>
          <cell r="FS38" t="str">
            <v>022117</v>
          </cell>
          <cell r="FT38">
            <v>166</v>
          </cell>
          <cell r="FU38" t="str">
            <v>022117</v>
          </cell>
          <cell r="FV38">
            <v>186</v>
          </cell>
          <cell r="FW38" t="str">
            <v>022117</v>
          </cell>
          <cell r="FX38">
            <v>179</v>
          </cell>
          <cell r="FY38" t="str">
            <v>022117</v>
          </cell>
          <cell r="FZ38">
            <v>196</v>
          </cell>
          <cell r="GA38" t="str">
            <v>022117</v>
          </cell>
          <cell r="GB38">
            <v>188</v>
          </cell>
          <cell r="GC38" t="str">
            <v>022117</v>
          </cell>
          <cell r="GD38">
            <v>190</v>
          </cell>
          <cell r="GE38" t="str">
            <v>022117</v>
          </cell>
          <cell r="GF38">
            <v>185</v>
          </cell>
          <cell r="GG38" t="str">
            <v>022117</v>
          </cell>
          <cell r="GH38">
            <v>184</v>
          </cell>
          <cell r="GI38" t="str">
            <v>022117</v>
          </cell>
          <cell r="GJ38">
            <v>191</v>
          </cell>
          <cell r="GK38" t="str">
            <v>022117</v>
          </cell>
          <cell r="GL38">
            <v>211</v>
          </cell>
          <cell r="GM38" t="str">
            <v>022117</v>
          </cell>
          <cell r="GN38">
            <v>160</v>
          </cell>
          <cell r="GO38" t="str">
            <v>022117</v>
          </cell>
          <cell r="GP38">
            <v>182</v>
          </cell>
          <cell r="GQ38" t="str">
            <v>022117</v>
          </cell>
          <cell r="GR38">
            <v>176</v>
          </cell>
          <cell r="GS38" t="str">
            <v>022117</v>
          </cell>
          <cell r="GT38">
            <v>191</v>
          </cell>
          <cell r="GU38" t="str">
            <v>022117</v>
          </cell>
          <cell r="GV38">
            <v>204</v>
          </cell>
          <cell r="GW38" t="str">
            <v>022117</v>
          </cell>
          <cell r="GX38">
            <v>173</v>
          </cell>
          <cell r="GY38" t="str">
            <v>022117</v>
          </cell>
          <cell r="GZ38">
            <v>157</v>
          </cell>
          <cell r="HA38" t="str">
            <v>022117</v>
          </cell>
          <cell r="HB38">
            <v>156</v>
          </cell>
          <cell r="HC38" t="str">
            <v>022117</v>
          </cell>
          <cell r="HD38">
            <v>154</v>
          </cell>
          <cell r="HE38" t="str">
            <v>022104</v>
          </cell>
          <cell r="HF38">
            <v>300</v>
          </cell>
          <cell r="HG38" t="str">
            <v>022117</v>
          </cell>
          <cell r="HH38">
            <v>162</v>
          </cell>
          <cell r="HI38" t="str">
            <v>022117</v>
          </cell>
          <cell r="HJ38">
            <v>189</v>
          </cell>
          <cell r="HK38" t="str">
            <v>022117</v>
          </cell>
          <cell r="HL38">
            <v>146</v>
          </cell>
          <cell r="HM38" t="str">
            <v>022117</v>
          </cell>
          <cell r="HN38">
            <v>196</v>
          </cell>
          <cell r="HO38" t="str">
            <v>022117</v>
          </cell>
          <cell r="HP38">
            <v>193</v>
          </cell>
          <cell r="HQ38" t="str">
            <v>022117</v>
          </cell>
          <cell r="HR38">
            <v>176</v>
          </cell>
          <cell r="HS38" t="str">
            <v>022117</v>
          </cell>
          <cell r="HT38">
            <v>166</v>
          </cell>
          <cell r="HU38" t="str">
            <v>022117</v>
          </cell>
          <cell r="HV38">
            <v>200</v>
          </cell>
          <cell r="HW38" t="str">
            <v>022104</v>
          </cell>
          <cell r="HX38">
            <v>316</v>
          </cell>
          <cell r="HY38" t="str">
            <v>022117</v>
          </cell>
          <cell r="HZ38">
            <v>194</v>
          </cell>
          <cell r="IA38" t="str">
            <v>022117</v>
          </cell>
          <cell r="IB38">
            <v>191</v>
          </cell>
          <cell r="IC38" t="str">
            <v>022117</v>
          </cell>
          <cell r="ID38">
            <v>210</v>
          </cell>
          <cell r="IE38" t="str">
            <v>022117</v>
          </cell>
          <cell r="IF38">
            <v>177</v>
          </cell>
          <cell r="IG38" t="str">
            <v>022117</v>
          </cell>
          <cell r="IH38">
            <v>238</v>
          </cell>
          <cell r="II38" t="str">
            <v>022117</v>
          </cell>
          <cell r="IJ38">
            <v>181</v>
          </cell>
          <cell r="IK38" t="str">
            <v>022104</v>
          </cell>
          <cell r="IL38">
            <v>350</v>
          </cell>
          <cell r="IM38" t="str">
            <v>022117</v>
          </cell>
          <cell r="IN38">
            <v>181</v>
          </cell>
          <cell r="IO38" t="str">
            <v>022117</v>
          </cell>
          <cell r="IP38">
            <v>225</v>
          </cell>
          <cell r="IQ38" t="str">
            <v>022117</v>
          </cell>
          <cell r="IR38">
            <v>154</v>
          </cell>
          <cell r="IS38" t="str">
            <v>022117</v>
          </cell>
          <cell r="IT38">
            <v>216</v>
          </cell>
          <cell r="IU38" t="str">
            <v>022117</v>
          </cell>
          <cell r="IV38">
            <v>123</v>
          </cell>
          <cell r="IW38" t="str">
            <v>022117</v>
          </cell>
          <cell r="IX38">
            <v>183</v>
          </cell>
          <cell r="IY38" t="str">
            <v>022117</v>
          </cell>
          <cell r="IZ38">
            <v>119</v>
          </cell>
          <cell r="JA38" t="str">
            <v>022117</v>
          </cell>
          <cell r="JB38">
            <v>198</v>
          </cell>
          <cell r="JC38" t="str">
            <v>022117</v>
          </cell>
          <cell r="JD38">
            <v>121</v>
          </cell>
          <cell r="JE38" t="str">
            <v>022117</v>
          </cell>
          <cell r="JF38">
            <v>179</v>
          </cell>
          <cell r="JG38" t="str">
            <v>022117</v>
          </cell>
          <cell r="JH38">
            <v>101</v>
          </cell>
          <cell r="JI38" t="str">
            <v>022117</v>
          </cell>
          <cell r="JJ38">
            <v>178</v>
          </cell>
          <cell r="JK38" t="str">
            <v>022117</v>
          </cell>
          <cell r="JL38">
            <v>74</v>
          </cell>
          <cell r="JM38" t="str">
            <v>022117</v>
          </cell>
          <cell r="JN38">
            <v>149</v>
          </cell>
          <cell r="JO38" t="str">
            <v>022117</v>
          </cell>
          <cell r="JP38">
            <v>80</v>
          </cell>
          <cell r="JQ38" t="str">
            <v>022117</v>
          </cell>
          <cell r="JR38">
            <v>168</v>
          </cell>
          <cell r="JS38" t="str">
            <v>022117</v>
          </cell>
          <cell r="JT38">
            <v>94</v>
          </cell>
          <cell r="JU38" t="str">
            <v>022117</v>
          </cell>
          <cell r="JV38">
            <v>135</v>
          </cell>
          <cell r="JW38" t="str">
            <v>022117</v>
          </cell>
          <cell r="JX38">
            <v>77</v>
          </cell>
          <cell r="JY38" t="str">
            <v>022117</v>
          </cell>
          <cell r="JZ38">
            <v>122</v>
          </cell>
          <cell r="KA38" t="str">
            <v>022117</v>
          </cell>
          <cell r="KB38">
            <v>74</v>
          </cell>
          <cell r="KC38" t="str">
            <v>022117</v>
          </cell>
          <cell r="KD38">
            <v>112</v>
          </cell>
          <cell r="KE38" t="str">
            <v>022117</v>
          </cell>
          <cell r="KF38">
            <v>36</v>
          </cell>
          <cell r="KG38" t="str">
            <v>022117</v>
          </cell>
          <cell r="KH38">
            <v>73</v>
          </cell>
          <cell r="KI38" t="str">
            <v>022117</v>
          </cell>
          <cell r="KJ38">
            <v>36</v>
          </cell>
          <cell r="KK38" t="str">
            <v>022117</v>
          </cell>
          <cell r="KL38">
            <v>104</v>
          </cell>
          <cell r="KM38" t="str">
            <v>022117</v>
          </cell>
          <cell r="KN38">
            <v>28</v>
          </cell>
          <cell r="KO38" t="str">
            <v>022117</v>
          </cell>
          <cell r="KP38">
            <v>70</v>
          </cell>
          <cell r="KQ38" t="str">
            <v>022117</v>
          </cell>
          <cell r="KR38">
            <v>15</v>
          </cell>
          <cell r="KS38" t="str">
            <v>022117</v>
          </cell>
          <cell r="KT38">
            <v>36</v>
          </cell>
          <cell r="KU38" t="str">
            <v>022117</v>
          </cell>
          <cell r="KV38">
            <v>17</v>
          </cell>
          <cell r="KW38" t="str">
            <v>022117</v>
          </cell>
          <cell r="KX38">
            <v>29</v>
          </cell>
          <cell r="KY38" t="str">
            <v>022117</v>
          </cell>
          <cell r="KZ38">
            <v>15</v>
          </cell>
          <cell r="LA38" t="str">
            <v>022117</v>
          </cell>
          <cell r="LB38">
            <v>23</v>
          </cell>
          <cell r="LC38" t="str">
            <v>022117</v>
          </cell>
          <cell r="LD38">
            <v>13</v>
          </cell>
          <cell r="LE38" t="str">
            <v>022117</v>
          </cell>
          <cell r="LF38">
            <v>39</v>
          </cell>
          <cell r="LG38" t="str">
            <v>022117</v>
          </cell>
          <cell r="LH38">
            <v>13</v>
          </cell>
          <cell r="LI38" t="str">
            <v>022117</v>
          </cell>
          <cell r="LJ38">
            <v>67</v>
          </cell>
          <cell r="LK38" t="str">
            <v>022117</v>
          </cell>
          <cell r="LL38">
            <v>19</v>
          </cell>
          <cell r="LM38" t="str">
            <v>022117</v>
          </cell>
          <cell r="LN38">
            <v>47</v>
          </cell>
          <cell r="LO38" t="str">
            <v>022117</v>
          </cell>
          <cell r="LP38">
            <v>18</v>
          </cell>
          <cell r="LQ38" t="str">
            <v>022117</v>
          </cell>
          <cell r="LR38">
            <v>65</v>
          </cell>
          <cell r="LS38" t="str">
            <v>022117</v>
          </cell>
          <cell r="LT38">
            <v>20</v>
          </cell>
          <cell r="LU38" t="str">
            <v>022117</v>
          </cell>
          <cell r="LV38">
            <v>50</v>
          </cell>
          <cell r="LW38" t="str">
            <v>022117</v>
          </cell>
          <cell r="LX38">
            <v>11</v>
          </cell>
          <cell r="LY38" t="str">
            <v>022117</v>
          </cell>
          <cell r="LZ38">
            <v>48</v>
          </cell>
          <cell r="MA38" t="str">
            <v>022117</v>
          </cell>
          <cell r="MB38">
            <v>4</v>
          </cell>
          <cell r="MC38" t="str">
            <v>022117</v>
          </cell>
          <cell r="MD38">
            <v>44</v>
          </cell>
          <cell r="ME38" t="str">
            <v>022117</v>
          </cell>
          <cell r="MF38">
            <v>7</v>
          </cell>
          <cell r="MG38" t="str">
            <v>022117</v>
          </cell>
          <cell r="MH38">
            <v>19</v>
          </cell>
          <cell r="MI38" t="str">
            <v>022117</v>
          </cell>
          <cell r="MJ38">
            <v>7</v>
          </cell>
          <cell r="MK38" t="str">
            <v>022117</v>
          </cell>
          <cell r="ML38">
            <v>15</v>
          </cell>
          <cell r="MM38" t="str">
            <v>022117</v>
          </cell>
          <cell r="MN38">
            <v>4</v>
          </cell>
          <cell r="MO38" t="str">
            <v>022117</v>
          </cell>
          <cell r="MP38">
            <v>14</v>
          </cell>
          <cell r="MQ38" t="str">
            <v>022117</v>
          </cell>
          <cell r="MR38">
            <v>4</v>
          </cell>
          <cell r="MS38" t="str">
            <v>022117</v>
          </cell>
          <cell r="MT38">
            <v>13</v>
          </cell>
          <cell r="MU38" t="str">
            <v>022117</v>
          </cell>
          <cell r="MV38">
            <v>3</v>
          </cell>
          <cell r="MW38" t="str">
            <v>022117</v>
          </cell>
          <cell r="MX38">
            <v>9</v>
          </cell>
          <cell r="MY38" t="str">
            <v>022117</v>
          </cell>
          <cell r="MZ38">
            <v>3</v>
          </cell>
          <cell r="NA38" t="str">
            <v>022117</v>
          </cell>
          <cell r="NB38">
            <v>8</v>
          </cell>
          <cell r="NC38" t="str">
            <v>022117</v>
          </cell>
          <cell r="ND38">
            <v>1</v>
          </cell>
          <cell r="NE38" t="str">
            <v>022117</v>
          </cell>
          <cell r="NF38">
            <v>9</v>
          </cell>
          <cell r="NI38" t="str">
            <v>022201</v>
          </cell>
          <cell r="NJ38">
            <v>27</v>
          </cell>
          <cell r="NM38" t="str">
            <v>022117</v>
          </cell>
          <cell r="NN38">
            <v>3</v>
          </cell>
          <cell r="NO38" t="str">
            <v>022117</v>
          </cell>
          <cell r="NP38">
            <v>3</v>
          </cell>
          <cell r="NQ38" t="str">
            <v>022201</v>
          </cell>
          <cell r="NR38">
            <v>8</v>
          </cell>
          <cell r="NU38" t="str">
            <v>022204</v>
          </cell>
          <cell r="NV38">
            <v>1</v>
          </cell>
          <cell r="NY38" t="str">
            <v>022300</v>
          </cell>
          <cell r="NZ38">
            <v>11</v>
          </cell>
          <cell r="OC38" t="str">
            <v>025004</v>
          </cell>
          <cell r="OD38">
            <v>1</v>
          </cell>
        </row>
        <row r="39">
          <cell r="C39" t="str">
            <v>022201</v>
          </cell>
          <cell r="D39">
            <v>380</v>
          </cell>
          <cell r="E39" t="str">
            <v>022201</v>
          </cell>
          <cell r="F39">
            <v>347</v>
          </cell>
          <cell r="G39" t="str">
            <v>022201</v>
          </cell>
          <cell r="H39">
            <v>423</v>
          </cell>
          <cell r="I39" t="str">
            <v>022201</v>
          </cell>
          <cell r="J39">
            <v>347</v>
          </cell>
          <cell r="K39" t="str">
            <v>022201</v>
          </cell>
          <cell r="L39">
            <v>445</v>
          </cell>
          <cell r="M39" t="str">
            <v>022201</v>
          </cell>
          <cell r="N39">
            <v>395</v>
          </cell>
          <cell r="O39" t="str">
            <v>022201</v>
          </cell>
          <cell r="P39">
            <v>483</v>
          </cell>
          <cell r="Q39" t="str">
            <v>022201</v>
          </cell>
          <cell r="R39">
            <v>430</v>
          </cell>
          <cell r="S39" t="str">
            <v>022201</v>
          </cell>
          <cell r="T39">
            <v>555</v>
          </cell>
          <cell r="U39" t="str">
            <v>022201</v>
          </cell>
          <cell r="V39">
            <v>490</v>
          </cell>
          <cell r="W39" t="str">
            <v>022201</v>
          </cell>
          <cell r="X39">
            <v>558</v>
          </cell>
          <cell r="Y39" t="str">
            <v>022201</v>
          </cell>
          <cell r="Z39">
            <v>492</v>
          </cell>
          <cell r="AA39" t="str">
            <v>022201</v>
          </cell>
          <cell r="AB39">
            <v>584</v>
          </cell>
          <cell r="AC39" t="str">
            <v>022201</v>
          </cell>
          <cell r="AD39">
            <v>541</v>
          </cell>
          <cell r="AE39" t="str">
            <v>022201</v>
          </cell>
          <cell r="AF39">
            <v>524</v>
          </cell>
          <cell r="AG39" t="str">
            <v>022201</v>
          </cell>
          <cell r="AH39">
            <v>512</v>
          </cell>
          <cell r="AI39" t="str">
            <v>022201</v>
          </cell>
          <cell r="AJ39">
            <v>506</v>
          </cell>
          <cell r="AK39" t="str">
            <v>022201</v>
          </cell>
          <cell r="AL39">
            <v>486</v>
          </cell>
          <cell r="AM39" t="str">
            <v>022201</v>
          </cell>
          <cell r="AN39">
            <v>502</v>
          </cell>
          <cell r="AO39" t="str">
            <v>022201</v>
          </cell>
          <cell r="AP39">
            <v>438</v>
          </cell>
          <cell r="AQ39" t="str">
            <v>022201</v>
          </cell>
          <cell r="AR39">
            <v>515</v>
          </cell>
          <cell r="AS39" t="str">
            <v>022201</v>
          </cell>
          <cell r="AT39">
            <v>485</v>
          </cell>
          <cell r="AU39" t="str">
            <v>022201</v>
          </cell>
          <cell r="AV39">
            <v>445</v>
          </cell>
          <cell r="AW39" t="str">
            <v>022201</v>
          </cell>
          <cell r="AX39">
            <v>479</v>
          </cell>
          <cell r="AY39" t="str">
            <v>022201</v>
          </cell>
          <cell r="AZ39">
            <v>486</v>
          </cell>
          <cell r="BA39" t="str">
            <v>022201</v>
          </cell>
          <cell r="BB39">
            <v>461</v>
          </cell>
          <cell r="BC39" t="str">
            <v>022201</v>
          </cell>
          <cell r="BD39">
            <v>427</v>
          </cell>
          <cell r="BE39" t="str">
            <v>022201</v>
          </cell>
          <cell r="BF39">
            <v>434</v>
          </cell>
          <cell r="BG39" t="str">
            <v>022201</v>
          </cell>
          <cell r="BH39">
            <v>356</v>
          </cell>
          <cell r="BI39" t="str">
            <v>022201</v>
          </cell>
          <cell r="BJ39">
            <v>329</v>
          </cell>
          <cell r="BK39" t="str">
            <v>022201</v>
          </cell>
          <cell r="BL39">
            <v>360</v>
          </cell>
          <cell r="BM39" t="str">
            <v>022201</v>
          </cell>
          <cell r="BN39">
            <v>279</v>
          </cell>
          <cell r="BO39" t="str">
            <v>022012</v>
          </cell>
          <cell r="BP39">
            <v>64</v>
          </cell>
          <cell r="BQ39" t="str">
            <v>022012</v>
          </cell>
          <cell r="BR39">
            <v>44</v>
          </cell>
          <cell r="BS39" t="str">
            <v>022102</v>
          </cell>
          <cell r="BT39">
            <v>92</v>
          </cell>
          <cell r="BU39" t="str">
            <v>022104</v>
          </cell>
          <cell r="BV39">
            <v>103</v>
          </cell>
          <cell r="BW39" t="str">
            <v>022102</v>
          </cell>
          <cell r="BX39">
            <v>91</v>
          </cell>
          <cell r="BY39" t="str">
            <v>022104</v>
          </cell>
          <cell r="BZ39">
            <v>117</v>
          </cell>
          <cell r="CA39" t="str">
            <v>022201</v>
          </cell>
          <cell r="CB39">
            <v>254</v>
          </cell>
          <cell r="CC39" t="str">
            <v>022117</v>
          </cell>
          <cell r="CD39">
            <v>80</v>
          </cell>
          <cell r="CE39" t="str">
            <v>022104</v>
          </cell>
          <cell r="CF39">
            <v>174</v>
          </cell>
          <cell r="CG39" t="str">
            <v>022104</v>
          </cell>
          <cell r="CH39">
            <v>125</v>
          </cell>
          <cell r="CI39" t="str">
            <v>022103</v>
          </cell>
          <cell r="CJ39">
            <v>91</v>
          </cell>
          <cell r="CK39" t="str">
            <v>022201</v>
          </cell>
          <cell r="CL39">
            <v>188</v>
          </cell>
          <cell r="CM39" t="str">
            <v>022201</v>
          </cell>
          <cell r="CN39">
            <v>246</v>
          </cell>
          <cell r="CO39" t="str">
            <v>022104</v>
          </cell>
          <cell r="CP39">
            <v>133</v>
          </cell>
          <cell r="CQ39" t="str">
            <v>022201</v>
          </cell>
          <cell r="CR39">
            <v>262</v>
          </cell>
          <cell r="CS39" t="str">
            <v>022117</v>
          </cell>
          <cell r="CT39">
            <v>165</v>
          </cell>
          <cell r="CU39" t="str">
            <v>022201</v>
          </cell>
          <cell r="CV39">
            <v>266</v>
          </cell>
          <cell r="CW39" t="str">
            <v>022201</v>
          </cell>
          <cell r="CX39">
            <v>210</v>
          </cell>
          <cell r="CY39" t="str">
            <v>022201</v>
          </cell>
          <cell r="CZ39">
            <v>276</v>
          </cell>
          <cell r="DA39" t="str">
            <v>022104</v>
          </cell>
          <cell r="DB39">
            <v>161</v>
          </cell>
          <cell r="DC39" t="str">
            <v>022201</v>
          </cell>
          <cell r="DD39">
            <v>289</v>
          </cell>
          <cell r="DE39" t="str">
            <v>022117</v>
          </cell>
          <cell r="DF39">
            <v>180</v>
          </cell>
          <cell r="DG39" t="str">
            <v>022201</v>
          </cell>
          <cell r="DH39">
            <v>313</v>
          </cell>
          <cell r="DI39" t="str">
            <v>022117</v>
          </cell>
          <cell r="DJ39">
            <v>175</v>
          </cell>
          <cell r="DK39" t="str">
            <v>022201</v>
          </cell>
          <cell r="DL39">
            <v>349</v>
          </cell>
          <cell r="DM39" t="str">
            <v>022201</v>
          </cell>
          <cell r="DN39">
            <v>325</v>
          </cell>
          <cell r="DO39" t="str">
            <v>022201</v>
          </cell>
          <cell r="DP39">
            <v>393</v>
          </cell>
          <cell r="DQ39" t="str">
            <v>022201</v>
          </cell>
          <cell r="DR39">
            <v>397</v>
          </cell>
          <cell r="DS39" t="str">
            <v>022117</v>
          </cell>
          <cell r="DT39">
            <v>261</v>
          </cell>
          <cell r="DU39" t="str">
            <v>022117</v>
          </cell>
          <cell r="DV39">
            <v>207</v>
          </cell>
          <cell r="DW39" t="str">
            <v>022201</v>
          </cell>
          <cell r="DX39">
            <v>455</v>
          </cell>
          <cell r="DY39" t="str">
            <v>022201</v>
          </cell>
          <cell r="DZ39">
            <v>462</v>
          </cell>
          <cell r="EA39" t="str">
            <v>022201</v>
          </cell>
          <cell r="EB39">
            <v>555</v>
          </cell>
          <cell r="EC39" t="str">
            <v>022201</v>
          </cell>
          <cell r="ED39">
            <v>525</v>
          </cell>
          <cell r="EE39" t="str">
            <v>022201</v>
          </cell>
          <cell r="EF39">
            <v>514</v>
          </cell>
          <cell r="EG39" t="str">
            <v>022117</v>
          </cell>
          <cell r="EH39">
            <v>292</v>
          </cell>
          <cell r="EI39" t="str">
            <v>022201</v>
          </cell>
          <cell r="EJ39">
            <v>577</v>
          </cell>
          <cell r="EK39" t="str">
            <v>022201</v>
          </cell>
          <cell r="EL39">
            <v>468</v>
          </cell>
          <cell r="EM39" t="str">
            <v>022201</v>
          </cell>
          <cell r="EN39">
            <v>540</v>
          </cell>
          <cell r="EO39" t="str">
            <v>022201</v>
          </cell>
          <cell r="EP39">
            <v>484</v>
          </cell>
          <cell r="EQ39" t="str">
            <v>022201</v>
          </cell>
          <cell r="ER39">
            <v>491</v>
          </cell>
          <cell r="ES39" t="str">
            <v>022117</v>
          </cell>
          <cell r="ET39">
            <v>244</v>
          </cell>
          <cell r="EU39" t="str">
            <v>022201</v>
          </cell>
          <cell r="EV39">
            <v>551</v>
          </cell>
          <cell r="EW39" t="str">
            <v>022201</v>
          </cell>
          <cell r="EX39">
            <v>492</v>
          </cell>
          <cell r="EY39" t="str">
            <v>022201</v>
          </cell>
          <cell r="EZ39">
            <v>467</v>
          </cell>
          <cell r="FA39" t="str">
            <v>022201</v>
          </cell>
          <cell r="FB39">
            <v>454</v>
          </cell>
          <cell r="FC39" t="str">
            <v>022201</v>
          </cell>
          <cell r="FD39">
            <v>463</v>
          </cell>
          <cell r="FE39" t="str">
            <v>022201</v>
          </cell>
          <cell r="FF39">
            <v>448</v>
          </cell>
          <cell r="FG39" t="str">
            <v>022201</v>
          </cell>
          <cell r="FH39">
            <v>389</v>
          </cell>
          <cell r="FI39" t="str">
            <v>022201</v>
          </cell>
          <cell r="FJ39">
            <v>406</v>
          </cell>
          <cell r="FK39" t="str">
            <v>022201</v>
          </cell>
          <cell r="FL39">
            <v>399</v>
          </cell>
          <cell r="FM39" t="str">
            <v>022201</v>
          </cell>
          <cell r="FN39">
            <v>395</v>
          </cell>
          <cell r="FO39" t="str">
            <v>022201</v>
          </cell>
          <cell r="FP39">
            <v>358</v>
          </cell>
          <cell r="FQ39" t="str">
            <v>022201</v>
          </cell>
          <cell r="FR39">
            <v>358</v>
          </cell>
          <cell r="FS39" t="str">
            <v>022201</v>
          </cell>
          <cell r="FT39">
            <v>411</v>
          </cell>
          <cell r="FU39" t="str">
            <v>022201</v>
          </cell>
          <cell r="FV39">
            <v>348</v>
          </cell>
          <cell r="FW39" t="str">
            <v>022201</v>
          </cell>
          <cell r="FX39">
            <v>335</v>
          </cell>
          <cell r="FY39" t="str">
            <v>022201</v>
          </cell>
          <cell r="FZ39">
            <v>360</v>
          </cell>
          <cell r="GA39" t="str">
            <v>022201</v>
          </cell>
          <cell r="GB39">
            <v>340</v>
          </cell>
          <cell r="GC39" t="str">
            <v>022201</v>
          </cell>
          <cell r="GD39">
            <v>317</v>
          </cell>
          <cell r="GE39" t="str">
            <v>022201</v>
          </cell>
          <cell r="GF39">
            <v>295</v>
          </cell>
          <cell r="GG39" t="str">
            <v>022201</v>
          </cell>
          <cell r="GH39">
            <v>339</v>
          </cell>
          <cell r="GI39" t="str">
            <v>022201</v>
          </cell>
          <cell r="GJ39">
            <v>323</v>
          </cell>
          <cell r="GK39" t="str">
            <v>022201</v>
          </cell>
          <cell r="GL39">
            <v>318</v>
          </cell>
          <cell r="GM39" t="str">
            <v>022201</v>
          </cell>
          <cell r="GN39">
            <v>324</v>
          </cell>
          <cell r="GO39" t="str">
            <v>022201</v>
          </cell>
          <cell r="GP39">
            <v>309</v>
          </cell>
          <cell r="GQ39" t="str">
            <v>022201</v>
          </cell>
          <cell r="GR39">
            <v>297</v>
          </cell>
          <cell r="GS39" t="str">
            <v>022201</v>
          </cell>
          <cell r="GT39">
            <v>328</v>
          </cell>
          <cell r="GU39" t="str">
            <v>022201</v>
          </cell>
          <cell r="GV39">
            <v>270</v>
          </cell>
          <cell r="GW39" t="str">
            <v>022201</v>
          </cell>
          <cell r="GX39">
            <v>291</v>
          </cell>
          <cell r="GY39" t="str">
            <v>022201</v>
          </cell>
          <cell r="GZ39">
            <v>277</v>
          </cell>
          <cell r="HA39" t="str">
            <v>022201</v>
          </cell>
          <cell r="HB39">
            <v>303</v>
          </cell>
          <cell r="HC39" t="str">
            <v>022201</v>
          </cell>
          <cell r="HD39">
            <v>320</v>
          </cell>
          <cell r="HE39" t="str">
            <v>022117</v>
          </cell>
          <cell r="HF39">
            <v>167</v>
          </cell>
          <cell r="HG39" t="str">
            <v>022201</v>
          </cell>
          <cell r="HH39">
            <v>308</v>
          </cell>
          <cell r="HI39" t="str">
            <v>022201</v>
          </cell>
          <cell r="HJ39">
            <v>345</v>
          </cell>
          <cell r="HK39" t="str">
            <v>022201</v>
          </cell>
          <cell r="HL39">
            <v>311</v>
          </cell>
          <cell r="HM39" t="str">
            <v>022201</v>
          </cell>
          <cell r="HN39">
            <v>342</v>
          </cell>
          <cell r="HO39" t="str">
            <v>022201</v>
          </cell>
          <cell r="HP39">
            <v>323</v>
          </cell>
          <cell r="HQ39" t="str">
            <v>022201</v>
          </cell>
          <cell r="HR39">
            <v>346</v>
          </cell>
          <cell r="HS39" t="str">
            <v>022201</v>
          </cell>
          <cell r="HT39">
            <v>322</v>
          </cell>
          <cell r="HU39" t="str">
            <v>022201</v>
          </cell>
          <cell r="HV39">
            <v>356</v>
          </cell>
          <cell r="HW39" t="str">
            <v>022117</v>
          </cell>
          <cell r="HX39">
            <v>191</v>
          </cell>
          <cell r="HY39" t="str">
            <v>022201</v>
          </cell>
          <cell r="HZ39">
            <v>398</v>
          </cell>
          <cell r="IA39" t="str">
            <v>022201</v>
          </cell>
          <cell r="IB39">
            <v>354</v>
          </cell>
          <cell r="IC39" t="str">
            <v>022201</v>
          </cell>
          <cell r="ID39">
            <v>427</v>
          </cell>
          <cell r="IE39" t="str">
            <v>022201</v>
          </cell>
          <cell r="IF39">
            <v>413</v>
          </cell>
          <cell r="IG39" t="str">
            <v>022201</v>
          </cell>
          <cell r="IH39">
            <v>441</v>
          </cell>
          <cell r="II39" t="str">
            <v>022201</v>
          </cell>
          <cell r="IJ39">
            <v>376</v>
          </cell>
          <cell r="IK39" t="str">
            <v>022117</v>
          </cell>
          <cell r="IL39">
            <v>215</v>
          </cell>
          <cell r="IM39" t="str">
            <v>022201</v>
          </cell>
          <cell r="IN39">
            <v>347</v>
          </cell>
          <cell r="IO39" t="str">
            <v>022201</v>
          </cell>
          <cell r="IP39">
            <v>405</v>
          </cell>
          <cell r="IQ39" t="str">
            <v>022201</v>
          </cell>
          <cell r="IR39">
            <v>327</v>
          </cell>
          <cell r="IS39" t="str">
            <v>022201</v>
          </cell>
          <cell r="IT39">
            <v>441</v>
          </cell>
          <cell r="IU39" t="str">
            <v>022201</v>
          </cell>
          <cell r="IV39">
            <v>332</v>
          </cell>
          <cell r="IW39" t="str">
            <v>022201</v>
          </cell>
          <cell r="IX39">
            <v>411</v>
          </cell>
          <cell r="IY39" t="str">
            <v>022201</v>
          </cell>
          <cell r="IZ39">
            <v>255</v>
          </cell>
          <cell r="JA39" t="str">
            <v>022201</v>
          </cell>
          <cell r="JB39">
            <v>340</v>
          </cell>
          <cell r="JC39" t="str">
            <v>022201</v>
          </cell>
          <cell r="JD39">
            <v>265</v>
          </cell>
          <cell r="JE39" t="str">
            <v>022201</v>
          </cell>
          <cell r="JF39">
            <v>380</v>
          </cell>
          <cell r="JG39" t="str">
            <v>022201</v>
          </cell>
          <cell r="JH39">
            <v>253</v>
          </cell>
          <cell r="JI39" t="str">
            <v>022201</v>
          </cell>
          <cell r="JJ39">
            <v>355</v>
          </cell>
          <cell r="JK39" t="str">
            <v>022201</v>
          </cell>
          <cell r="JL39">
            <v>213</v>
          </cell>
          <cell r="JM39" t="str">
            <v>022201</v>
          </cell>
          <cell r="JN39">
            <v>269</v>
          </cell>
          <cell r="JO39" t="str">
            <v>022201</v>
          </cell>
          <cell r="JP39">
            <v>207</v>
          </cell>
          <cell r="JQ39" t="str">
            <v>022201</v>
          </cell>
          <cell r="JR39">
            <v>293</v>
          </cell>
          <cell r="JS39" t="str">
            <v>022201</v>
          </cell>
          <cell r="JT39">
            <v>187</v>
          </cell>
          <cell r="JU39" t="str">
            <v>022201</v>
          </cell>
          <cell r="JV39">
            <v>275</v>
          </cell>
          <cell r="JW39" t="str">
            <v>022201</v>
          </cell>
          <cell r="JX39">
            <v>165</v>
          </cell>
          <cell r="JY39" t="str">
            <v>022201</v>
          </cell>
          <cell r="JZ39">
            <v>232</v>
          </cell>
          <cell r="KA39" t="str">
            <v>022201</v>
          </cell>
          <cell r="KB39">
            <v>143</v>
          </cell>
          <cell r="KC39" t="str">
            <v>022201</v>
          </cell>
          <cell r="KD39">
            <v>227</v>
          </cell>
          <cell r="KE39" t="str">
            <v>022201</v>
          </cell>
          <cell r="KF39">
            <v>93</v>
          </cell>
          <cell r="KG39" t="str">
            <v>022201</v>
          </cell>
          <cell r="KH39">
            <v>161</v>
          </cell>
          <cell r="KI39" t="str">
            <v>022201</v>
          </cell>
          <cell r="KJ39">
            <v>73</v>
          </cell>
          <cell r="KK39" t="str">
            <v>022201</v>
          </cell>
          <cell r="KL39">
            <v>164</v>
          </cell>
          <cell r="KM39" t="str">
            <v>022201</v>
          </cell>
          <cell r="KN39">
            <v>74</v>
          </cell>
          <cell r="KO39" t="str">
            <v>022201</v>
          </cell>
          <cell r="KP39">
            <v>132</v>
          </cell>
          <cell r="KQ39" t="str">
            <v>022201</v>
          </cell>
          <cell r="KR39">
            <v>29</v>
          </cell>
          <cell r="KS39" t="str">
            <v>022201</v>
          </cell>
          <cell r="KT39">
            <v>85</v>
          </cell>
          <cell r="KU39" t="str">
            <v>022201</v>
          </cell>
          <cell r="KV39">
            <v>27</v>
          </cell>
          <cell r="KW39" t="str">
            <v>022201</v>
          </cell>
          <cell r="KX39">
            <v>44</v>
          </cell>
          <cell r="KY39" t="str">
            <v>022201</v>
          </cell>
          <cell r="KZ39">
            <v>23</v>
          </cell>
          <cell r="LA39" t="str">
            <v>022201</v>
          </cell>
          <cell r="LB39">
            <v>39</v>
          </cell>
          <cell r="LC39" t="str">
            <v>022201</v>
          </cell>
          <cell r="LD39">
            <v>36</v>
          </cell>
          <cell r="LE39" t="str">
            <v>022201</v>
          </cell>
          <cell r="LF39">
            <v>108</v>
          </cell>
          <cell r="LG39" t="str">
            <v>022201</v>
          </cell>
          <cell r="LH39">
            <v>34</v>
          </cell>
          <cell r="LI39" t="str">
            <v>022201</v>
          </cell>
          <cell r="LJ39">
            <v>113</v>
          </cell>
          <cell r="LK39" t="str">
            <v>022201</v>
          </cell>
          <cell r="LL39">
            <v>39</v>
          </cell>
          <cell r="LM39" t="str">
            <v>022201</v>
          </cell>
          <cell r="LN39">
            <v>100</v>
          </cell>
          <cell r="LO39" t="str">
            <v>022201</v>
          </cell>
          <cell r="LP39">
            <v>37</v>
          </cell>
          <cell r="LQ39" t="str">
            <v>022201</v>
          </cell>
          <cell r="LR39">
            <v>121</v>
          </cell>
          <cell r="LS39" t="str">
            <v>022201</v>
          </cell>
          <cell r="LT39">
            <v>31</v>
          </cell>
          <cell r="LU39" t="str">
            <v>022201</v>
          </cell>
          <cell r="LV39">
            <v>109</v>
          </cell>
          <cell r="LW39" t="str">
            <v>022201</v>
          </cell>
          <cell r="LX39">
            <v>34</v>
          </cell>
          <cell r="LY39" t="str">
            <v>022201</v>
          </cell>
          <cell r="LZ39">
            <v>98</v>
          </cell>
          <cell r="MA39" t="str">
            <v>022201</v>
          </cell>
          <cell r="MB39">
            <v>21</v>
          </cell>
          <cell r="MC39" t="str">
            <v>022201</v>
          </cell>
          <cell r="MD39">
            <v>86</v>
          </cell>
          <cell r="ME39" t="str">
            <v>022201</v>
          </cell>
          <cell r="MF39">
            <v>16</v>
          </cell>
          <cell r="MG39" t="str">
            <v>022201</v>
          </cell>
          <cell r="MH39">
            <v>84</v>
          </cell>
          <cell r="MI39" t="str">
            <v>022201</v>
          </cell>
          <cell r="MJ39">
            <v>7</v>
          </cell>
          <cell r="MK39" t="str">
            <v>022201</v>
          </cell>
          <cell r="ML39">
            <v>58</v>
          </cell>
          <cell r="MM39" t="str">
            <v>022201</v>
          </cell>
          <cell r="MN39">
            <v>16</v>
          </cell>
          <cell r="MO39" t="str">
            <v>022201</v>
          </cell>
          <cell r="MP39">
            <v>50</v>
          </cell>
          <cell r="MQ39" t="str">
            <v>022201</v>
          </cell>
          <cell r="MR39">
            <v>10</v>
          </cell>
          <cell r="MS39" t="str">
            <v>022201</v>
          </cell>
          <cell r="MT39">
            <v>47</v>
          </cell>
          <cell r="MU39" t="str">
            <v>022201</v>
          </cell>
          <cell r="MV39">
            <v>9</v>
          </cell>
          <cell r="MW39" t="str">
            <v>022201</v>
          </cell>
          <cell r="MX39">
            <v>34</v>
          </cell>
          <cell r="MY39" t="str">
            <v>022201</v>
          </cell>
          <cell r="MZ39">
            <v>14</v>
          </cell>
          <cell r="NA39" t="str">
            <v>022201</v>
          </cell>
          <cell r="NB39">
            <v>30</v>
          </cell>
          <cell r="NC39" t="str">
            <v>022201</v>
          </cell>
          <cell r="ND39">
            <v>5</v>
          </cell>
          <cell r="NE39" t="str">
            <v>022201</v>
          </cell>
          <cell r="NF39">
            <v>20</v>
          </cell>
          <cell r="NI39" t="str">
            <v>022202</v>
          </cell>
          <cell r="NJ39">
            <v>14</v>
          </cell>
          <cell r="NK39" t="str">
            <v>022201</v>
          </cell>
          <cell r="NL39">
            <v>2</v>
          </cell>
          <cell r="NM39" t="str">
            <v>022201</v>
          </cell>
          <cell r="NN39">
            <v>6</v>
          </cell>
          <cell r="NO39" t="str">
            <v>022201</v>
          </cell>
          <cell r="NP39">
            <v>2</v>
          </cell>
          <cell r="NQ39" t="str">
            <v>022202</v>
          </cell>
          <cell r="NR39">
            <v>8</v>
          </cell>
          <cell r="NU39" t="str">
            <v>022205</v>
          </cell>
          <cell r="NV39">
            <v>4</v>
          </cell>
          <cell r="NW39" t="str">
            <v>022201</v>
          </cell>
          <cell r="NX39">
            <v>2</v>
          </cell>
          <cell r="NY39" t="str">
            <v>022400</v>
          </cell>
          <cell r="NZ39">
            <v>3</v>
          </cell>
          <cell r="OC39" t="str">
            <v>025005</v>
          </cell>
          <cell r="OD39">
            <v>1</v>
          </cell>
        </row>
        <row r="40">
          <cell r="C40" t="str">
            <v>022202</v>
          </cell>
          <cell r="D40">
            <v>252</v>
          </cell>
          <cell r="E40" t="str">
            <v>022202</v>
          </cell>
          <cell r="F40">
            <v>241</v>
          </cell>
          <cell r="G40" t="str">
            <v>022202</v>
          </cell>
          <cell r="H40">
            <v>230</v>
          </cell>
          <cell r="I40" t="str">
            <v>022202</v>
          </cell>
          <cell r="J40">
            <v>242</v>
          </cell>
          <cell r="K40" t="str">
            <v>022202</v>
          </cell>
          <cell r="L40">
            <v>261</v>
          </cell>
          <cell r="M40" t="str">
            <v>022202</v>
          </cell>
          <cell r="N40">
            <v>273</v>
          </cell>
          <cell r="O40" t="str">
            <v>022202</v>
          </cell>
          <cell r="P40">
            <v>324</v>
          </cell>
          <cell r="Q40" t="str">
            <v>022202</v>
          </cell>
          <cell r="R40">
            <v>297</v>
          </cell>
          <cell r="S40" t="str">
            <v>022202</v>
          </cell>
          <cell r="T40">
            <v>338</v>
          </cell>
          <cell r="U40" t="str">
            <v>022202</v>
          </cell>
          <cell r="V40">
            <v>338</v>
          </cell>
          <cell r="W40" t="str">
            <v>022202</v>
          </cell>
          <cell r="X40">
            <v>365</v>
          </cell>
          <cell r="Y40" t="str">
            <v>022202</v>
          </cell>
          <cell r="Z40">
            <v>343</v>
          </cell>
          <cell r="AA40" t="str">
            <v>022202</v>
          </cell>
          <cell r="AB40">
            <v>444</v>
          </cell>
          <cell r="AC40" t="str">
            <v>022202</v>
          </cell>
          <cell r="AD40">
            <v>362</v>
          </cell>
          <cell r="AE40" t="str">
            <v>022202</v>
          </cell>
          <cell r="AF40">
            <v>356</v>
          </cell>
          <cell r="AG40" t="str">
            <v>022202</v>
          </cell>
          <cell r="AH40">
            <v>367</v>
          </cell>
          <cell r="AI40" t="str">
            <v>022202</v>
          </cell>
          <cell r="AJ40">
            <v>416</v>
          </cell>
          <cell r="AK40" t="str">
            <v>022202</v>
          </cell>
          <cell r="AL40">
            <v>419</v>
          </cell>
          <cell r="AM40" t="str">
            <v>022202</v>
          </cell>
          <cell r="AN40">
            <v>357</v>
          </cell>
          <cell r="AO40" t="str">
            <v>022202</v>
          </cell>
          <cell r="AP40">
            <v>343</v>
          </cell>
          <cell r="AQ40" t="str">
            <v>022202</v>
          </cell>
          <cell r="AR40">
            <v>338</v>
          </cell>
          <cell r="AS40" t="str">
            <v>022202</v>
          </cell>
          <cell r="AT40">
            <v>382</v>
          </cell>
          <cell r="AU40" t="str">
            <v>022202</v>
          </cell>
          <cell r="AV40">
            <v>357</v>
          </cell>
          <cell r="AW40" t="str">
            <v>022202</v>
          </cell>
          <cell r="AX40">
            <v>334</v>
          </cell>
          <cell r="AY40" t="str">
            <v>022202</v>
          </cell>
          <cell r="AZ40">
            <v>363</v>
          </cell>
          <cell r="BA40" t="str">
            <v>022202</v>
          </cell>
          <cell r="BB40">
            <v>352</v>
          </cell>
          <cell r="BC40" t="str">
            <v>022202</v>
          </cell>
          <cell r="BD40">
            <v>358</v>
          </cell>
          <cell r="BE40" t="str">
            <v>022202</v>
          </cell>
          <cell r="BF40">
            <v>327</v>
          </cell>
          <cell r="BG40" t="str">
            <v>022202</v>
          </cell>
          <cell r="BH40">
            <v>289</v>
          </cell>
          <cell r="BI40" t="str">
            <v>022202</v>
          </cell>
          <cell r="BJ40">
            <v>259</v>
          </cell>
          <cell r="BK40" t="str">
            <v>022202</v>
          </cell>
          <cell r="BL40">
            <v>297</v>
          </cell>
          <cell r="BM40" t="str">
            <v>022202</v>
          </cell>
          <cell r="BN40">
            <v>269</v>
          </cell>
          <cell r="BO40" t="str">
            <v>022102</v>
          </cell>
          <cell r="BP40">
            <v>106</v>
          </cell>
          <cell r="BQ40" t="str">
            <v>022102</v>
          </cell>
          <cell r="BR40">
            <v>102</v>
          </cell>
          <cell r="BS40" t="str">
            <v>022103</v>
          </cell>
          <cell r="BT40">
            <v>93</v>
          </cell>
          <cell r="BU40" t="str">
            <v>022117</v>
          </cell>
          <cell r="BV40">
            <v>51</v>
          </cell>
          <cell r="BW40" t="str">
            <v>022103</v>
          </cell>
          <cell r="BX40">
            <v>87</v>
          </cell>
          <cell r="BY40" t="str">
            <v>022117</v>
          </cell>
          <cell r="BZ40">
            <v>62</v>
          </cell>
          <cell r="CA40" t="str">
            <v>022202</v>
          </cell>
          <cell r="CB40">
            <v>206</v>
          </cell>
          <cell r="CC40" t="str">
            <v>022201</v>
          </cell>
          <cell r="CD40">
            <v>172</v>
          </cell>
          <cell r="CE40" t="str">
            <v>022117</v>
          </cell>
          <cell r="CF40">
            <v>78</v>
          </cell>
          <cell r="CG40" t="str">
            <v>022117</v>
          </cell>
          <cell r="CH40">
            <v>103</v>
          </cell>
          <cell r="CI40" t="str">
            <v>022104</v>
          </cell>
          <cell r="CJ40">
            <v>196</v>
          </cell>
          <cell r="CK40" t="str">
            <v>022202</v>
          </cell>
          <cell r="CL40">
            <v>163</v>
          </cell>
          <cell r="CM40" t="str">
            <v>022202</v>
          </cell>
          <cell r="CN40">
            <v>267</v>
          </cell>
          <cell r="CO40" t="str">
            <v>022117</v>
          </cell>
          <cell r="CP40">
            <v>170</v>
          </cell>
          <cell r="CQ40" t="str">
            <v>022202</v>
          </cell>
          <cell r="CR40">
            <v>236</v>
          </cell>
          <cell r="CS40" t="str">
            <v>022201</v>
          </cell>
          <cell r="CT40">
            <v>232</v>
          </cell>
          <cell r="CU40" t="str">
            <v>022202</v>
          </cell>
          <cell r="CV40">
            <v>223</v>
          </cell>
          <cell r="CW40" t="str">
            <v>022202</v>
          </cell>
          <cell r="CX40">
            <v>182</v>
          </cell>
          <cell r="CY40" t="str">
            <v>022202</v>
          </cell>
          <cell r="CZ40">
            <v>217</v>
          </cell>
          <cell r="DA40" t="str">
            <v>022117</v>
          </cell>
          <cell r="DB40">
            <v>145</v>
          </cell>
          <cell r="DC40" t="str">
            <v>022202</v>
          </cell>
          <cell r="DD40">
            <v>224</v>
          </cell>
          <cell r="DE40" t="str">
            <v>022201</v>
          </cell>
          <cell r="DF40">
            <v>270</v>
          </cell>
          <cell r="DG40" t="str">
            <v>022202</v>
          </cell>
          <cell r="DH40">
            <v>227</v>
          </cell>
          <cell r="DI40" t="str">
            <v>022201</v>
          </cell>
          <cell r="DJ40">
            <v>294</v>
          </cell>
          <cell r="DK40" t="str">
            <v>022202</v>
          </cell>
          <cell r="DL40">
            <v>259</v>
          </cell>
          <cell r="DM40" t="str">
            <v>022202</v>
          </cell>
          <cell r="DN40">
            <v>231</v>
          </cell>
          <cell r="DO40" t="str">
            <v>022202</v>
          </cell>
          <cell r="DP40">
            <v>337</v>
          </cell>
          <cell r="DQ40" t="str">
            <v>022202</v>
          </cell>
          <cell r="DR40">
            <v>272</v>
          </cell>
          <cell r="DS40" t="str">
            <v>022201</v>
          </cell>
          <cell r="DT40">
            <v>437</v>
          </cell>
          <cell r="DU40" t="str">
            <v>022201</v>
          </cell>
          <cell r="DV40">
            <v>390</v>
          </cell>
          <cell r="DW40" t="str">
            <v>022202</v>
          </cell>
          <cell r="DX40">
            <v>387</v>
          </cell>
          <cell r="DY40" t="str">
            <v>022202</v>
          </cell>
          <cell r="DZ40">
            <v>341</v>
          </cell>
          <cell r="EA40" t="str">
            <v>022202</v>
          </cell>
          <cell r="EB40">
            <v>433</v>
          </cell>
          <cell r="EC40" t="str">
            <v>022202</v>
          </cell>
          <cell r="ED40">
            <v>407</v>
          </cell>
          <cell r="EE40" t="str">
            <v>022202</v>
          </cell>
          <cell r="EF40">
            <v>409</v>
          </cell>
          <cell r="EG40" t="str">
            <v>022201</v>
          </cell>
          <cell r="EH40">
            <v>552</v>
          </cell>
          <cell r="EI40" t="str">
            <v>022202</v>
          </cell>
          <cell r="EJ40">
            <v>435</v>
          </cell>
          <cell r="EK40" t="str">
            <v>022202</v>
          </cell>
          <cell r="EL40">
            <v>432</v>
          </cell>
          <cell r="EM40" t="str">
            <v>022202</v>
          </cell>
          <cell r="EN40">
            <v>380</v>
          </cell>
          <cell r="EO40" t="str">
            <v>022202</v>
          </cell>
          <cell r="EP40">
            <v>382</v>
          </cell>
          <cell r="EQ40" t="str">
            <v>022202</v>
          </cell>
          <cell r="ER40">
            <v>435</v>
          </cell>
          <cell r="ES40" t="str">
            <v>022201</v>
          </cell>
          <cell r="ET40">
            <v>485</v>
          </cell>
          <cell r="EU40" t="str">
            <v>022202</v>
          </cell>
          <cell r="EV40">
            <v>407</v>
          </cell>
          <cell r="EW40" t="str">
            <v>022202</v>
          </cell>
          <cell r="EX40">
            <v>415</v>
          </cell>
          <cell r="EY40" t="str">
            <v>022202</v>
          </cell>
          <cell r="EZ40">
            <v>408</v>
          </cell>
          <cell r="FA40" t="str">
            <v>022202</v>
          </cell>
          <cell r="FB40">
            <v>389</v>
          </cell>
          <cell r="FC40" t="str">
            <v>022202</v>
          </cell>
          <cell r="FD40">
            <v>380</v>
          </cell>
          <cell r="FE40" t="str">
            <v>022202</v>
          </cell>
          <cell r="FF40">
            <v>373</v>
          </cell>
          <cell r="FG40" t="str">
            <v>022202</v>
          </cell>
          <cell r="FH40">
            <v>365</v>
          </cell>
          <cell r="FI40" t="str">
            <v>022202</v>
          </cell>
          <cell r="FJ40">
            <v>360</v>
          </cell>
          <cell r="FK40" t="str">
            <v>022202</v>
          </cell>
          <cell r="FL40">
            <v>313</v>
          </cell>
          <cell r="FM40" t="str">
            <v>022202</v>
          </cell>
          <cell r="FN40">
            <v>367</v>
          </cell>
          <cell r="FO40" t="str">
            <v>022202</v>
          </cell>
          <cell r="FP40">
            <v>354</v>
          </cell>
          <cell r="FQ40" t="str">
            <v>022202</v>
          </cell>
          <cell r="FR40">
            <v>328</v>
          </cell>
          <cell r="FS40" t="str">
            <v>022202</v>
          </cell>
          <cell r="FT40">
            <v>374</v>
          </cell>
          <cell r="FU40" t="str">
            <v>022202</v>
          </cell>
          <cell r="FV40">
            <v>374</v>
          </cell>
          <cell r="FW40" t="str">
            <v>022202</v>
          </cell>
          <cell r="FX40">
            <v>338</v>
          </cell>
          <cell r="FY40" t="str">
            <v>022202</v>
          </cell>
          <cell r="FZ40">
            <v>341</v>
          </cell>
          <cell r="GA40" t="str">
            <v>022202</v>
          </cell>
          <cell r="GB40">
            <v>325</v>
          </cell>
          <cell r="GC40" t="str">
            <v>022202</v>
          </cell>
          <cell r="GD40">
            <v>307</v>
          </cell>
          <cell r="GE40" t="str">
            <v>022202</v>
          </cell>
          <cell r="GF40">
            <v>289</v>
          </cell>
          <cell r="GG40" t="str">
            <v>022202</v>
          </cell>
          <cell r="GH40">
            <v>298</v>
          </cell>
          <cell r="GI40" t="str">
            <v>022202</v>
          </cell>
          <cell r="GJ40">
            <v>274</v>
          </cell>
          <cell r="GK40" t="str">
            <v>022202</v>
          </cell>
          <cell r="GL40">
            <v>277</v>
          </cell>
          <cell r="GM40" t="str">
            <v>022202</v>
          </cell>
          <cell r="GN40">
            <v>277</v>
          </cell>
          <cell r="GO40" t="str">
            <v>022202</v>
          </cell>
          <cell r="GP40">
            <v>286</v>
          </cell>
          <cell r="GQ40" t="str">
            <v>022202</v>
          </cell>
          <cell r="GR40">
            <v>277</v>
          </cell>
          <cell r="GS40" t="str">
            <v>022202</v>
          </cell>
          <cell r="GT40">
            <v>272</v>
          </cell>
          <cell r="GU40" t="str">
            <v>022202</v>
          </cell>
          <cell r="GV40">
            <v>255</v>
          </cell>
          <cell r="GW40" t="str">
            <v>022202</v>
          </cell>
          <cell r="GX40">
            <v>239</v>
          </cell>
          <cell r="GY40" t="str">
            <v>022202</v>
          </cell>
          <cell r="GZ40">
            <v>256</v>
          </cell>
          <cell r="HA40" t="str">
            <v>022202</v>
          </cell>
          <cell r="HB40">
            <v>277</v>
          </cell>
          <cell r="HC40" t="str">
            <v>022202</v>
          </cell>
          <cell r="HD40">
            <v>232</v>
          </cell>
          <cell r="HE40" t="str">
            <v>022201</v>
          </cell>
          <cell r="HF40">
            <v>306</v>
          </cell>
          <cell r="HG40" t="str">
            <v>022202</v>
          </cell>
          <cell r="HH40">
            <v>254</v>
          </cell>
          <cell r="HI40" t="str">
            <v>022202</v>
          </cell>
          <cell r="HJ40">
            <v>252</v>
          </cell>
          <cell r="HK40" t="str">
            <v>022202</v>
          </cell>
          <cell r="HL40">
            <v>298</v>
          </cell>
          <cell r="HM40" t="str">
            <v>022202</v>
          </cell>
          <cell r="HN40">
            <v>300</v>
          </cell>
          <cell r="HO40" t="str">
            <v>022202</v>
          </cell>
          <cell r="HP40">
            <v>234</v>
          </cell>
          <cell r="HQ40" t="str">
            <v>022202</v>
          </cell>
          <cell r="HR40">
            <v>283</v>
          </cell>
          <cell r="HS40" t="str">
            <v>022202</v>
          </cell>
          <cell r="HT40">
            <v>280</v>
          </cell>
          <cell r="HU40" t="str">
            <v>022202</v>
          </cell>
          <cell r="HV40">
            <v>283</v>
          </cell>
          <cell r="HW40" t="str">
            <v>022201</v>
          </cell>
          <cell r="HX40">
            <v>325</v>
          </cell>
          <cell r="HY40" t="str">
            <v>022202</v>
          </cell>
          <cell r="HZ40">
            <v>348</v>
          </cell>
          <cell r="IA40" t="str">
            <v>022202</v>
          </cell>
          <cell r="IB40">
            <v>306</v>
          </cell>
          <cell r="IC40" t="str">
            <v>022202</v>
          </cell>
          <cell r="ID40">
            <v>359</v>
          </cell>
          <cell r="IE40" t="str">
            <v>022202</v>
          </cell>
          <cell r="IF40">
            <v>325</v>
          </cell>
          <cell r="IG40" t="str">
            <v>022202</v>
          </cell>
          <cell r="IH40">
            <v>327</v>
          </cell>
          <cell r="II40" t="str">
            <v>022202</v>
          </cell>
          <cell r="IJ40">
            <v>307</v>
          </cell>
          <cell r="IK40" t="str">
            <v>022201</v>
          </cell>
          <cell r="IL40">
            <v>453</v>
          </cell>
          <cell r="IM40" t="str">
            <v>022202</v>
          </cell>
          <cell r="IN40">
            <v>299</v>
          </cell>
          <cell r="IO40" t="str">
            <v>022202</v>
          </cell>
          <cell r="IP40">
            <v>369</v>
          </cell>
          <cell r="IQ40" t="str">
            <v>022202</v>
          </cell>
          <cell r="IR40">
            <v>279</v>
          </cell>
          <cell r="IS40" t="str">
            <v>022202</v>
          </cell>
          <cell r="IT40">
            <v>360</v>
          </cell>
          <cell r="IU40" t="str">
            <v>022202</v>
          </cell>
          <cell r="IV40">
            <v>257</v>
          </cell>
          <cell r="IW40" t="str">
            <v>022202</v>
          </cell>
          <cell r="IX40">
            <v>342</v>
          </cell>
          <cell r="IY40" t="str">
            <v>022202</v>
          </cell>
          <cell r="IZ40">
            <v>246</v>
          </cell>
          <cell r="JA40" t="str">
            <v>022202</v>
          </cell>
          <cell r="JB40">
            <v>334</v>
          </cell>
          <cell r="JC40" t="str">
            <v>022202</v>
          </cell>
          <cell r="JD40">
            <v>228</v>
          </cell>
          <cell r="JE40" t="str">
            <v>022202</v>
          </cell>
          <cell r="JF40">
            <v>326</v>
          </cell>
          <cell r="JG40" t="str">
            <v>022202</v>
          </cell>
          <cell r="JH40">
            <v>255</v>
          </cell>
          <cell r="JI40" t="str">
            <v>022202</v>
          </cell>
          <cell r="JJ40">
            <v>330</v>
          </cell>
          <cell r="JK40" t="str">
            <v>022202</v>
          </cell>
          <cell r="JL40">
            <v>197</v>
          </cell>
          <cell r="JM40" t="str">
            <v>022202</v>
          </cell>
          <cell r="JN40">
            <v>329</v>
          </cell>
          <cell r="JO40" t="str">
            <v>022202</v>
          </cell>
          <cell r="JP40">
            <v>207</v>
          </cell>
          <cell r="JQ40" t="str">
            <v>022202</v>
          </cell>
          <cell r="JR40">
            <v>304</v>
          </cell>
          <cell r="JS40" t="str">
            <v>022202</v>
          </cell>
          <cell r="JT40">
            <v>176</v>
          </cell>
          <cell r="JU40" t="str">
            <v>022202</v>
          </cell>
          <cell r="JV40">
            <v>266</v>
          </cell>
          <cell r="JW40" t="str">
            <v>022202</v>
          </cell>
          <cell r="JX40">
            <v>156</v>
          </cell>
          <cell r="JY40" t="str">
            <v>022202</v>
          </cell>
          <cell r="JZ40">
            <v>208</v>
          </cell>
          <cell r="KA40" t="str">
            <v>022202</v>
          </cell>
          <cell r="KB40">
            <v>146</v>
          </cell>
          <cell r="KC40" t="str">
            <v>022202</v>
          </cell>
          <cell r="KD40">
            <v>234</v>
          </cell>
          <cell r="KE40" t="str">
            <v>022202</v>
          </cell>
          <cell r="KF40">
            <v>94</v>
          </cell>
          <cell r="KG40" t="str">
            <v>022202</v>
          </cell>
          <cell r="KH40">
            <v>185</v>
          </cell>
          <cell r="KI40" t="str">
            <v>022202</v>
          </cell>
          <cell r="KJ40">
            <v>71</v>
          </cell>
          <cell r="KK40" t="str">
            <v>022202</v>
          </cell>
          <cell r="KL40">
            <v>118</v>
          </cell>
          <cell r="KM40" t="str">
            <v>022202</v>
          </cell>
          <cell r="KN40">
            <v>74</v>
          </cell>
          <cell r="KO40" t="str">
            <v>022202</v>
          </cell>
          <cell r="KP40">
            <v>112</v>
          </cell>
          <cell r="KQ40" t="str">
            <v>022202</v>
          </cell>
          <cell r="KR40">
            <v>34</v>
          </cell>
          <cell r="KS40" t="str">
            <v>022202</v>
          </cell>
          <cell r="KT40">
            <v>52</v>
          </cell>
          <cell r="KU40" t="str">
            <v>022202</v>
          </cell>
          <cell r="KV40">
            <v>23</v>
          </cell>
          <cell r="KW40" t="str">
            <v>022202</v>
          </cell>
          <cell r="KX40">
            <v>49</v>
          </cell>
          <cell r="KY40" t="str">
            <v>022202</v>
          </cell>
          <cell r="KZ40">
            <v>18</v>
          </cell>
          <cell r="LA40" t="str">
            <v>022202</v>
          </cell>
          <cell r="LB40">
            <v>35</v>
          </cell>
          <cell r="LC40" t="str">
            <v>022202</v>
          </cell>
          <cell r="LD40">
            <v>26</v>
          </cell>
          <cell r="LE40" t="str">
            <v>022202</v>
          </cell>
          <cell r="LF40">
            <v>73</v>
          </cell>
          <cell r="LG40" t="str">
            <v>022202</v>
          </cell>
          <cell r="LH40">
            <v>33</v>
          </cell>
          <cell r="LI40" t="str">
            <v>022202</v>
          </cell>
          <cell r="LJ40">
            <v>90</v>
          </cell>
          <cell r="LK40" t="str">
            <v>022202</v>
          </cell>
          <cell r="LL40">
            <v>27</v>
          </cell>
          <cell r="LM40" t="str">
            <v>022202</v>
          </cell>
          <cell r="LN40">
            <v>89</v>
          </cell>
          <cell r="LO40" t="str">
            <v>022202</v>
          </cell>
          <cell r="LP40">
            <v>19</v>
          </cell>
          <cell r="LQ40" t="str">
            <v>022202</v>
          </cell>
          <cell r="LR40">
            <v>121</v>
          </cell>
          <cell r="LS40" t="str">
            <v>022202</v>
          </cell>
          <cell r="LT40">
            <v>23</v>
          </cell>
          <cell r="LU40" t="str">
            <v>022202</v>
          </cell>
          <cell r="LV40">
            <v>85</v>
          </cell>
          <cell r="LW40" t="str">
            <v>022202</v>
          </cell>
          <cell r="LX40">
            <v>25</v>
          </cell>
          <cell r="LY40" t="str">
            <v>022202</v>
          </cell>
          <cell r="LZ40">
            <v>79</v>
          </cell>
          <cell r="MA40" t="str">
            <v>022202</v>
          </cell>
          <cell r="MB40">
            <v>17</v>
          </cell>
          <cell r="MC40" t="str">
            <v>022202</v>
          </cell>
          <cell r="MD40">
            <v>60</v>
          </cell>
          <cell r="ME40" t="str">
            <v>022202</v>
          </cell>
          <cell r="MF40">
            <v>9</v>
          </cell>
          <cell r="MG40" t="str">
            <v>022202</v>
          </cell>
          <cell r="MH40">
            <v>51</v>
          </cell>
          <cell r="MI40" t="str">
            <v>022202</v>
          </cell>
          <cell r="MJ40">
            <v>8</v>
          </cell>
          <cell r="MK40" t="str">
            <v>022202</v>
          </cell>
          <cell r="ML40">
            <v>33</v>
          </cell>
          <cell r="MM40" t="str">
            <v>022202</v>
          </cell>
          <cell r="MN40">
            <v>7</v>
          </cell>
          <cell r="MO40" t="str">
            <v>022202</v>
          </cell>
          <cell r="MP40">
            <v>29</v>
          </cell>
          <cell r="MQ40" t="str">
            <v>022202</v>
          </cell>
          <cell r="MR40">
            <v>6</v>
          </cell>
          <cell r="MS40" t="str">
            <v>022202</v>
          </cell>
          <cell r="MT40">
            <v>38</v>
          </cell>
          <cell r="MU40" t="str">
            <v>022202</v>
          </cell>
          <cell r="MV40">
            <v>7</v>
          </cell>
          <cell r="MW40" t="str">
            <v>022202</v>
          </cell>
          <cell r="MX40">
            <v>19</v>
          </cell>
          <cell r="MY40" t="str">
            <v>022202</v>
          </cell>
          <cell r="MZ40">
            <v>4</v>
          </cell>
          <cell r="NA40" t="str">
            <v>022202</v>
          </cell>
          <cell r="NB40">
            <v>19</v>
          </cell>
          <cell r="NC40" t="str">
            <v>022202</v>
          </cell>
          <cell r="ND40">
            <v>2</v>
          </cell>
          <cell r="NE40" t="str">
            <v>022202</v>
          </cell>
          <cell r="NF40">
            <v>11</v>
          </cell>
          <cell r="NG40" t="str">
            <v>022202</v>
          </cell>
          <cell r="NH40">
            <v>2</v>
          </cell>
          <cell r="NI40" t="str">
            <v>022203</v>
          </cell>
          <cell r="NJ40">
            <v>4</v>
          </cell>
          <cell r="NK40" t="str">
            <v>022202</v>
          </cell>
          <cell r="NL40">
            <v>2</v>
          </cell>
          <cell r="NM40" t="str">
            <v>022202</v>
          </cell>
          <cell r="NN40">
            <v>7</v>
          </cell>
          <cell r="NQ40" t="str">
            <v>022203</v>
          </cell>
          <cell r="NR40">
            <v>4</v>
          </cell>
          <cell r="NU40" t="str">
            <v>022208</v>
          </cell>
          <cell r="NV40">
            <v>3</v>
          </cell>
          <cell r="NY40" t="str">
            <v>022720</v>
          </cell>
          <cell r="NZ40">
            <v>3</v>
          </cell>
          <cell r="OC40" t="str">
            <v>026003</v>
          </cell>
          <cell r="OD40">
            <v>1</v>
          </cell>
        </row>
        <row r="41">
          <cell r="C41" t="str">
            <v>022203</v>
          </cell>
          <cell r="D41">
            <v>88</v>
          </cell>
          <cell r="E41" t="str">
            <v>022203</v>
          </cell>
          <cell r="F41">
            <v>80</v>
          </cell>
          <cell r="G41" t="str">
            <v>022203</v>
          </cell>
          <cell r="H41">
            <v>94</v>
          </cell>
          <cell r="I41" t="str">
            <v>022203</v>
          </cell>
          <cell r="J41">
            <v>84</v>
          </cell>
          <cell r="K41" t="str">
            <v>022203</v>
          </cell>
          <cell r="L41">
            <v>105</v>
          </cell>
          <cell r="M41" t="str">
            <v>022203</v>
          </cell>
          <cell r="N41">
            <v>88</v>
          </cell>
          <cell r="O41" t="str">
            <v>022203</v>
          </cell>
          <cell r="P41">
            <v>97</v>
          </cell>
          <cell r="Q41" t="str">
            <v>022203</v>
          </cell>
          <cell r="R41">
            <v>108</v>
          </cell>
          <cell r="S41" t="str">
            <v>022203</v>
          </cell>
          <cell r="T41">
            <v>131</v>
          </cell>
          <cell r="U41" t="str">
            <v>022203</v>
          </cell>
          <cell r="V41">
            <v>119</v>
          </cell>
          <cell r="W41" t="str">
            <v>022203</v>
          </cell>
          <cell r="X41">
            <v>134</v>
          </cell>
          <cell r="Y41" t="str">
            <v>022203</v>
          </cell>
          <cell r="Z41">
            <v>129</v>
          </cell>
          <cell r="AA41" t="str">
            <v>022203</v>
          </cell>
          <cell r="AB41">
            <v>134</v>
          </cell>
          <cell r="AC41" t="str">
            <v>022203</v>
          </cell>
          <cell r="AD41">
            <v>131</v>
          </cell>
          <cell r="AE41" t="str">
            <v>022203</v>
          </cell>
          <cell r="AF41">
            <v>145</v>
          </cell>
          <cell r="AG41" t="str">
            <v>022203</v>
          </cell>
          <cell r="AH41">
            <v>110</v>
          </cell>
          <cell r="AI41" t="str">
            <v>022203</v>
          </cell>
          <cell r="AJ41">
            <v>146</v>
          </cell>
          <cell r="AK41" t="str">
            <v>022203</v>
          </cell>
          <cell r="AL41">
            <v>113</v>
          </cell>
          <cell r="AM41" t="str">
            <v>022203</v>
          </cell>
          <cell r="AN41">
            <v>153</v>
          </cell>
          <cell r="AO41" t="str">
            <v>022203</v>
          </cell>
          <cell r="AP41">
            <v>123</v>
          </cell>
          <cell r="AQ41" t="str">
            <v>022203</v>
          </cell>
          <cell r="AR41">
            <v>134</v>
          </cell>
          <cell r="AS41" t="str">
            <v>022203</v>
          </cell>
          <cell r="AT41">
            <v>133</v>
          </cell>
          <cell r="AU41" t="str">
            <v>022203</v>
          </cell>
          <cell r="AV41">
            <v>153</v>
          </cell>
          <cell r="AW41" t="str">
            <v>022203</v>
          </cell>
          <cell r="AX41">
            <v>132</v>
          </cell>
          <cell r="AY41" t="str">
            <v>022203</v>
          </cell>
          <cell r="AZ41">
            <v>141</v>
          </cell>
          <cell r="BA41" t="str">
            <v>022203</v>
          </cell>
          <cell r="BB41">
            <v>139</v>
          </cell>
          <cell r="BC41" t="str">
            <v>022203</v>
          </cell>
          <cell r="BD41">
            <v>128</v>
          </cell>
          <cell r="BE41" t="str">
            <v>022203</v>
          </cell>
          <cell r="BF41">
            <v>162</v>
          </cell>
          <cell r="BG41" t="str">
            <v>022203</v>
          </cell>
          <cell r="BH41">
            <v>99</v>
          </cell>
          <cell r="BI41" t="str">
            <v>022203</v>
          </cell>
          <cell r="BJ41">
            <v>94</v>
          </cell>
          <cell r="BK41" t="str">
            <v>022203</v>
          </cell>
          <cell r="BL41">
            <v>106</v>
          </cell>
          <cell r="BM41" t="str">
            <v>022203</v>
          </cell>
          <cell r="BN41">
            <v>103</v>
          </cell>
          <cell r="BO41" t="str">
            <v>022103</v>
          </cell>
          <cell r="BP41">
            <v>124</v>
          </cell>
          <cell r="BQ41" t="str">
            <v>022103</v>
          </cell>
          <cell r="BR41">
            <v>86</v>
          </cell>
          <cell r="BS41" t="str">
            <v>022104</v>
          </cell>
          <cell r="BT41">
            <v>100</v>
          </cell>
          <cell r="BU41" t="str">
            <v>022201</v>
          </cell>
          <cell r="BV41">
            <v>192</v>
          </cell>
          <cell r="BW41" t="str">
            <v>022104</v>
          </cell>
          <cell r="BX41">
            <v>157</v>
          </cell>
          <cell r="BY41" t="str">
            <v>022201</v>
          </cell>
          <cell r="BZ41">
            <v>201</v>
          </cell>
          <cell r="CA41" t="str">
            <v>022203</v>
          </cell>
          <cell r="CB41">
            <v>76</v>
          </cell>
          <cell r="CC41" t="str">
            <v>022202</v>
          </cell>
          <cell r="CD41">
            <v>154</v>
          </cell>
          <cell r="CE41" t="str">
            <v>022201</v>
          </cell>
          <cell r="CF41">
            <v>247</v>
          </cell>
          <cell r="CG41" t="str">
            <v>022201</v>
          </cell>
          <cell r="CH41">
            <v>172</v>
          </cell>
          <cell r="CI41" t="str">
            <v>022117</v>
          </cell>
          <cell r="CJ41">
            <v>117</v>
          </cell>
          <cell r="CK41" t="str">
            <v>022203</v>
          </cell>
          <cell r="CL41">
            <v>57</v>
          </cell>
          <cell r="CM41" t="str">
            <v>022203</v>
          </cell>
          <cell r="CN41">
            <v>86</v>
          </cell>
          <cell r="CO41" t="str">
            <v>022201</v>
          </cell>
          <cell r="CP41">
            <v>184</v>
          </cell>
          <cell r="CQ41" t="str">
            <v>022203</v>
          </cell>
          <cell r="CR41">
            <v>95</v>
          </cell>
          <cell r="CS41" t="str">
            <v>022202</v>
          </cell>
          <cell r="CT41">
            <v>203</v>
          </cell>
          <cell r="CU41" t="str">
            <v>022203</v>
          </cell>
          <cell r="CV41">
            <v>92</v>
          </cell>
          <cell r="CW41" t="str">
            <v>022203</v>
          </cell>
          <cell r="CX41">
            <v>65</v>
          </cell>
          <cell r="CY41" t="str">
            <v>022203</v>
          </cell>
          <cell r="CZ41">
            <v>100</v>
          </cell>
          <cell r="DA41" t="str">
            <v>022201</v>
          </cell>
          <cell r="DB41">
            <v>234</v>
          </cell>
          <cell r="DC41" t="str">
            <v>022203</v>
          </cell>
          <cell r="DD41">
            <v>92</v>
          </cell>
          <cell r="DE41" t="str">
            <v>022202</v>
          </cell>
          <cell r="DF41">
            <v>184</v>
          </cell>
          <cell r="DG41" t="str">
            <v>022203</v>
          </cell>
          <cell r="DH41">
            <v>99</v>
          </cell>
          <cell r="DI41" t="str">
            <v>022202</v>
          </cell>
          <cell r="DJ41">
            <v>174</v>
          </cell>
          <cell r="DK41" t="str">
            <v>022203</v>
          </cell>
          <cell r="DL41">
            <v>102</v>
          </cell>
          <cell r="DM41" t="str">
            <v>022203</v>
          </cell>
          <cell r="DN41">
            <v>89</v>
          </cell>
          <cell r="DO41" t="str">
            <v>022203</v>
          </cell>
          <cell r="DP41">
            <v>109</v>
          </cell>
          <cell r="DQ41" t="str">
            <v>022203</v>
          </cell>
          <cell r="DR41">
            <v>71</v>
          </cell>
          <cell r="DS41" t="str">
            <v>022202</v>
          </cell>
          <cell r="DT41">
            <v>339</v>
          </cell>
          <cell r="DU41" t="str">
            <v>022202</v>
          </cell>
          <cell r="DV41">
            <v>305</v>
          </cell>
          <cell r="DW41" t="str">
            <v>022203</v>
          </cell>
          <cell r="DX41">
            <v>122</v>
          </cell>
          <cell r="DY41" t="str">
            <v>022203</v>
          </cell>
          <cell r="DZ41">
            <v>110</v>
          </cell>
          <cell r="EA41" t="str">
            <v>022203</v>
          </cell>
          <cell r="EB41">
            <v>136</v>
          </cell>
          <cell r="EC41" t="str">
            <v>022203</v>
          </cell>
          <cell r="ED41">
            <v>109</v>
          </cell>
          <cell r="EE41" t="str">
            <v>022203</v>
          </cell>
          <cell r="EF41">
            <v>144</v>
          </cell>
          <cell r="EG41" t="str">
            <v>022202</v>
          </cell>
          <cell r="EH41">
            <v>409</v>
          </cell>
          <cell r="EI41" t="str">
            <v>022203</v>
          </cell>
          <cell r="EJ41">
            <v>144</v>
          </cell>
          <cell r="EK41" t="str">
            <v>022203</v>
          </cell>
          <cell r="EL41">
            <v>120</v>
          </cell>
          <cell r="EM41" t="str">
            <v>022203</v>
          </cell>
          <cell r="EN41">
            <v>137</v>
          </cell>
          <cell r="EO41" t="str">
            <v>022203</v>
          </cell>
          <cell r="EP41">
            <v>123</v>
          </cell>
          <cell r="EQ41" t="str">
            <v>022203</v>
          </cell>
          <cell r="ER41">
            <v>118</v>
          </cell>
          <cell r="ES41" t="str">
            <v>022202</v>
          </cell>
          <cell r="ET41">
            <v>410</v>
          </cell>
          <cell r="EU41" t="str">
            <v>022203</v>
          </cell>
          <cell r="EV41">
            <v>127</v>
          </cell>
          <cell r="EW41" t="str">
            <v>022203</v>
          </cell>
          <cell r="EX41">
            <v>123</v>
          </cell>
          <cell r="EY41" t="str">
            <v>022203</v>
          </cell>
          <cell r="EZ41">
            <v>123</v>
          </cell>
          <cell r="FA41" t="str">
            <v>022203</v>
          </cell>
          <cell r="FB41">
            <v>92</v>
          </cell>
          <cell r="FC41" t="str">
            <v>022203</v>
          </cell>
          <cell r="FD41">
            <v>120</v>
          </cell>
          <cell r="FE41" t="str">
            <v>022203</v>
          </cell>
          <cell r="FF41">
            <v>90</v>
          </cell>
          <cell r="FG41" t="str">
            <v>022203</v>
          </cell>
          <cell r="FH41">
            <v>104</v>
          </cell>
          <cell r="FI41" t="str">
            <v>022203</v>
          </cell>
          <cell r="FJ41">
            <v>101</v>
          </cell>
          <cell r="FK41" t="str">
            <v>022203</v>
          </cell>
          <cell r="FL41">
            <v>103</v>
          </cell>
          <cell r="FM41" t="str">
            <v>022203</v>
          </cell>
          <cell r="FN41">
            <v>101</v>
          </cell>
          <cell r="FO41" t="str">
            <v>022203</v>
          </cell>
          <cell r="FP41">
            <v>101</v>
          </cell>
          <cell r="FQ41" t="str">
            <v>022203</v>
          </cell>
          <cell r="FR41">
            <v>109</v>
          </cell>
          <cell r="FS41" t="str">
            <v>022203</v>
          </cell>
          <cell r="FT41">
            <v>110</v>
          </cell>
          <cell r="FU41" t="str">
            <v>022203</v>
          </cell>
          <cell r="FV41">
            <v>98</v>
          </cell>
          <cell r="FW41" t="str">
            <v>022203</v>
          </cell>
          <cell r="FX41">
            <v>105</v>
          </cell>
          <cell r="FY41" t="str">
            <v>022203</v>
          </cell>
          <cell r="FZ41">
            <v>124</v>
          </cell>
          <cell r="GA41" t="str">
            <v>022203</v>
          </cell>
          <cell r="GB41">
            <v>100</v>
          </cell>
          <cell r="GC41" t="str">
            <v>022203</v>
          </cell>
          <cell r="GD41">
            <v>108</v>
          </cell>
          <cell r="GE41" t="str">
            <v>022203</v>
          </cell>
          <cell r="GF41">
            <v>104</v>
          </cell>
          <cell r="GG41" t="str">
            <v>022203</v>
          </cell>
          <cell r="GH41">
            <v>115</v>
          </cell>
          <cell r="GI41" t="str">
            <v>022203</v>
          </cell>
          <cell r="GJ41">
            <v>101</v>
          </cell>
          <cell r="GK41" t="str">
            <v>022203</v>
          </cell>
          <cell r="GL41">
            <v>98</v>
          </cell>
          <cell r="GM41" t="str">
            <v>022203</v>
          </cell>
          <cell r="GN41">
            <v>126</v>
          </cell>
          <cell r="GO41" t="str">
            <v>022203</v>
          </cell>
          <cell r="GP41">
            <v>102</v>
          </cell>
          <cell r="GQ41" t="str">
            <v>022203</v>
          </cell>
          <cell r="GR41">
            <v>113</v>
          </cell>
          <cell r="GS41" t="str">
            <v>022203</v>
          </cell>
          <cell r="GT41">
            <v>128</v>
          </cell>
          <cell r="GU41" t="str">
            <v>022203</v>
          </cell>
          <cell r="GV41">
            <v>111</v>
          </cell>
          <cell r="GW41" t="str">
            <v>022203</v>
          </cell>
          <cell r="GX41">
            <v>115</v>
          </cell>
          <cell r="GY41" t="str">
            <v>022203</v>
          </cell>
          <cell r="GZ41">
            <v>143</v>
          </cell>
          <cell r="HA41" t="str">
            <v>022203</v>
          </cell>
          <cell r="HB41">
            <v>120</v>
          </cell>
          <cell r="HC41" t="str">
            <v>022203</v>
          </cell>
          <cell r="HD41">
            <v>95</v>
          </cell>
          <cell r="HE41" t="str">
            <v>022202</v>
          </cell>
          <cell r="HF41">
            <v>286</v>
          </cell>
          <cell r="HG41" t="str">
            <v>022203</v>
          </cell>
          <cell r="HH41">
            <v>128</v>
          </cell>
          <cell r="HI41" t="str">
            <v>022203</v>
          </cell>
          <cell r="HJ41">
            <v>133</v>
          </cell>
          <cell r="HK41" t="str">
            <v>022203</v>
          </cell>
          <cell r="HL41">
            <v>119</v>
          </cell>
          <cell r="HM41" t="str">
            <v>022203</v>
          </cell>
          <cell r="HN41">
            <v>133</v>
          </cell>
          <cell r="HO41" t="str">
            <v>022203</v>
          </cell>
          <cell r="HP41">
            <v>117</v>
          </cell>
          <cell r="HQ41" t="str">
            <v>022203</v>
          </cell>
          <cell r="HR41">
            <v>127</v>
          </cell>
          <cell r="HS41" t="str">
            <v>022203</v>
          </cell>
          <cell r="HT41">
            <v>155</v>
          </cell>
          <cell r="HU41" t="str">
            <v>022203</v>
          </cell>
          <cell r="HV41">
            <v>154</v>
          </cell>
          <cell r="HW41" t="str">
            <v>022202</v>
          </cell>
          <cell r="HX41">
            <v>273</v>
          </cell>
          <cell r="HY41" t="str">
            <v>022203</v>
          </cell>
          <cell r="HZ41">
            <v>129</v>
          </cell>
          <cell r="IA41" t="str">
            <v>022203</v>
          </cell>
          <cell r="IB41">
            <v>126</v>
          </cell>
          <cell r="IC41" t="str">
            <v>022203</v>
          </cell>
          <cell r="ID41">
            <v>146</v>
          </cell>
          <cell r="IE41" t="str">
            <v>022203</v>
          </cell>
          <cell r="IF41">
            <v>159</v>
          </cell>
          <cell r="IG41" t="str">
            <v>022203</v>
          </cell>
          <cell r="IH41">
            <v>137</v>
          </cell>
          <cell r="II41" t="str">
            <v>022203</v>
          </cell>
          <cell r="IJ41">
            <v>174</v>
          </cell>
          <cell r="IK41" t="str">
            <v>022202</v>
          </cell>
          <cell r="IL41">
            <v>420</v>
          </cell>
          <cell r="IM41" t="str">
            <v>022203</v>
          </cell>
          <cell r="IN41">
            <v>149</v>
          </cell>
          <cell r="IO41" t="str">
            <v>022203</v>
          </cell>
          <cell r="IP41">
            <v>160</v>
          </cell>
          <cell r="IQ41" t="str">
            <v>022203</v>
          </cell>
          <cell r="IR41">
            <v>138</v>
          </cell>
          <cell r="IS41" t="str">
            <v>022203</v>
          </cell>
          <cell r="IT41">
            <v>161</v>
          </cell>
          <cell r="IU41" t="str">
            <v>022203</v>
          </cell>
          <cell r="IV41">
            <v>118</v>
          </cell>
          <cell r="IW41" t="str">
            <v>022203</v>
          </cell>
          <cell r="IX41">
            <v>140</v>
          </cell>
          <cell r="IY41" t="str">
            <v>022203</v>
          </cell>
          <cell r="IZ41">
            <v>107</v>
          </cell>
          <cell r="JA41" t="str">
            <v>022203</v>
          </cell>
          <cell r="JB41">
            <v>142</v>
          </cell>
          <cell r="JC41" t="str">
            <v>022203</v>
          </cell>
          <cell r="JD41">
            <v>105</v>
          </cell>
          <cell r="JE41" t="str">
            <v>022203</v>
          </cell>
          <cell r="JF41">
            <v>143</v>
          </cell>
          <cell r="JG41" t="str">
            <v>022203</v>
          </cell>
          <cell r="JH41">
            <v>90</v>
          </cell>
          <cell r="JI41" t="str">
            <v>022203</v>
          </cell>
          <cell r="JJ41">
            <v>137</v>
          </cell>
          <cell r="JK41" t="str">
            <v>022203</v>
          </cell>
          <cell r="JL41">
            <v>87</v>
          </cell>
          <cell r="JM41" t="str">
            <v>022203</v>
          </cell>
          <cell r="JN41">
            <v>104</v>
          </cell>
          <cell r="JO41" t="str">
            <v>022203</v>
          </cell>
          <cell r="JP41">
            <v>80</v>
          </cell>
          <cell r="JQ41" t="str">
            <v>022203</v>
          </cell>
          <cell r="JR41">
            <v>96</v>
          </cell>
          <cell r="JS41" t="str">
            <v>022203</v>
          </cell>
          <cell r="JT41">
            <v>56</v>
          </cell>
          <cell r="JU41" t="str">
            <v>022203</v>
          </cell>
          <cell r="JV41">
            <v>99</v>
          </cell>
          <cell r="JW41" t="str">
            <v>022203</v>
          </cell>
          <cell r="JX41">
            <v>57</v>
          </cell>
          <cell r="JY41" t="str">
            <v>022203</v>
          </cell>
          <cell r="JZ41">
            <v>75</v>
          </cell>
          <cell r="KA41" t="str">
            <v>022203</v>
          </cell>
          <cell r="KB41">
            <v>57</v>
          </cell>
          <cell r="KC41" t="str">
            <v>022203</v>
          </cell>
          <cell r="KD41">
            <v>72</v>
          </cell>
          <cell r="KE41" t="str">
            <v>022203</v>
          </cell>
          <cell r="KF41">
            <v>32</v>
          </cell>
          <cell r="KG41" t="str">
            <v>022203</v>
          </cell>
          <cell r="KH41">
            <v>63</v>
          </cell>
          <cell r="KI41" t="str">
            <v>022203</v>
          </cell>
          <cell r="KJ41">
            <v>39</v>
          </cell>
          <cell r="KK41" t="str">
            <v>022203</v>
          </cell>
          <cell r="KL41">
            <v>44</v>
          </cell>
          <cell r="KM41" t="str">
            <v>022203</v>
          </cell>
          <cell r="KN41">
            <v>25</v>
          </cell>
          <cell r="KO41" t="str">
            <v>022203</v>
          </cell>
          <cell r="KP41">
            <v>53</v>
          </cell>
          <cell r="KQ41" t="str">
            <v>022203</v>
          </cell>
          <cell r="KR41">
            <v>12</v>
          </cell>
          <cell r="KS41" t="str">
            <v>022203</v>
          </cell>
          <cell r="KT41">
            <v>31</v>
          </cell>
          <cell r="KU41" t="str">
            <v>022203</v>
          </cell>
          <cell r="KV41">
            <v>8</v>
          </cell>
          <cell r="KW41" t="str">
            <v>022203</v>
          </cell>
          <cell r="KX41">
            <v>16</v>
          </cell>
          <cell r="KY41" t="str">
            <v>022203</v>
          </cell>
          <cell r="KZ41">
            <v>8</v>
          </cell>
          <cell r="LA41" t="str">
            <v>022203</v>
          </cell>
          <cell r="LB41">
            <v>25</v>
          </cell>
          <cell r="LC41" t="str">
            <v>022203</v>
          </cell>
          <cell r="LD41">
            <v>10</v>
          </cell>
          <cell r="LE41" t="str">
            <v>022203</v>
          </cell>
          <cell r="LF41">
            <v>27</v>
          </cell>
          <cell r="LG41" t="str">
            <v>022203</v>
          </cell>
          <cell r="LH41">
            <v>16</v>
          </cell>
          <cell r="LI41" t="str">
            <v>022203</v>
          </cell>
          <cell r="LJ41">
            <v>48</v>
          </cell>
          <cell r="LK41" t="str">
            <v>022203</v>
          </cell>
          <cell r="LL41">
            <v>20</v>
          </cell>
          <cell r="LM41" t="str">
            <v>022203</v>
          </cell>
          <cell r="LN41">
            <v>44</v>
          </cell>
          <cell r="LO41" t="str">
            <v>022203</v>
          </cell>
          <cell r="LP41">
            <v>19</v>
          </cell>
          <cell r="LQ41" t="str">
            <v>022203</v>
          </cell>
          <cell r="LR41">
            <v>59</v>
          </cell>
          <cell r="LS41" t="str">
            <v>022203</v>
          </cell>
          <cell r="LT41">
            <v>16</v>
          </cell>
          <cell r="LU41" t="str">
            <v>022203</v>
          </cell>
          <cell r="LV41">
            <v>54</v>
          </cell>
          <cell r="LW41" t="str">
            <v>022203</v>
          </cell>
          <cell r="LX41">
            <v>24</v>
          </cell>
          <cell r="LY41" t="str">
            <v>022203</v>
          </cell>
          <cell r="LZ41">
            <v>50</v>
          </cell>
          <cell r="MA41" t="str">
            <v>022203</v>
          </cell>
          <cell r="MB41">
            <v>13</v>
          </cell>
          <cell r="MC41" t="str">
            <v>022203</v>
          </cell>
          <cell r="MD41">
            <v>36</v>
          </cell>
          <cell r="ME41" t="str">
            <v>022203</v>
          </cell>
          <cell r="MF41">
            <v>8</v>
          </cell>
          <cell r="MG41" t="str">
            <v>022203</v>
          </cell>
          <cell r="MH41">
            <v>37</v>
          </cell>
          <cell r="MI41" t="str">
            <v>022203</v>
          </cell>
          <cell r="MJ41">
            <v>7</v>
          </cell>
          <cell r="MK41" t="str">
            <v>022203</v>
          </cell>
          <cell r="ML41">
            <v>25</v>
          </cell>
          <cell r="MM41" t="str">
            <v>022203</v>
          </cell>
          <cell r="MN41">
            <v>5</v>
          </cell>
          <cell r="MO41" t="str">
            <v>022203</v>
          </cell>
          <cell r="MP41">
            <v>23</v>
          </cell>
          <cell r="MQ41" t="str">
            <v>022203</v>
          </cell>
          <cell r="MR41">
            <v>2</v>
          </cell>
          <cell r="MS41" t="str">
            <v>022203</v>
          </cell>
          <cell r="MT41">
            <v>23</v>
          </cell>
          <cell r="MU41" t="str">
            <v>022203</v>
          </cell>
          <cell r="MV41">
            <v>6</v>
          </cell>
          <cell r="MW41" t="str">
            <v>022203</v>
          </cell>
          <cell r="MX41">
            <v>18</v>
          </cell>
          <cell r="MY41" t="str">
            <v>022203</v>
          </cell>
          <cell r="MZ41">
            <v>1</v>
          </cell>
          <cell r="NA41" t="str">
            <v>022203</v>
          </cell>
          <cell r="NB41">
            <v>17</v>
          </cell>
          <cell r="NC41" t="str">
            <v>022203</v>
          </cell>
          <cell r="ND41">
            <v>1</v>
          </cell>
          <cell r="NE41" t="str">
            <v>022203</v>
          </cell>
          <cell r="NF41">
            <v>13</v>
          </cell>
          <cell r="NG41" t="str">
            <v>022203</v>
          </cell>
          <cell r="NH41">
            <v>1</v>
          </cell>
          <cell r="NI41" t="str">
            <v>022204</v>
          </cell>
          <cell r="NJ41">
            <v>13</v>
          </cell>
          <cell r="NK41" t="str">
            <v>022203</v>
          </cell>
          <cell r="NL41">
            <v>1</v>
          </cell>
          <cell r="NM41" t="str">
            <v>022203</v>
          </cell>
          <cell r="NN41">
            <v>7</v>
          </cell>
          <cell r="NQ41" t="str">
            <v>022204</v>
          </cell>
          <cell r="NR41">
            <v>1</v>
          </cell>
          <cell r="NU41" t="str">
            <v>022300</v>
          </cell>
          <cell r="NV41">
            <v>13</v>
          </cell>
          <cell r="NY41" t="str">
            <v>023002</v>
          </cell>
          <cell r="NZ41">
            <v>2</v>
          </cell>
          <cell r="OC41" t="str">
            <v>026005</v>
          </cell>
          <cell r="OD41">
            <v>3</v>
          </cell>
        </row>
        <row r="42">
          <cell r="C42" t="str">
            <v>022204</v>
          </cell>
          <cell r="D42">
            <v>78</v>
          </cell>
          <cell r="E42" t="str">
            <v>022204</v>
          </cell>
          <cell r="F42">
            <v>60</v>
          </cell>
          <cell r="G42" t="str">
            <v>022204</v>
          </cell>
          <cell r="H42">
            <v>87</v>
          </cell>
          <cell r="I42" t="str">
            <v>022204</v>
          </cell>
          <cell r="J42">
            <v>61</v>
          </cell>
          <cell r="K42" t="str">
            <v>022204</v>
          </cell>
          <cell r="L42">
            <v>101</v>
          </cell>
          <cell r="M42" t="str">
            <v>022204</v>
          </cell>
          <cell r="N42">
            <v>73</v>
          </cell>
          <cell r="O42" t="str">
            <v>022204</v>
          </cell>
          <cell r="P42">
            <v>75</v>
          </cell>
          <cell r="Q42" t="str">
            <v>022204</v>
          </cell>
          <cell r="R42">
            <v>73</v>
          </cell>
          <cell r="S42" t="str">
            <v>022204</v>
          </cell>
          <cell r="T42">
            <v>98</v>
          </cell>
          <cell r="U42" t="str">
            <v>022204</v>
          </cell>
          <cell r="V42">
            <v>86</v>
          </cell>
          <cell r="W42" t="str">
            <v>022204</v>
          </cell>
          <cell r="X42">
            <v>100</v>
          </cell>
          <cell r="Y42" t="str">
            <v>022204</v>
          </cell>
          <cell r="Z42">
            <v>97</v>
          </cell>
          <cell r="AA42" t="str">
            <v>022204</v>
          </cell>
          <cell r="AB42">
            <v>122</v>
          </cell>
          <cell r="AC42" t="str">
            <v>022204</v>
          </cell>
          <cell r="AD42">
            <v>133</v>
          </cell>
          <cell r="AE42" t="str">
            <v>022204</v>
          </cell>
          <cell r="AF42">
            <v>119</v>
          </cell>
          <cell r="AG42" t="str">
            <v>022204</v>
          </cell>
          <cell r="AH42">
            <v>106</v>
          </cell>
          <cell r="AI42" t="str">
            <v>022204</v>
          </cell>
          <cell r="AJ42">
            <v>148</v>
          </cell>
          <cell r="AK42" t="str">
            <v>022204</v>
          </cell>
          <cell r="AL42">
            <v>109</v>
          </cell>
          <cell r="AM42" t="str">
            <v>022204</v>
          </cell>
          <cell r="AN42">
            <v>97</v>
          </cell>
          <cell r="AO42" t="str">
            <v>022204</v>
          </cell>
          <cell r="AP42">
            <v>116</v>
          </cell>
          <cell r="AQ42" t="str">
            <v>022204</v>
          </cell>
          <cell r="AR42">
            <v>114</v>
          </cell>
          <cell r="AS42" t="str">
            <v>022204</v>
          </cell>
          <cell r="AT42">
            <v>115</v>
          </cell>
          <cell r="AU42" t="str">
            <v>022204</v>
          </cell>
          <cell r="AV42">
            <v>137</v>
          </cell>
          <cell r="AW42" t="str">
            <v>022204</v>
          </cell>
          <cell r="AX42">
            <v>99</v>
          </cell>
          <cell r="AY42" t="str">
            <v>022204</v>
          </cell>
          <cell r="AZ42">
            <v>117</v>
          </cell>
          <cell r="BA42" t="str">
            <v>022204</v>
          </cell>
          <cell r="BB42">
            <v>135</v>
          </cell>
          <cell r="BC42" t="str">
            <v>022204</v>
          </cell>
          <cell r="BD42">
            <v>119</v>
          </cell>
          <cell r="BE42" t="str">
            <v>022204</v>
          </cell>
          <cell r="BF42">
            <v>130</v>
          </cell>
          <cell r="BG42" t="str">
            <v>022204</v>
          </cell>
          <cell r="BH42">
            <v>103</v>
          </cell>
          <cell r="BI42" t="str">
            <v>022204</v>
          </cell>
          <cell r="BJ42">
            <v>78</v>
          </cell>
          <cell r="BK42" t="str">
            <v>022204</v>
          </cell>
          <cell r="BL42">
            <v>85</v>
          </cell>
          <cell r="BM42" t="str">
            <v>022204</v>
          </cell>
          <cell r="BN42">
            <v>60</v>
          </cell>
          <cell r="BO42" t="str">
            <v>022104</v>
          </cell>
          <cell r="BP42">
            <v>85</v>
          </cell>
          <cell r="BQ42" t="str">
            <v>022104</v>
          </cell>
          <cell r="BR42">
            <v>69</v>
          </cell>
          <cell r="BS42" t="str">
            <v>022117</v>
          </cell>
          <cell r="BT42">
            <v>41</v>
          </cell>
          <cell r="BU42" t="str">
            <v>022202</v>
          </cell>
          <cell r="BV42">
            <v>159</v>
          </cell>
          <cell r="BW42" t="str">
            <v>022117</v>
          </cell>
          <cell r="BX42">
            <v>66</v>
          </cell>
          <cell r="BY42" t="str">
            <v>022202</v>
          </cell>
          <cell r="BZ42">
            <v>212</v>
          </cell>
          <cell r="CA42" t="str">
            <v>022204</v>
          </cell>
          <cell r="CB42">
            <v>87</v>
          </cell>
          <cell r="CC42" t="str">
            <v>022203</v>
          </cell>
          <cell r="CD42">
            <v>39</v>
          </cell>
          <cell r="CE42" t="str">
            <v>022202</v>
          </cell>
          <cell r="CF42">
            <v>200</v>
          </cell>
          <cell r="CG42" t="str">
            <v>022202</v>
          </cell>
          <cell r="CH42">
            <v>164</v>
          </cell>
          <cell r="CI42" t="str">
            <v>022201</v>
          </cell>
          <cell r="CJ42">
            <v>221</v>
          </cell>
          <cell r="CK42" t="str">
            <v>022204</v>
          </cell>
          <cell r="CL42">
            <v>49</v>
          </cell>
          <cell r="CM42" t="str">
            <v>022204</v>
          </cell>
          <cell r="CN42">
            <v>79</v>
          </cell>
          <cell r="CO42" t="str">
            <v>022202</v>
          </cell>
          <cell r="CP42">
            <v>199</v>
          </cell>
          <cell r="CQ42" t="str">
            <v>022204</v>
          </cell>
          <cell r="CR42">
            <v>75</v>
          </cell>
          <cell r="CS42" t="str">
            <v>022203</v>
          </cell>
          <cell r="CT42">
            <v>55</v>
          </cell>
          <cell r="CU42" t="str">
            <v>022204</v>
          </cell>
          <cell r="CV42">
            <v>80</v>
          </cell>
          <cell r="CW42" t="str">
            <v>022204</v>
          </cell>
          <cell r="CX42">
            <v>56</v>
          </cell>
          <cell r="CY42" t="str">
            <v>022204</v>
          </cell>
          <cell r="CZ42">
            <v>72</v>
          </cell>
          <cell r="DA42" t="str">
            <v>022202</v>
          </cell>
          <cell r="DB42">
            <v>173</v>
          </cell>
          <cell r="DC42" t="str">
            <v>022204</v>
          </cell>
          <cell r="DD42">
            <v>85</v>
          </cell>
          <cell r="DE42" t="str">
            <v>022203</v>
          </cell>
          <cell r="DF42">
            <v>53</v>
          </cell>
          <cell r="DG42" t="str">
            <v>022204</v>
          </cell>
          <cell r="DH42">
            <v>88</v>
          </cell>
          <cell r="DI42" t="str">
            <v>022203</v>
          </cell>
          <cell r="DJ42">
            <v>66</v>
          </cell>
          <cell r="DK42" t="str">
            <v>022204</v>
          </cell>
          <cell r="DL42">
            <v>93</v>
          </cell>
          <cell r="DM42" t="str">
            <v>022204</v>
          </cell>
          <cell r="DN42">
            <v>68</v>
          </cell>
          <cell r="DO42" t="str">
            <v>022204</v>
          </cell>
          <cell r="DP42">
            <v>113</v>
          </cell>
          <cell r="DQ42" t="str">
            <v>022204</v>
          </cell>
          <cell r="DR42">
            <v>73</v>
          </cell>
          <cell r="DS42" t="str">
            <v>022203</v>
          </cell>
          <cell r="DT42">
            <v>131</v>
          </cell>
          <cell r="DU42" t="str">
            <v>022203</v>
          </cell>
          <cell r="DV42">
            <v>93</v>
          </cell>
          <cell r="DW42" t="str">
            <v>022204</v>
          </cell>
          <cell r="DX42">
            <v>131</v>
          </cell>
          <cell r="DY42" t="str">
            <v>022204</v>
          </cell>
          <cell r="DZ42">
            <v>86</v>
          </cell>
          <cell r="EA42" t="str">
            <v>022204</v>
          </cell>
          <cell r="EB42">
            <v>141</v>
          </cell>
          <cell r="EC42" t="str">
            <v>022204</v>
          </cell>
          <cell r="ED42">
            <v>94</v>
          </cell>
          <cell r="EE42" t="str">
            <v>022204</v>
          </cell>
          <cell r="EF42">
            <v>115</v>
          </cell>
          <cell r="EG42" t="str">
            <v>022203</v>
          </cell>
          <cell r="EH42">
            <v>107</v>
          </cell>
          <cell r="EI42" t="str">
            <v>022204</v>
          </cell>
          <cell r="EJ42">
            <v>109</v>
          </cell>
          <cell r="EK42" t="str">
            <v>022204</v>
          </cell>
          <cell r="EL42">
            <v>85</v>
          </cell>
          <cell r="EM42" t="str">
            <v>022204</v>
          </cell>
          <cell r="EN42">
            <v>121</v>
          </cell>
          <cell r="EO42" t="str">
            <v>022204</v>
          </cell>
          <cell r="EP42">
            <v>98</v>
          </cell>
          <cell r="EQ42" t="str">
            <v>022204</v>
          </cell>
          <cell r="ER42">
            <v>140</v>
          </cell>
          <cell r="ES42" t="str">
            <v>022203</v>
          </cell>
          <cell r="ET42">
            <v>114</v>
          </cell>
          <cell r="EU42" t="str">
            <v>022204</v>
          </cell>
          <cell r="EV42">
            <v>104</v>
          </cell>
          <cell r="EW42" t="str">
            <v>022204</v>
          </cell>
          <cell r="EX42">
            <v>99</v>
          </cell>
          <cell r="EY42" t="str">
            <v>022204</v>
          </cell>
          <cell r="EZ42">
            <v>107</v>
          </cell>
          <cell r="FA42" t="str">
            <v>022204</v>
          </cell>
          <cell r="FB42">
            <v>94</v>
          </cell>
          <cell r="FC42" t="str">
            <v>022204</v>
          </cell>
          <cell r="FD42">
            <v>109</v>
          </cell>
          <cell r="FE42" t="str">
            <v>022204</v>
          </cell>
          <cell r="FF42">
            <v>93</v>
          </cell>
          <cell r="FG42" t="str">
            <v>022204</v>
          </cell>
          <cell r="FH42">
            <v>104</v>
          </cell>
          <cell r="FI42" t="str">
            <v>022204</v>
          </cell>
          <cell r="FJ42">
            <v>113</v>
          </cell>
          <cell r="FK42" t="str">
            <v>022204</v>
          </cell>
          <cell r="FL42">
            <v>100</v>
          </cell>
          <cell r="FM42" t="str">
            <v>022204</v>
          </cell>
          <cell r="FN42">
            <v>99</v>
          </cell>
          <cell r="FO42" t="str">
            <v>022204</v>
          </cell>
          <cell r="FP42">
            <v>88</v>
          </cell>
          <cell r="FQ42" t="str">
            <v>022204</v>
          </cell>
          <cell r="FR42">
            <v>99</v>
          </cell>
          <cell r="FS42" t="str">
            <v>022204</v>
          </cell>
          <cell r="FT42">
            <v>104</v>
          </cell>
          <cell r="FU42" t="str">
            <v>022204</v>
          </cell>
          <cell r="FV42">
            <v>95</v>
          </cell>
          <cell r="FW42" t="str">
            <v>022204</v>
          </cell>
          <cell r="FX42">
            <v>125</v>
          </cell>
          <cell r="FY42" t="str">
            <v>022204</v>
          </cell>
          <cell r="FZ42">
            <v>127</v>
          </cell>
          <cell r="GA42" t="str">
            <v>022204</v>
          </cell>
          <cell r="GB42">
            <v>107</v>
          </cell>
          <cell r="GC42" t="str">
            <v>022204</v>
          </cell>
          <cell r="GD42">
            <v>104</v>
          </cell>
          <cell r="GE42" t="str">
            <v>022204</v>
          </cell>
          <cell r="GF42">
            <v>105</v>
          </cell>
          <cell r="GG42" t="str">
            <v>022204</v>
          </cell>
          <cell r="GH42">
            <v>107</v>
          </cell>
          <cell r="GI42" t="str">
            <v>022204</v>
          </cell>
          <cell r="GJ42">
            <v>101</v>
          </cell>
          <cell r="GK42" t="str">
            <v>022204</v>
          </cell>
          <cell r="GL42">
            <v>94</v>
          </cell>
          <cell r="GM42" t="str">
            <v>022204</v>
          </cell>
          <cell r="GN42">
            <v>103</v>
          </cell>
          <cell r="GO42" t="str">
            <v>022204</v>
          </cell>
          <cell r="GP42">
            <v>111</v>
          </cell>
          <cell r="GQ42" t="str">
            <v>022204</v>
          </cell>
          <cell r="GR42">
            <v>105</v>
          </cell>
          <cell r="GS42" t="str">
            <v>022204</v>
          </cell>
          <cell r="GT42">
            <v>87</v>
          </cell>
          <cell r="GU42" t="str">
            <v>022204</v>
          </cell>
          <cell r="GV42">
            <v>116</v>
          </cell>
          <cell r="GW42" t="str">
            <v>022204</v>
          </cell>
          <cell r="GX42">
            <v>135</v>
          </cell>
          <cell r="GY42" t="str">
            <v>022204</v>
          </cell>
          <cell r="GZ42">
            <v>141</v>
          </cell>
          <cell r="HA42" t="str">
            <v>022204</v>
          </cell>
          <cell r="HB42">
            <v>118</v>
          </cell>
          <cell r="HC42" t="str">
            <v>022204</v>
          </cell>
          <cell r="HD42">
            <v>137</v>
          </cell>
          <cell r="HE42" t="str">
            <v>022203</v>
          </cell>
          <cell r="HF42">
            <v>129</v>
          </cell>
          <cell r="HG42" t="str">
            <v>022204</v>
          </cell>
          <cell r="HH42">
            <v>113</v>
          </cell>
          <cell r="HI42" t="str">
            <v>022204</v>
          </cell>
          <cell r="HJ42">
            <v>135</v>
          </cell>
          <cell r="HK42" t="str">
            <v>022204</v>
          </cell>
          <cell r="HL42">
            <v>143</v>
          </cell>
          <cell r="HM42" t="str">
            <v>022204</v>
          </cell>
          <cell r="HN42">
            <v>116</v>
          </cell>
          <cell r="HO42" t="str">
            <v>022204</v>
          </cell>
          <cell r="HP42">
            <v>156</v>
          </cell>
          <cell r="HQ42" t="str">
            <v>022204</v>
          </cell>
          <cell r="HR42">
            <v>135</v>
          </cell>
          <cell r="HS42" t="str">
            <v>022204</v>
          </cell>
          <cell r="HT42">
            <v>143</v>
          </cell>
          <cell r="HU42" t="str">
            <v>022204</v>
          </cell>
          <cell r="HV42">
            <v>111</v>
          </cell>
          <cell r="HW42" t="str">
            <v>022203</v>
          </cell>
          <cell r="HX42">
            <v>141</v>
          </cell>
          <cell r="HY42" t="str">
            <v>022204</v>
          </cell>
          <cell r="HZ42">
            <v>131</v>
          </cell>
          <cell r="IA42" t="str">
            <v>022204</v>
          </cell>
          <cell r="IB42">
            <v>141</v>
          </cell>
          <cell r="IC42" t="str">
            <v>022204</v>
          </cell>
          <cell r="ID42">
            <v>129</v>
          </cell>
          <cell r="IE42" t="str">
            <v>022204</v>
          </cell>
          <cell r="IF42">
            <v>136</v>
          </cell>
          <cell r="IG42" t="str">
            <v>022204</v>
          </cell>
          <cell r="IH42">
            <v>158</v>
          </cell>
          <cell r="II42" t="str">
            <v>022204</v>
          </cell>
          <cell r="IJ42">
            <v>147</v>
          </cell>
          <cell r="IK42" t="str">
            <v>022203</v>
          </cell>
          <cell r="IL42">
            <v>173</v>
          </cell>
          <cell r="IM42" t="str">
            <v>022204</v>
          </cell>
          <cell r="IN42">
            <v>161</v>
          </cell>
          <cell r="IO42" t="str">
            <v>022204</v>
          </cell>
          <cell r="IP42">
            <v>137</v>
          </cell>
          <cell r="IQ42" t="str">
            <v>022204</v>
          </cell>
          <cell r="IR42">
            <v>122</v>
          </cell>
          <cell r="IS42" t="str">
            <v>022204</v>
          </cell>
          <cell r="IT42">
            <v>138</v>
          </cell>
          <cell r="IU42" t="str">
            <v>022204</v>
          </cell>
          <cell r="IV42">
            <v>115</v>
          </cell>
          <cell r="IW42" t="str">
            <v>022204</v>
          </cell>
          <cell r="IX42">
            <v>131</v>
          </cell>
          <cell r="IY42" t="str">
            <v>022204</v>
          </cell>
          <cell r="IZ42">
            <v>120</v>
          </cell>
          <cell r="JA42" t="str">
            <v>022204</v>
          </cell>
          <cell r="JB42">
            <v>128</v>
          </cell>
          <cell r="JC42" t="str">
            <v>022204</v>
          </cell>
          <cell r="JD42">
            <v>97</v>
          </cell>
          <cell r="JE42" t="str">
            <v>022204</v>
          </cell>
          <cell r="JF42">
            <v>108</v>
          </cell>
          <cell r="JG42" t="str">
            <v>022204</v>
          </cell>
          <cell r="JH42">
            <v>99</v>
          </cell>
          <cell r="JI42" t="str">
            <v>022204</v>
          </cell>
          <cell r="JJ42">
            <v>120</v>
          </cell>
          <cell r="JK42" t="str">
            <v>022204</v>
          </cell>
          <cell r="JL42">
            <v>69</v>
          </cell>
          <cell r="JM42" t="str">
            <v>022204</v>
          </cell>
          <cell r="JN42">
            <v>80</v>
          </cell>
          <cell r="JO42" t="str">
            <v>022204</v>
          </cell>
          <cell r="JP42">
            <v>67</v>
          </cell>
          <cell r="JQ42" t="str">
            <v>022204</v>
          </cell>
          <cell r="JR42">
            <v>95</v>
          </cell>
          <cell r="JS42" t="str">
            <v>022204</v>
          </cell>
          <cell r="JT42">
            <v>61</v>
          </cell>
          <cell r="JU42" t="str">
            <v>022204</v>
          </cell>
          <cell r="JV42">
            <v>100</v>
          </cell>
          <cell r="JW42" t="str">
            <v>022204</v>
          </cell>
          <cell r="JX42">
            <v>52</v>
          </cell>
          <cell r="JY42" t="str">
            <v>022204</v>
          </cell>
          <cell r="JZ42">
            <v>86</v>
          </cell>
          <cell r="KA42" t="str">
            <v>022204</v>
          </cell>
          <cell r="KB42">
            <v>55</v>
          </cell>
          <cell r="KC42" t="str">
            <v>022204</v>
          </cell>
          <cell r="KD42">
            <v>87</v>
          </cell>
          <cell r="KE42" t="str">
            <v>022204</v>
          </cell>
          <cell r="KF42">
            <v>32</v>
          </cell>
          <cell r="KG42" t="str">
            <v>022204</v>
          </cell>
          <cell r="KH42">
            <v>45</v>
          </cell>
          <cell r="KI42" t="str">
            <v>022204</v>
          </cell>
          <cell r="KJ42">
            <v>28</v>
          </cell>
          <cell r="KK42" t="str">
            <v>022204</v>
          </cell>
          <cell r="KL42">
            <v>50</v>
          </cell>
          <cell r="KM42" t="str">
            <v>022204</v>
          </cell>
          <cell r="KN42">
            <v>27</v>
          </cell>
          <cell r="KO42" t="str">
            <v>022204</v>
          </cell>
          <cell r="KP42">
            <v>47</v>
          </cell>
          <cell r="KQ42" t="str">
            <v>022204</v>
          </cell>
          <cell r="KR42">
            <v>9</v>
          </cell>
          <cell r="KS42" t="str">
            <v>022204</v>
          </cell>
          <cell r="KT42">
            <v>16</v>
          </cell>
          <cell r="KU42" t="str">
            <v>022204</v>
          </cell>
          <cell r="KV42">
            <v>3</v>
          </cell>
          <cell r="KW42" t="str">
            <v>022204</v>
          </cell>
          <cell r="KX42">
            <v>16</v>
          </cell>
          <cell r="KY42" t="str">
            <v>022204</v>
          </cell>
          <cell r="KZ42">
            <v>8</v>
          </cell>
          <cell r="LA42" t="str">
            <v>022204</v>
          </cell>
          <cell r="LB42">
            <v>25</v>
          </cell>
          <cell r="LC42" t="str">
            <v>022204</v>
          </cell>
          <cell r="LD42">
            <v>9</v>
          </cell>
          <cell r="LE42" t="str">
            <v>022204</v>
          </cell>
          <cell r="LF42">
            <v>39</v>
          </cell>
          <cell r="LG42" t="str">
            <v>022204</v>
          </cell>
          <cell r="LH42">
            <v>16</v>
          </cell>
          <cell r="LI42" t="str">
            <v>022204</v>
          </cell>
          <cell r="LJ42">
            <v>46</v>
          </cell>
          <cell r="LK42" t="str">
            <v>022204</v>
          </cell>
          <cell r="LL42">
            <v>26</v>
          </cell>
          <cell r="LM42" t="str">
            <v>022204</v>
          </cell>
          <cell r="LN42">
            <v>59</v>
          </cell>
          <cell r="LO42" t="str">
            <v>022204</v>
          </cell>
          <cell r="LP42">
            <v>22</v>
          </cell>
          <cell r="LQ42" t="str">
            <v>022204</v>
          </cell>
          <cell r="LR42">
            <v>68</v>
          </cell>
          <cell r="LS42" t="str">
            <v>022204</v>
          </cell>
          <cell r="LT42">
            <v>22</v>
          </cell>
          <cell r="LU42" t="str">
            <v>022204</v>
          </cell>
          <cell r="LV42">
            <v>53</v>
          </cell>
          <cell r="LW42" t="str">
            <v>022204</v>
          </cell>
          <cell r="LX42">
            <v>15</v>
          </cell>
          <cell r="LY42" t="str">
            <v>022204</v>
          </cell>
          <cell r="LZ42">
            <v>51</v>
          </cell>
          <cell r="MA42" t="str">
            <v>022204</v>
          </cell>
          <cell r="MB42">
            <v>10</v>
          </cell>
          <cell r="MC42" t="str">
            <v>022204</v>
          </cell>
          <cell r="MD42">
            <v>54</v>
          </cell>
          <cell r="ME42" t="str">
            <v>022204</v>
          </cell>
          <cell r="MF42">
            <v>13</v>
          </cell>
          <cell r="MG42" t="str">
            <v>022204</v>
          </cell>
          <cell r="MH42">
            <v>36</v>
          </cell>
          <cell r="MI42" t="str">
            <v>022204</v>
          </cell>
          <cell r="MJ42">
            <v>7</v>
          </cell>
          <cell r="MK42" t="str">
            <v>022204</v>
          </cell>
          <cell r="ML42">
            <v>27</v>
          </cell>
          <cell r="MM42" t="str">
            <v>022204</v>
          </cell>
          <cell r="MN42">
            <v>6</v>
          </cell>
          <cell r="MO42" t="str">
            <v>022204</v>
          </cell>
          <cell r="MP42">
            <v>31</v>
          </cell>
          <cell r="MQ42" t="str">
            <v>022204</v>
          </cell>
          <cell r="MR42">
            <v>5</v>
          </cell>
          <cell r="MS42" t="str">
            <v>022204</v>
          </cell>
          <cell r="MT42">
            <v>21</v>
          </cell>
          <cell r="MU42" t="str">
            <v>022204</v>
          </cell>
          <cell r="MV42">
            <v>5</v>
          </cell>
          <cell r="MW42" t="str">
            <v>022204</v>
          </cell>
          <cell r="MX42">
            <v>26</v>
          </cell>
          <cell r="MY42" t="str">
            <v>022204</v>
          </cell>
          <cell r="MZ42">
            <v>2</v>
          </cell>
          <cell r="NA42" t="str">
            <v>022204</v>
          </cell>
          <cell r="NB42">
            <v>12</v>
          </cell>
          <cell r="NC42" t="str">
            <v>022204</v>
          </cell>
          <cell r="ND42">
            <v>2</v>
          </cell>
          <cell r="NE42" t="str">
            <v>022204</v>
          </cell>
          <cell r="NF42">
            <v>10</v>
          </cell>
          <cell r="NG42" t="str">
            <v>022204</v>
          </cell>
          <cell r="NH42">
            <v>2</v>
          </cell>
          <cell r="NI42" t="str">
            <v>022205</v>
          </cell>
          <cell r="NJ42">
            <v>34</v>
          </cell>
          <cell r="NM42" t="str">
            <v>022204</v>
          </cell>
          <cell r="NN42">
            <v>2</v>
          </cell>
          <cell r="NQ42" t="str">
            <v>022205</v>
          </cell>
          <cell r="NR42">
            <v>10</v>
          </cell>
          <cell r="NU42" t="str">
            <v>022400</v>
          </cell>
          <cell r="NV42">
            <v>6</v>
          </cell>
          <cell r="NY42" t="str">
            <v>023005</v>
          </cell>
          <cell r="NZ42">
            <v>1</v>
          </cell>
          <cell r="OC42" t="str">
            <v>027001</v>
          </cell>
          <cell r="OD42">
            <v>2</v>
          </cell>
        </row>
        <row r="43">
          <cell r="C43" t="str">
            <v>022205</v>
          </cell>
          <cell r="D43">
            <v>213</v>
          </cell>
          <cell r="E43" t="str">
            <v>022205</v>
          </cell>
          <cell r="F43">
            <v>204</v>
          </cell>
          <cell r="G43" t="str">
            <v>022205</v>
          </cell>
          <cell r="H43">
            <v>221</v>
          </cell>
          <cell r="I43" t="str">
            <v>022205</v>
          </cell>
          <cell r="J43">
            <v>190</v>
          </cell>
          <cell r="K43" t="str">
            <v>022205</v>
          </cell>
          <cell r="L43">
            <v>269</v>
          </cell>
          <cell r="M43" t="str">
            <v>022205</v>
          </cell>
          <cell r="N43">
            <v>257</v>
          </cell>
          <cell r="O43" t="str">
            <v>022205</v>
          </cell>
          <cell r="P43">
            <v>266</v>
          </cell>
          <cell r="Q43" t="str">
            <v>022205</v>
          </cell>
          <cell r="R43">
            <v>248</v>
          </cell>
          <cell r="S43" t="str">
            <v>022205</v>
          </cell>
          <cell r="T43">
            <v>293</v>
          </cell>
          <cell r="U43" t="str">
            <v>022205</v>
          </cell>
          <cell r="V43">
            <v>280</v>
          </cell>
          <cell r="W43" t="str">
            <v>022205</v>
          </cell>
          <cell r="X43">
            <v>311</v>
          </cell>
          <cell r="Y43" t="str">
            <v>022205</v>
          </cell>
          <cell r="Z43">
            <v>312</v>
          </cell>
          <cell r="AA43" t="str">
            <v>022205</v>
          </cell>
          <cell r="AB43">
            <v>329</v>
          </cell>
          <cell r="AC43" t="str">
            <v>022205</v>
          </cell>
          <cell r="AD43">
            <v>317</v>
          </cell>
          <cell r="AE43" t="str">
            <v>022205</v>
          </cell>
          <cell r="AF43">
            <v>352</v>
          </cell>
          <cell r="AG43" t="str">
            <v>022205</v>
          </cell>
          <cell r="AH43">
            <v>353</v>
          </cell>
          <cell r="AI43" t="str">
            <v>022205</v>
          </cell>
          <cell r="AJ43">
            <v>354</v>
          </cell>
          <cell r="AK43" t="str">
            <v>022205</v>
          </cell>
          <cell r="AL43">
            <v>328</v>
          </cell>
          <cell r="AM43" t="str">
            <v>022205</v>
          </cell>
          <cell r="AN43">
            <v>341</v>
          </cell>
          <cell r="AO43" t="str">
            <v>022205</v>
          </cell>
          <cell r="AP43">
            <v>319</v>
          </cell>
          <cell r="AQ43" t="str">
            <v>022205</v>
          </cell>
          <cell r="AR43">
            <v>344</v>
          </cell>
          <cell r="AS43" t="str">
            <v>022205</v>
          </cell>
          <cell r="AT43">
            <v>321</v>
          </cell>
          <cell r="AU43" t="str">
            <v>022205</v>
          </cell>
          <cell r="AV43">
            <v>354</v>
          </cell>
          <cell r="AW43" t="str">
            <v>022205</v>
          </cell>
          <cell r="AX43">
            <v>348</v>
          </cell>
          <cell r="AY43" t="str">
            <v>022205</v>
          </cell>
          <cell r="AZ43">
            <v>333</v>
          </cell>
          <cell r="BA43" t="str">
            <v>022205</v>
          </cell>
          <cell r="BB43">
            <v>328</v>
          </cell>
          <cell r="BC43" t="str">
            <v>022205</v>
          </cell>
          <cell r="BD43">
            <v>365</v>
          </cell>
          <cell r="BE43" t="str">
            <v>022205</v>
          </cell>
          <cell r="BF43">
            <v>300</v>
          </cell>
          <cell r="BG43" t="str">
            <v>022205</v>
          </cell>
          <cell r="BH43">
            <v>249</v>
          </cell>
          <cell r="BI43" t="str">
            <v>022205</v>
          </cell>
          <cell r="BJ43">
            <v>188</v>
          </cell>
          <cell r="BK43" t="str">
            <v>022205</v>
          </cell>
          <cell r="BL43">
            <v>237</v>
          </cell>
          <cell r="BM43" t="str">
            <v>022205</v>
          </cell>
          <cell r="BN43">
            <v>201</v>
          </cell>
          <cell r="BO43" t="str">
            <v>022117</v>
          </cell>
          <cell r="BP43">
            <v>31</v>
          </cell>
          <cell r="BQ43" t="str">
            <v>022117</v>
          </cell>
          <cell r="BR43">
            <v>27</v>
          </cell>
          <cell r="BS43" t="str">
            <v>022201</v>
          </cell>
          <cell r="BT43">
            <v>250</v>
          </cell>
          <cell r="BU43" t="str">
            <v>022203</v>
          </cell>
          <cell r="BV43">
            <v>52</v>
          </cell>
          <cell r="BW43" t="str">
            <v>022201</v>
          </cell>
          <cell r="BX43">
            <v>227</v>
          </cell>
          <cell r="BY43" t="str">
            <v>022203</v>
          </cell>
          <cell r="BZ43">
            <v>35</v>
          </cell>
          <cell r="CA43" t="str">
            <v>022205</v>
          </cell>
          <cell r="CB43">
            <v>201</v>
          </cell>
          <cell r="CC43" t="str">
            <v>022204</v>
          </cell>
          <cell r="CD43">
            <v>58</v>
          </cell>
          <cell r="CE43" t="str">
            <v>022203</v>
          </cell>
          <cell r="CF43">
            <v>75</v>
          </cell>
          <cell r="CG43" t="str">
            <v>022203</v>
          </cell>
          <cell r="CH43">
            <v>40</v>
          </cell>
          <cell r="CI43" t="str">
            <v>022202</v>
          </cell>
          <cell r="CJ43">
            <v>222</v>
          </cell>
          <cell r="CK43" t="str">
            <v>022205</v>
          </cell>
          <cell r="CL43">
            <v>131</v>
          </cell>
          <cell r="CM43" t="str">
            <v>022205</v>
          </cell>
          <cell r="CN43">
            <v>219</v>
          </cell>
          <cell r="CO43" t="str">
            <v>022203</v>
          </cell>
          <cell r="CP43">
            <v>51</v>
          </cell>
          <cell r="CQ43" t="str">
            <v>022205</v>
          </cell>
          <cell r="CR43">
            <v>216</v>
          </cell>
          <cell r="CS43" t="str">
            <v>022204</v>
          </cell>
          <cell r="CT43">
            <v>49</v>
          </cell>
          <cell r="CU43" t="str">
            <v>022205</v>
          </cell>
          <cell r="CV43">
            <v>229</v>
          </cell>
          <cell r="CW43" t="str">
            <v>022205</v>
          </cell>
          <cell r="CX43">
            <v>154</v>
          </cell>
          <cell r="CY43" t="str">
            <v>022205</v>
          </cell>
          <cell r="CZ43">
            <v>212</v>
          </cell>
          <cell r="DA43" t="str">
            <v>022203</v>
          </cell>
          <cell r="DB43">
            <v>58</v>
          </cell>
          <cell r="DC43" t="str">
            <v>022205</v>
          </cell>
          <cell r="DD43">
            <v>238</v>
          </cell>
          <cell r="DE43" t="str">
            <v>022204</v>
          </cell>
          <cell r="DF43">
            <v>61</v>
          </cell>
          <cell r="DG43" t="str">
            <v>022205</v>
          </cell>
          <cell r="DH43">
            <v>214</v>
          </cell>
          <cell r="DI43" t="str">
            <v>022204</v>
          </cell>
          <cell r="DJ43">
            <v>59</v>
          </cell>
          <cell r="DK43" t="str">
            <v>022205</v>
          </cell>
          <cell r="DL43">
            <v>249</v>
          </cell>
          <cell r="DM43" t="str">
            <v>022205</v>
          </cell>
          <cell r="DN43">
            <v>198</v>
          </cell>
          <cell r="DO43" t="str">
            <v>022205</v>
          </cell>
          <cell r="DP43">
            <v>244</v>
          </cell>
          <cell r="DQ43" t="str">
            <v>022205</v>
          </cell>
          <cell r="DR43">
            <v>235</v>
          </cell>
          <cell r="DS43" t="str">
            <v>022204</v>
          </cell>
          <cell r="DT43">
            <v>99</v>
          </cell>
          <cell r="DU43" t="str">
            <v>022204</v>
          </cell>
          <cell r="DV43">
            <v>83</v>
          </cell>
          <cell r="DW43" t="str">
            <v>022205</v>
          </cell>
          <cell r="DX43">
            <v>387</v>
          </cell>
          <cell r="DY43" t="str">
            <v>022205</v>
          </cell>
          <cell r="DZ43">
            <v>287</v>
          </cell>
          <cell r="EA43" t="str">
            <v>022205</v>
          </cell>
          <cell r="EB43">
            <v>327</v>
          </cell>
          <cell r="EC43" t="str">
            <v>022205</v>
          </cell>
          <cell r="ED43">
            <v>316</v>
          </cell>
          <cell r="EE43" t="str">
            <v>022205</v>
          </cell>
          <cell r="EF43">
            <v>370</v>
          </cell>
          <cell r="EG43" t="str">
            <v>022204</v>
          </cell>
          <cell r="EH43">
            <v>110</v>
          </cell>
          <cell r="EI43" t="str">
            <v>022205</v>
          </cell>
          <cell r="EJ43">
            <v>365</v>
          </cell>
          <cell r="EK43" t="str">
            <v>022205</v>
          </cell>
          <cell r="EL43">
            <v>362</v>
          </cell>
          <cell r="EM43" t="str">
            <v>022205</v>
          </cell>
          <cell r="EN43">
            <v>325</v>
          </cell>
          <cell r="EO43" t="str">
            <v>022205</v>
          </cell>
          <cell r="EP43">
            <v>319</v>
          </cell>
          <cell r="EQ43" t="str">
            <v>022205</v>
          </cell>
          <cell r="ER43">
            <v>328</v>
          </cell>
          <cell r="ES43" t="str">
            <v>022204</v>
          </cell>
          <cell r="ET43">
            <v>104</v>
          </cell>
          <cell r="EU43" t="str">
            <v>022205</v>
          </cell>
          <cell r="EV43">
            <v>357</v>
          </cell>
          <cell r="EW43" t="str">
            <v>022205</v>
          </cell>
          <cell r="EX43">
            <v>327</v>
          </cell>
          <cell r="EY43" t="str">
            <v>022205</v>
          </cell>
          <cell r="EZ43">
            <v>319</v>
          </cell>
          <cell r="FA43" t="str">
            <v>022205</v>
          </cell>
          <cell r="FB43">
            <v>305</v>
          </cell>
          <cell r="FC43" t="str">
            <v>022205</v>
          </cell>
          <cell r="FD43">
            <v>341</v>
          </cell>
          <cell r="FE43" t="str">
            <v>022205</v>
          </cell>
          <cell r="FF43">
            <v>314</v>
          </cell>
          <cell r="FG43" t="str">
            <v>022205</v>
          </cell>
          <cell r="FH43">
            <v>262</v>
          </cell>
          <cell r="FI43" t="str">
            <v>022205</v>
          </cell>
          <cell r="FJ43">
            <v>268</v>
          </cell>
          <cell r="FK43" t="str">
            <v>022205</v>
          </cell>
          <cell r="FL43">
            <v>281</v>
          </cell>
          <cell r="FM43" t="str">
            <v>022205</v>
          </cell>
          <cell r="FN43">
            <v>270</v>
          </cell>
          <cell r="FO43" t="str">
            <v>022205</v>
          </cell>
          <cell r="FP43">
            <v>246</v>
          </cell>
          <cell r="FQ43" t="str">
            <v>022205</v>
          </cell>
          <cell r="FR43">
            <v>241</v>
          </cell>
          <cell r="FS43" t="str">
            <v>022205</v>
          </cell>
          <cell r="FT43">
            <v>277</v>
          </cell>
          <cell r="FU43" t="str">
            <v>022205</v>
          </cell>
          <cell r="FV43">
            <v>260</v>
          </cell>
          <cell r="FW43" t="str">
            <v>022205</v>
          </cell>
          <cell r="FX43">
            <v>271</v>
          </cell>
          <cell r="FY43" t="str">
            <v>022205</v>
          </cell>
          <cell r="FZ43">
            <v>251</v>
          </cell>
          <cell r="GA43" t="str">
            <v>022205</v>
          </cell>
          <cell r="GB43">
            <v>237</v>
          </cell>
          <cell r="GC43" t="str">
            <v>022205</v>
          </cell>
          <cell r="GD43">
            <v>245</v>
          </cell>
          <cell r="GE43" t="str">
            <v>022205</v>
          </cell>
          <cell r="GF43">
            <v>268</v>
          </cell>
          <cell r="GG43" t="str">
            <v>022205</v>
          </cell>
          <cell r="GH43">
            <v>286</v>
          </cell>
          <cell r="GI43" t="str">
            <v>022205</v>
          </cell>
          <cell r="GJ43">
            <v>274</v>
          </cell>
          <cell r="GK43" t="str">
            <v>022205</v>
          </cell>
          <cell r="GL43">
            <v>249</v>
          </cell>
          <cell r="GM43" t="str">
            <v>022205</v>
          </cell>
          <cell r="GN43">
            <v>248</v>
          </cell>
          <cell r="GO43" t="str">
            <v>022205</v>
          </cell>
          <cell r="GP43">
            <v>282</v>
          </cell>
          <cell r="GQ43" t="str">
            <v>022205</v>
          </cell>
          <cell r="GR43">
            <v>267</v>
          </cell>
          <cell r="GS43" t="str">
            <v>022205</v>
          </cell>
          <cell r="GT43">
            <v>296</v>
          </cell>
          <cell r="GU43" t="str">
            <v>022205</v>
          </cell>
          <cell r="GV43">
            <v>300</v>
          </cell>
          <cell r="GW43" t="str">
            <v>022205</v>
          </cell>
          <cell r="GX43">
            <v>253</v>
          </cell>
          <cell r="GY43" t="str">
            <v>022205</v>
          </cell>
          <cell r="GZ43">
            <v>265</v>
          </cell>
          <cell r="HA43" t="str">
            <v>022205</v>
          </cell>
          <cell r="HB43">
            <v>243</v>
          </cell>
          <cell r="HC43" t="str">
            <v>022205</v>
          </cell>
          <cell r="HD43">
            <v>307</v>
          </cell>
          <cell r="HE43" t="str">
            <v>022204</v>
          </cell>
          <cell r="HF43">
            <v>108</v>
          </cell>
          <cell r="HG43" t="str">
            <v>022205</v>
          </cell>
          <cell r="HH43">
            <v>309</v>
          </cell>
          <cell r="HI43" t="str">
            <v>022205</v>
          </cell>
          <cell r="HJ43">
            <v>276</v>
          </cell>
          <cell r="HK43" t="str">
            <v>022205</v>
          </cell>
          <cell r="HL43">
            <v>275</v>
          </cell>
          <cell r="HM43" t="str">
            <v>022205</v>
          </cell>
          <cell r="HN43">
            <v>293</v>
          </cell>
          <cell r="HO43" t="str">
            <v>022205</v>
          </cell>
          <cell r="HP43">
            <v>312</v>
          </cell>
          <cell r="HQ43" t="str">
            <v>022205</v>
          </cell>
          <cell r="HR43">
            <v>351</v>
          </cell>
          <cell r="HS43" t="str">
            <v>022205</v>
          </cell>
          <cell r="HT43">
            <v>340</v>
          </cell>
          <cell r="HU43" t="str">
            <v>022205</v>
          </cell>
          <cell r="HV43">
            <v>345</v>
          </cell>
          <cell r="HW43" t="str">
            <v>022204</v>
          </cell>
          <cell r="HX43">
            <v>118</v>
          </cell>
          <cell r="HY43" t="str">
            <v>022205</v>
          </cell>
          <cell r="HZ43">
            <v>367</v>
          </cell>
          <cell r="IA43" t="str">
            <v>022205</v>
          </cell>
          <cell r="IB43">
            <v>358</v>
          </cell>
          <cell r="IC43" t="str">
            <v>022205</v>
          </cell>
          <cell r="ID43">
            <v>376</v>
          </cell>
          <cell r="IE43" t="str">
            <v>022205</v>
          </cell>
          <cell r="IF43">
            <v>350</v>
          </cell>
          <cell r="IG43" t="str">
            <v>022205</v>
          </cell>
          <cell r="IH43">
            <v>396</v>
          </cell>
          <cell r="II43" t="str">
            <v>022205</v>
          </cell>
          <cell r="IJ43">
            <v>347</v>
          </cell>
          <cell r="IK43" t="str">
            <v>022204</v>
          </cell>
          <cell r="IL43">
            <v>154</v>
          </cell>
          <cell r="IM43" t="str">
            <v>022205</v>
          </cell>
          <cell r="IN43">
            <v>372</v>
          </cell>
          <cell r="IO43" t="str">
            <v>022205</v>
          </cell>
          <cell r="IP43">
            <v>384</v>
          </cell>
          <cell r="IQ43" t="str">
            <v>022205</v>
          </cell>
          <cell r="IR43">
            <v>308</v>
          </cell>
          <cell r="IS43" t="str">
            <v>022205</v>
          </cell>
          <cell r="IT43">
            <v>369</v>
          </cell>
          <cell r="IU43" t="str">
            <v>022205</v>
          </cell>
          <cell r="IV43">
            <v>290</v>
          </cell>
          <cell r="IW43" t="str">
            <v>022205</v>
          </cell>
          <cell r="IX43">
            <v>362</v>
          </cell>
          <cell r="IY43" t="str">
            <v>022205</v>
          </cell>
          <cell r="IZ43">
            <v>279</v>
          </cell>
          <cell r="JA43" t="str">
            <v>022205</v>
          </cell>
          <cell r="JB43">
            <v>313</v>
          </cell>
          <cell r="JC43" t="str">
            <v>022205</v>
          </cell>
          <cell r="JD43">
            <v>237</v>
          </cell>
          <cell r="JE43" t="str">
            <v>022205</v>
          </cell>
          <cell r="JF43">
            <v>316</v>
          </cell>
          <cell r="JG43" t="str">
            <v>022205</v>
          </cell>
          <cell r="JH43">
            <v>200</v>
          </cell>
          <cell r="JI43" t="str">
            <v>022205</v>
          </cell>
          <cell r="JJ43">
            <v>278</v>
          </cell>
          <cell r="JK43" t="str">
            <v>022205</v>
          </cell>
          <cell r="JL43">
            <v>178</v>
          </cell>
          <cell r="JM43" t="str">
            <v>022205</v>
          </cell>
          <cell r="JN43">
            <v>231</v>
          </cell>
          <cell r="JO43" t="str">
            <v>022205</v>
          </cell>
          <cell r="JP43">
            <v>180</v>
          </cell>
          <cell r="JQ43" t="str">
            <v>022205</v>
          </cell>
          <cell r="JR43">
            <v>224</v>
          </cell>
          <cell r="JS43" t="str">
            <v>022205</v>
          </cell>
          <cell r="JT43">
            <v>141</v>
          </cell>
          <cell r="JU43" t="str">
            <v>022205</v>
          </cell>
          <cell r="JV43">
            <v>244</v>
          </cell>
          <cell r="JW43" t="str">
            <v>022205</v>
          </cell>
          <cell r="JX43">
            <v>136</v>
          </cell>
          <cell r="JY43" t="str">
            <v>022205</v>
          </cell>
          <cell r="JZ43">
            <v>172</v>
          </cell>
          <cell r="KA43" t="str">
            <v>022205</v>
          </cell>
          <cell r="KB43">
            <v>115</v>
          </cell>
          <cell r="KC43" t="str">
            <v>022205</v>
          </cell>
          <cell r="KD43">
            <v>182</v>
          </cell>
          <cell r="KE43" t="str">
            <v>022205</v>
          </cell>
          <cell r="KF43">
            <v>81</v>
          </cell>
          <cell r="KG43" t="str">
            <v>022205</v>
          </cell>
          <cell r="KH43">
            <v>149</v>
          </cell>
          <cell r="KI43" t="str">
            <v>022205</v>
          </cell>
          <cell r="KJ43">
            <v>69</v>
          </cell>
          <cell r="KK43" t="str">
            <v>022205</v>
          </cell>
          <cell r="KL43">
            <v>144</v>
          </cell>
          <cell r="KM43" t="str">
            <v>022205</v>
          </cell>
          <cell r="KN43">
            <v>73</v>
          </cell>
          <cell r="KO43" t="str">
            <v>022205</v>
          </cell>
          <cell r="KP43">
            <v>121</v>
          </cell>
          <cell r="KQ43" t="str">
            <v>022205</v>
          </cell>
          <cell r="KR43">
            <v>30</v>
          </cell>
          <cell r="KS43" t="str">
            <v>022205</v>
          </cell>
          <cell r="KT43">
            <v>88</v>
          </cell>
          <cell r="KU43" t="str">
            <v>022205</v>
          </cell>
          <cell r="KV43">
            <v>17</v>
          </cell>
          <cell r="KW43" t="str">
            <v>022205</v>
          </cell>
          <cell r="KX43">
            <v>35</v>
          </cell>
          <cell r="KY43" t="str">
            <v>022205</v>
          </cell>
          <cell r="KZ43">
            <v>17</v>
          </cell>
          <cell r="LA43" t="str">
            <v>022205</v>
          </cell>
          <cell r="LB43">
            <v>51</v>
          </cell>
          <cell r="LC43" t="str">
            <v>022205</v>
          </cell>
          <cell r="LD43">
            <v>43</v>
          </cell>
          <cell r="LE43" t="str">
            <v>022205</v>
          </cell>
          <cell r="LF43">
            <v>118</v>
          </cell>
          <cell r="LG43" t="str">
            <v>022205</v>
          </cell>
          <cell r="LH43">
            <v>52</v>
          </cell>
          <cell r="LI43" t="str">
            <v>022205</v>
          </cell>
          <cell r="LJ43">
            <v>131</v>
          </cell>
          <cell r="LK43" t="str">
            <v>022205</v>
          </cell>
          <cell r="LL43">
            <v>41</v>
          </cell>
          <cell r="LM43" t="str">
            <v>022205</v>
          </cell>
          <cell r="LN43">
            <v>115</v>
          </cell>
          <cell r="LO43" t="str">
            <v>022205</v>
          </cell>
          <cell r="LP43">
            <v>66</v>
          </cell>
          <cell r="LQ43" t="str">
            <v>022205</v>
          </cell>
          <cell r="LR43">
            <v>172</v>
          </cell>
          <cell r="LS43" t="str">
            <v>022205</v>
          </cell>
          <cell r="LT43">
            <v>35</v>
          </cell>
          <cell r="LU43" t="str">
            <v>022205</v>
          </cell>
          <cell r="LV43">
            <v>127</v>
          </cell>
          <cell r="LW43" t="str">
            <v>022205</v>
          </cell>
          <cell r="LX43">
            <v>41</v>
          </cell>
          <cell r="LY43" t="str">
            <v>022205</v>
          </cell>
          <cell r="LZ43">
            <v>131</v>
          </cell>
          <cell r="MA43" t="str">
            <v>022205</v>
          </cell>
          <cell r="MB43">
            <v>32</v>
          </cell>
          <cell r="MC43" t="str">
            <v>022205</v>
          </cell>
          <cell r="MD43">
            <v>107</v>
          </cell>
          <cell r="ME43" t="str">
            <v>022205</v>
          </cell>
          <cell r="MF43">
            <v>28</v>
          </cell>
          <cell r="MG43" t="str">
            <v>022205</v>
          </cell>
          <cell r="MH43">
            <v>95</v>
          </cell>
          <cell r="MI43" t="str">
            <v>022205</v>
          </cell>
          <cell r="MJ43">
            <v>20</v>
          </cell>
          <cell r="MK43" t="str">
            <v>022205</v>
          </cell>
          <cell r="ML43">
            <v>85</v>
          </cell>
          <cell r="MM43" t="str">
            <v>022205</v>
          </cell>
          <cell r="MN43">
            <v>16</v>
          </cell>
          <cell r="MO43" t="str">
            <v>022205</v>
          </cell>
          <cell r="MP43">
            <v>52</v>
          </cell>
          <cell r="MQ43" t="str">
            <v>022205</v>
          </cell>
          <cell r="MR43">
            <v>9</v>
          </cell>
          <cell r="MS43" t="str">
            <v>022205</v>
          </cell>
          <cell r="MT43">
            <v>57</v>
          </cell>
          <cell r="MU43" t="str">
            <v>022205</v>
          </cell>
          <cell r="MV43">
            <v>8</v>
          </cell>
          <cell r="MW43" t="str">
            <v>022205</v>
          </cell>
          <cell r="MX43">
            <v>49</v>
          </cell>
          <cell r="MY43" t="str">
            <v>022205</v>
          </cell>
          <cell r="MZ43">
            <v>6</v>
          </cell>
          <cell r="NA43" t="str">
            <v>022205</v>
          </cell>
          <cell r="NB43">
            <v>34</v>
          </cell>
          <cell r="NC43" t="str">
            <v>022205</v>
          </cell>
          <cell r="ND43">
            <v>10</v>
          </cell>
          <cell r="NE43" t="str">
            <v>022205</v>
          </cell>
          <cell r="NF43">
            <v>28</v>
          </cell>
          <cell r="NI43" t="str">
            <v>022208</v>
          </cell>
          <cell r="NJ43">
            <v>15</v>
          </cell>
          <cell r="NK43" t="str">
            <v>022205</v>
          </cell>
          <cell r="NL43">
            <v>2</v>
          </cell>
          <cell r="NM43" t="str">
            <v>022205</v>
          </cell>
          <cell r="NN43">
            <v>11</v>
          </cell>
          <cell r="NO43" t="str">
            <v>022205</v>
          </cell>
          <cell r="NP43">
            <v>1</v>
          </cell>
          <cell r="NQ43" t="str">
            <v>022208</v>
          </cell>
          <cell r="NR43">
            <v>6</v>
          </cell>
          <cell r="NS43" t="str">
            <v>022205</v>
          </cell>
          <cell r="NT43">
            <v>1</v>
          </cell>
          <cell r="NU43" t="str">
            <v>022720</v>
          </cell>
          <cell r="NV43">
            <v>5</v>
          </cell>
          <cell r="NY43" t="str">
            <v>023006</v>
          </cell>
          <cell r="NZ43">
            <v>2</v>
          </cell>
          <cell r="OC43" t="str">
            <v>027002</v>
          </cell>
          <cell r="OD43">
            <v>1</v>
          </cell>
        </row>
        <row r="44">
          <cell r="C44" t="str">
            <v>022208</v>
          </cell>
          <cell r="D44">
            <v>123</v>
          </cell>
          <cell r="E44" t="str">
            <v>022208</v>
          </cell>
          <cell r="F44">
            <v>93</v>
          </cell>
          <cell r="G44" t="str">
            <v>022208</v>
          </cell>
          <cell r="H44">
            <v>104</v>
          </cell>
          <cell r="I44" t="str">
            <v>022208</v>
          </cell>
          <cell r="J44">
            <v>103</v>
          </cell>
          <cell r="K44" t="str">
            <v>022208</v>
          </cell>
          <cell r="L44">
            <v>126</v>
          </cell>
          <cell r="M44" t="str">
            <v>022208</v>
          </cell>
          <cell r="N44">
            <v>105</v>
          </cell>
          <cell r="O44" t="str">
            <v>022208</v>
          </cell>
          <cell r="P44">
            <v>152</v>
          </cell>
          <cell r="Q44" t="str">
            <v>022208</v>
          </cell>
          <cell r="R44">
            <v>130</v>
          </cell>
          <cell r="S44" t="str">
            <v>022208</v>
          </cell>
          <cell r="T44">
            <v>151</v>
          </cell>
          <cell r="U44" t="str">
            <v>022208</v>
          </cell>
          <cell r="V44">
            <v>167</v>
          </cell>
          <cell r="W44" t="str">
            <v>022208</v>
          </cell>
          <cell r="X44">
            <v>176</v>
          </cell>
          <cell r="Y44" t="str">
            <v>022208</v>
          </cell>
          <cell r="Z44">
            <v>144</v>
          </cell>
          <cell r="AA44" t="str">
            <v>022208</v>
          </cell>
          <cell r="AB44">
            <v>189</v>
          </cell>
          <cell r="AC44" t="str">
            <v>022208</v>
          </cell>
          <cell r="AD44">
            <v>180</v>
          </cell>
          <cell r="AE44" t="str">
            <v>022208</v>
          </cell>
          <cell r="AF44">
            <v>198</v>
          </cell>
          <cell r="AG44" t="str">
            <v>022208</v>
          </cell>
          <cell r="AH44">
            <v>169</v>
          </cell>
          <cell r="AI44" t="str">
            <v>022208</v>
          </cell>
          <cell r="AJ44">
            <v>169</v>
          </cell>
          <cell r="AK44" t="str">
            <v>022208</v>
          </cell>
          <cell r="AL44">
            <v>149</v>
          </cell>
          <cell r="AM44" t="str">
            <v>022208</v>
          </cell>
          <cell r="AN44">
            <v>160</v>
          </cell>
          <cell r="AO44" t="str">
            <v>022208</v>
          </cell>
          <cell r="AP44">
            <v>171</v>
          </cell>
          <cell r="AQ44" t="str">
            <v>022208</v>
          </cell>
          <cell r="AR44">
            <v>188</v>
          </cell>
          <cell r="AS44" t="str">
            <v>022208</v>
          </cell>
          <cell r="AT44">
            <v>164</v>
          </cell>
          <cell r="AU44" t="str">
            <v>022208</v>
          </cell>
          <cell r="AV44">
            <v>168</v>
          </cell>
          <cell r="AW44" t="str">
            <v>022208</v>
          </cell>
          <cell r="AX44">
            <v>180</v>
          </cell>
          <cell r="AY44" t="str">
            <v>022208</v>
          </cell>
          <cell r="AZ44">
            <v>193</v>
          </cell>
          <cell r="BA44" t="str">
            <v>022208</v>
          </cell>
          <cell r="BB44">
            <v>179</v>
          </cell>
          <cell r="BC44" t="str">
            <v>022208</v>
          </cell>
          <cell r="BD44">
            <v>148</v>
          </cell>
          <cell r="BE44" t="str">
            <v>022208</v>
          </cell>
          <cell r="BF44">
            <v>150</v>
          </cell>
          <cell r="BG44" t="str">
            <v>022208</v>
          </cell>
          <cell r="BH44">
            <v>149</v>
          </cell>
          <cell r="BI44" t="str">
            <v>022208</v>
          </cell>
          <cell r="BJ44">
            <v>96</v>
          </cell>
          <cell r="BK44" t="str">
            <v>022208</v>
          </cell>
          <cell r="BL44">
            <v>136</v>
          </cell>
          <cell r="BM44" t="str">
            <v>022208</v>
          </cell>
          <cell r="BN44">
            <v>95</v>
          </cell>
          <cell r="BO44" t="str">
            <v>022201</v>
          </cell>
          <cell r="BP44">
            <v>283</v>
          </cell>
          <cell r="BQ44" t="str">
            <v>022201</v>
          </cell>
          <cell r="BR44">
            <v>224</v>
          </cell>
          <cell r="BS44" t="str">
            <v>022202</v>
          </cell>
          <cell r="BT44">
            <v>187</v>
          </cell>
          <cell r="BU44" t="str">
            <v>022204</v>
          </cell>
          <cell r="BV44">
            <v>51</v>
          </cell>
          <cell r="BW44" t="str">
            <v>022202</v>
          </cell>
          <cell r="BX44">
            <v>242</v>
          </cell>
          <cell r="BY44" t="str">
            <v>022204</v>
          </cell>
          <cell r="BZ44">
            <v>51</v>
          </cell>
          <cell r="CA44" t="str">
            <v>022208</v>
          </cell>
          <cell r="CB44">
            <v>88</v>
          </cell>
          <cell r="CC44" t="str">
            <v>022205</v>
          </cell>
          <cell r="CD44">
            <v>148</v>
          </cell>
          <cell r="CE44" t="str">
            <v>022204</v>
          </cell>
          <cell r="CF44">
            <v>55</v>
          </cell>
          <cell r="CG44" t="str">
            <v>022204</v>
          </cell>
          <cell r="CH44">
            <v>46</v>
          </cell>
          <cell r="CI44" t="str">
            <v>022203</v>
          </cell>
          <cell r="CJ44">
            <v>74</v>
          </cell>
          <cell r="CK44" t="str">
            <v>022208</v>
          </cell>
          <cell r="CL44">
            <v>72</v>
          </cell>
          <cell r="CM44" t="str">
            <v>022208</v>
          </cell>
          <cell r="CN44">
            <v>88</v>
          </cell>
          <cell r="CO44" t="str">
            <v>022204</v>
          </cell>
          <cell r="CP44">
            <v>58</v>
          </cell>
          <cell r="CQ44" t="str">
            <v>022208</v>
          </cell>
          <cell r="CR44">
            <v>120</v>
          </cell>
          <cell r="CS44" t="str">
            <v>022205</v>
          </cell>
          <cell r="CT44">
            <v>148</v>
          </cell>
          <cell r="CU44" t="str">
            <v>022208</v>
          </cell>
          <cell r="CV44">
            <v>107</v>
          </cell>
          <cell r="CW44" t="str">
            <v>022208</v>
          </cell>
          <cell r="CX44">
            <v>87</v>
          </cell>
          <cell r="CY44" t="str">
            <v>022208</v>
          </cell>
          <cell r="CZ44">
            <v>109</v>
          </cell>
          <cell r="DA44" t="str">
            <v>022204</v>
          </cell>
          <cell r="DB44">
            <v>43</v>
          </cell>
          <cell r="DC44" t="str">
            <v>022208</v>
          </cell>
          <cell r="DD44">
            <v>119</v>
          </cell>
          <cell r="DE44" t="str">
            <v>022205</v>
          </cell>
          <cell r="DF44">
            <v>145</v>
          </cell>
          <cell r="DG44" t="str">
            <v>022208</v>
          </cell>
          <cell r="DH44">
            <v>132</v>
          </cell>
          <cell r="DI44" t="str">
            <v>022205</v>
          </cell>
          <cell r="DJ44">
            <v>186</v>
          </cell>
          <cell r="DK44" t="str">
            <v>022208</v>
          </cell>
          <cell r="DL44">
            <v>150</v>
          </cell>
          <cell r="DM44" t="str">
            <v>022208</v>
          </cell>
          <cell r="DN44">
            <v>135</v>
          </cell>
          <cell r="DO44" t="str">
            <v>022208</v>
          </cell>
          <cell r="DP44">
            <v>140</v>
          </cell>
          <cell r="DQ44" t="str">
            <v>022208</v>
          </cell>
          <cell r="DR44">
            <v>102</v>
          </cell>
          <cell r="DS44" t="str">
            <v>022205</v>
          </cell>
          <cell r="DT44">
            <v>319</v>
          </cell>
          <cell r="DU44" t="str">
            <v>022205</v>
          </cell>
          <cell r="DV44">
            <v>263</v>
          </cell>
          <cell r="DW44" t="str">
            <v>022208</v>
          </cell>
          <cell r="DX44">
            <v>183</v>
          </cell>
          <cell r="DY44" t="str">
            <v>022208</v>
          </cell>
          <cell r="DZ44">
            <v>148</v>
          </cell>
          <cell r="EA44" t="str">
            <v>022208</v>
          </cell>
          <cell r="EB44">
            <v>186</v>
          </cell>
          <cell r="EC44" t="str">
            <v>022208</v>
          </cell>
          <cell r="ED44">
            <v>144</v>
          </cell>
          <cell r="EE44" t="str">
            <v>022208</v>
          </cell>
          <cell r="EF44">
            <v>203</v>
          </cell>
          <cell r="EG44" t="str">
            <v>022205</v>
          </cell>
          <cell r="EH44">
            <v>349</v>
          </cell>
          <cell r="EI44" t="str">
            <v>022208</v>
          </cell>
          <cell r="EJ44">
            <v>193</v>
          </cell>
          <cell r="EK44" t="str">
            <v>022208</v>
          </cell>
          <cell r="EL44">
            <v>192</v>
          </cell>
          <cell r="EM44" t="str">
            <v>022208</v>
          </cell>
          <cell r="EN44">
            <v>207</v>
          </cell>
          <cell r="EO44" t="str">
            <v>022208</v>
          </cell>
          <cell r="EP44">
            <v>152</v>
          </cell>
          <cell r="EQ44" t="str">
            <v>022208</v>
          </cell>
          <cell r="ER44">
            <v>159</v>
          </cell>
          <cell r="ES44" t="str">
            <v>022205</v>
          </cell>
          <cell r="ET44">
            <v>314</v>
          </cell>
          <cell r="EU44" t="str">
            <v>022208</v>
          </cell>
          <cell r="EV44">
            <v>179</v>
          </cell>
          <cell r="EW44" t="str">
            <v>022208</v>
          </cell>
          <cell r="EX44">
            <v>147</v>
          </cell>
          <cell r="EY44" t="str">
            <v>022208</v>
          </cell>
          <cell r="EZ44">
            <v>163</v>
          </cell>
          <cell r="FA44" t="str">
            <v>022208</v>
          </cell>
          <cell r="FB44">
            <v>134</v>
          </cell>
          <cell r="FC44" t="str">
            <v>022208</v>
          </cell>
          <cell r="FD44">
            <v>152</v>
          </cell>
          <cell r="FE44" t="str">
            <v>022208</v>
          </cell>
          <cell r="FF44">
            <v>147</v>
          </cell>
          <cell r="FG44" t="str">
            <v>022208</v>
          </cell>
          <cell r="FH44">
            <v>137</v>
          </cell>
          <cell r="FI44" t="str">
            <v>022208</v>
          </cell>
          <cell r="FJ44">
            <v>145</v>
          </cell>
          <cell r="FK44" t="str">
            <v>022208</v>
          </cell>
          <cell r="FL44">
            <v>136</v>
          </cell>
          <cell r="FM44" t="str">
            <v>022208</v>
          </cell>
          <cell r="FN44">
            <v>131</v>
          </cell>
          <cell r="FO44" t="str">
            <v>022208</v>
          </cell>
          <cell r="FP44">
            <v>119</v>
          </cell>
          <cell r="FQ44" t="str">
            <v>022208</v>
          </cell>
          <cell r="FR44">
            <v>141</v>
          </cell>
          <cell r="FS44" t="str">
            <v>022208</v>
          </cell>
          <cell r="FT44">
            <v>128</v>
          </cell>
          <cell r="FU44" t="str">
            <v>022208</v>
          </cell>
          <cell r="FV44">
            <v>121</v>
          </cell>
          <cell r="FW44" t="str">
            <v>022208</v>
          </cell>
          <cell r="FX44">
            <v>126</v>
          </cell>
          <cell r="FY44" t="str">
            <v>022208</v>
          </cell>
          <cell r="FZ44">
            <v>145</v>
          </cell>
          <cell r="GA44" t="str">
            <v>022208</v>
          </cell>
          <cell r="GB44">
            <v>128</v>
          </cell>
          <cell r="GC44" t="str">
            <v>022208</v>
          </cell>
          <cell r="GD44">
            <v>127</v>
          </cell>
          <cell r="GE44" t="str">
            <v>022208</v>
          </cell>
          <cell r="GF44">
            <v>134</v>
          </cell>
          <cell r="GG44" t="str">
            <v>022208</v>
          </cell>
          <cell r="GH44">
            <v>146</v>
          </cell>
          <cell r="GI44" t="str">
            <v>022208</v>
          </cell>
          <cell r="GJ44">
            <v>120</v>
          </cell>
          <cell r="GK44" t="str">
            <v>022208</v>
          </cell>
          <cell r="GL44">
            <v>120</v>
          </cell>
          <cell r="GM44" t="str">
            <v>022208</v>
          </cell>
          <cell r="GN44">
            <v>140</v>
          </cell>
          <cell r="GO44" t="str">
            <v>022208</v>
          </cell>
          <cell r="GP44">
            <v>145</v>
          </cell>
          <cell r="GQ44" t="str">
            <v>022208</v>
          </cell>
          <cell r="GR44">
            <v>165</v>
          </cell>
          <cell r="GS44" t="str">
            <v>022208</v>
          </cell>
          <cell r="GT44">
            <v>141</v>
          </cell>
          <cell r="GU44" t="str">
            <v>022208</v>
          </cell>
          <cell r="GV44">
            <v>162</v>
          </cell>
          <cell r="GW44" t="str">
            <v>022208</v>
          </cell>
          <cell r="GX44">
            <v>148</v>
          </cell>
          <cell r="GY44" t="str">
            <v>022208</v>
          </cell>
          <cell r="GZ44">
            <v>170</v>
          </cell>
          <cell r="HA44" t="str">
            <v>022208</v>
          </cell>
          <cell r="HB44">
            <v>163</v>
          </cell>
          <cell r="HC44" t="str">
            <v>022208</v>
          </cell>
          <cell r="HD44">
            <v>179</v>
          </cell>
          <cell r="HE44" t="str">
            <v>022205</v>
          </cell>
          <cell r="HF44">
            <v>283</v>
          </cell>
          <cell r="HG44" t="str">
            <v>022208</v>
          </cell>
          <cell r="HH44">
            <v>199</v>
          </cell>
          <cell r="HI44" t="str">
            <v>022208</v>
          </cell>
          <cell r="HJ44">
            <v>179</v>
          </cell>
          <cell r="HK44" t="str">
            <v>022208</v>
          </cell>
          <cell r="HL44">
            <v>163</v>
          </cell>
          <cell r="HM44" t="str">
            <v>022208</v>
          </cell>
          <cell r="HN44">
            <v>204</v>
          </cell>
          <cell r="HO44" t="str">
            <v>022208</v>
          </cell>
          <cell r="HP44">
            <v>182</v>
          </cell>
          <cell r="HQ44" t="str">
            <v>022208</v>
          </cell>
          <cell r="HR44">
            <v>176</v>
          </cell>
          <cell r="HS44" t="str">
            <v>022208</v>
          </cell>
          <cell r="HT44">
            <v>198</v>
          </cell>
          <cell r="HU44" t="str">
            <v>022208</v>
          </cell>
          <cell r="HV44">
            <v>195</v>
          </cell>
          <cell r="HW44" t="str">
            <v>022205</v>
          </cell>
          <cell r="HX44">
            <v>352</v>
          </cell>
          <cell r="HY44" t="str">
            <v>022208</v>
          </cell>
          <cell r="HZ44">
            <v>228</v>
          </cell>
          <cell r="IA44" t="str">
            <v>022208</v>
          </cell>
          <cell r="IB44">
            <v>214</v>
          </cell>
          <cell r="IC44" t="str">
            <v>022208</v>
          </cell>
          <cell r="ID44">
            <v>220</v>
          </cell>
          <cell r="IE44" t="str">
            <v>022208</v>
          </cell>
          <cell r="IF44">
            <v>211</v>
          </cell>
          <cell r="IG44" t="str">
            <v>022208</v>
          </cell>
          <cell r="IH44">
            <v>252</v>
          </cell>
          <cell r="II44" t="str">
            <v>022208</v>
          </cell>
          <cell r="IJ44">
            <v>252</v>
          </cell>
          <cell r="IK44" t="str">
            <v>022205</v>
          </cell>
          <cell r="IL44">
            <v>424</v>
          </cell>
          <cell r="IM44" t="str">
            <v>022208</v>
          </cell>
          <cell r="IN44">
            <v>207</v>
          </cell>
          <cell r="IO44" t="str">
            <v>022208</v>
          </cell>
          <cell r="IP44">
            <v>240</v>
          </cell>
          <cell r="IQ44" t="str">
            <v>022208</v>
          </cell>
          <cell r="IR44">
            <v>195</v>
          </cell>
          <cell r="IS44" t="str">
            <v>022208</v>
          </cell>
          <cell r="IT44">
            <v>205</v>
          </cell>
          <cell r="IU44" t="str">
            <v>022208</v>
          </cell>
          <cell r="IV44">
            <v>153</v>
          </cell>
          <cell r="IW44" t="str">
            <v>022208</v>
          </cell>
          <cell r="IX44">
            <v>212</v>
          </cell>
          <cell r="IY44" t="str">
            <v>022208</v>
          </cell>
          <cell r="IZ44">
            <v>160</v>
          </cell>
          <cell r="JA44" t="str">
            <v>022208</v>
          </cell>
          <cell r="JB44">
            <v>189</v>
          </cell>
          <cell r="JC44" t="str">
            <v>022208</v>
          </cell>
          <cell r="JD44">
            <v>117</v>
          </cell>
          <cell r="JE44" t="str">
            <v>022208</v>
          </cell>
          <cell r="JF44">
            <v>199</v>
          </cell>
          <cell r="JG44" t="str">
            <v>022208</v>
          </cell>
          <cell r="JH44">
            <v>140</v>
          </cell>
          <cell r="JI44" t="str">
            <v>022208</v>
          </cell>
          <cell r="JJ44">
            <v>151</v>
          </cell>
          <cell r="JK44" t="str">
            <v>022208</v>
          </cell>
          <cell r="JL44">
            <v>109</v>
          </cell>
          <cell r="JM44" t="str">
            <v>022208</v>
          </cell>
          <cell r="JN44">
            <v>139</v>
          </cell>
          <cell r="JO44" t="str">
            <v>022208</v>
          </cell>
          <cell r="JP44">
            <v>101</v>
          </cell>
          <cell r="JQ44" t="str">
            <v>022208</v>
          </cell>
          <cell r="JR44">
            <v>159</v>
          </cell>
          <cell r="JS44" t="str">
            <v>022208</v>
          </cell>
          <cell r="JT44">
            <v>96</v>
          </cell>
          <cell r="JU44" t="str">
            <v>022208</v>
          </cell>
          <cell r="JV44">
            <v>144</v>
          </cell>
          <cell r="JW44" t="str">
            <v>022208</v>
          </cell>
          <cell r="JX44">
            <v>101</v>
          </cell>
          <cell r="JY44" t="str">
            <v>022208</v>
          </cell>
          <cell r="JZ44">
            <v>117</v>
          </cell>
          <cell r="KA44" t="str">
            <v>022208</v>
          </cell>
          <cell r="KB44">
            <v>69</v>
          </cell>
          <cell r="KC44" t="str">
            <v>022208</v>
          </cell>
          <cell r="KD44">
            <v>124</v>
          </cell>
          <cell r="KE44" t="str">
            <v>022208</v>
          </cell>
          <cell r="KF44">
            <v>49</v>
          </cell>
          <cell r="KG44" t="str">
            <v>022208</v>
          </cell>
          <cell r="KH44">
            <v>80</v>
          </cell>
          <cell r="KI44" t="str">
            <v>022208</v>
          </cell>
          <cell r="KJ44">
            <v>54</v>
          </cell>
          <cell r="KK44" t="str">
            <v>022208</v>
          </cell>
          <cell r="KL44">
            <v>104</v>
          </cell>
          <cell r="KM44" t="str">
            <v>022208</v>
          </cell>
          <cell r="KN44">
            <v>54</v>
          </cell>
          <cell r="KO44" t="str">
            <v>022208</v>
          </cell>
          <cell r="KP44">
            <v>88</v>
          </cell>
          <cell r="KQ44" t="str">
            <v>022208</v>
          </cell>
          <cell r="KR44">
            <v>23</v>
          </cell>
          <cell r="KS44" t="str">
            <v>022208</v>
          </cell>
          <cell r="KT44">
            <v>45</v>
          </cell>
          <cell r="KU44" t="str">
            <v>022208</v>
          </cell>
          <cell r="KV44">
            <v>20</v>
          </cell>
          <cell r="KW44" t="str">
            <v>022208</v>
          </cell>
          <cell r="KX44">
            <v>25</v>
          </cell>
          <cell r="KY44" t="str">
            <v>022208</v>
          </cell>
          <cell r="KZ44">
            <v>20</v>
          </cell>
          <cell r="LA44" t="str">
            <v>022208</v>
          </cell>
          <cell r="LB44">
            <v>42</v>
          </cell>
          <cell r="LC44" t="str">
            <v>022208</v>
          </cell>
          <cell r="LD44">
            <v>33</v>
          </cell>
          <cell r="LE44" t="str">
            <v>022208</v>
          </cell>
          <cell r="LF44">
            <v>57</v>
          </cell>
          <cell r="LG44" t="str">
            <v>022208</v>
          </cell>
          <cell r="LH44">
            <v>44</v>
          </cell>
          <cell r="LI44" t="str">
            <v>022208</v>
          </cell>
          <cell r="LJ44">
            <v>81</v>
          </cell>
          <cell r="LK44" t="str">
            <v>022208</v>
          </cell>
          <cell r="LL44">
            <v>31</v>
          </cell>
          <cell r="LM44" t="str">
            <v>022208</v>
          </cell>
          <cell r="LN44">
            <v>80</v>
          </cell>
          <cell r="LO44" t="str">
            <v>022208</v>
          </cell>
          <cell r="LP44">
            <v>37</v>
          </cell>
          <cell r="LQ44" t="str">
            <v>022208</v>
          </cell>
          <cell r="LR44">
            <v>83</v>
          </cell>
          <cell r="LS44" t="str">
            <v>022208</v>
          </cell>
          <cell r="LT44">
            <v>27</v>
          </cell>
          <cell r="LU44" t="str">
            <v>022208</v>
          </cell>
          <cell r="LV44">
            <v>80</v>
          </cell>
          <cell r="LW44" t="str">
            <v>022208</v>
          </cell>
          <cell r="LX44">
            <v>30</v>
          </cell>
          <cell r="LY44" t="str">
            <v>022208</v>
          </cell>
          <cell r="LZ44">
            <v>69</v>
          </cell>
          <cell r="MA44" t="str">
            <v>022208</v>
          </cell>
          <cell r="MB44">
            <v>31</v>
          </cell>
          <cell r="MC44" t="str">
            <v>022208</v>
          </cell>
          <cell r="MD44">
            <v>67</v>
          </cell>
          <cell r="ME44" t="str">
            <v>022208</v>
          </cell>
          <cell r="MF44">
            <v>30</v>
          </cell>
          <cell r="MG44" t="str">
            <v>022208</v>
          </cell>
          <cell r="MH44">
            <v>58</v>
          </cell>
          <cell r="MI44" t="str">
            <v>022208</v>
          </cell>
          <cell r="MJ44">
            <v>11</v>
          </cell>
          <cell r="MK44" t="str">
            <v>022208</v>
          </cell>
          <cell r="ML44">
            <v>22</v>
          </cell>
          <cell r="MM44" t="str">
            <v>022208</v>
          </cell>
          <cell r="MN44">
            <v>13</v>
          </cell>
          <cell r="MO44" t="str">
            <v>022208</v>
          </cell>
          <cell r="MP44">
            <v>41</v>
          </cell>
          <cell r="MQ44" t="str">
            <v>022208</v>
          </cell>
          <cell r="MR44">
            <v>9</v>
          </cell>
          <cell r="MS44" t="str">
            <v>022208</v>
          </cell>
          <cell r="MT44">
            <v>35</v>
          </cell>
          <cell r="MU44" t="str">
            <v>022208</v>
          </cell>
          <cell r="MV44">
            <v>6</v>
          </cell>
          <cell r="MW44" t="str">
            <v>022208</v>
          </cell>
          <cell r="MX44">
            <v>35</v>
          </cell>
          <cell r="MY44" t="str">
            <v>022208</v>
          </cell>
          <cell r="MZ44">
            <v>4</v>
          </cell>
          <cell r="NA44" t="str">
            <v>022208</v>
          </cell>
          <cell r="NB44">
            <v>20</v>
          </cell>
          <cell r="NC44" t="str">
            <v>022208</v>
          </cell>
          <cell r="ND44">
            <v>5</v>
          </cell>
          <cell r="NE44" t="str">
            <v>022208</v>
          </cell>
          <cell r="NF44">
            <v>19</v>
          </cell>
          <cell r="NG44" t="str">
            <v>022208</v>
          </cell>
          <cell r="NH44">
            <v>2</v>
          </cell>
          <cell r="NI44" t="str">
            <v>022300</v>
          </cell>
          <cell r="NJ44">
            <v>59</v>
          </cell>
          <cell r="NK44" t="str">
            <v>022208</v>
          </cell>
          <cell r="NL44">
            <v>2</v>
          </cell>
          <cell r="NM44" t="str">
            <v>022208</v>
          </cell>
          <cell r="NN44">
            <v>11</v>
          </cell>
          <cell r="NO44" t="str">
            <v>022208</v>
          </cell>
          <cell r="NP44">
            <v>2</v>
          </cell>
          <cell r="NQ44" t="str">
            <v>022300</v>
          </cell>
          <cell r="NR44">
            <v>22</v>
          </cell>
          <cell r="NU44" t="str">
            <v>023002</v>
          </cell>
          <cell r="NV44">
            <v>14</v>
          </cell>
          <cell r="NW44" t="str">
            <v>022208</v>
          </cell>
          <cell r="NX44">
            <v>1</v>
          </cell>
          <cell r="NY44" t="str">
            <v>023500</v>
          </cell>
          <cell r="NZ44">
            <v>11</v>
          </cell>
          <cell r="OC44" t="str">
            <v>028000</v>
          </cell>
          <cell r="OD44">
            <v>3</v>
          </cell>
        </row>
        <row r="45">
          <cell r="C45" t="str">
            <v>022720</v>
          </cell>
          <cell r="D45">
            <v>732</v>
          </cell>
          <cell r="E45" t="str">
            <v>022720</v>
          </cell>
          <cell r="F45">
            <v>645</v>
          </cell>
          <cell r="G45" t="str">
            <v>022720</v>
          </cell>
          <cell r="H45">
            <v>737</v>
          </cell>
          <cell r="I45" t="str">
            <v>022720</v>
          </cell>
          <cell r="J45">
            <v>683</v>
          </cell>
          <cell r="K45" t="str">
            <v>022720</v>
          </cell>
          <cell r="L45">
            <v>809</v>
          </cell>
          <cell r="M45" t="str">
            <v>022720</v>
          </cell>
          <cell r="N45">
            <v>751</v>
          </cell>
          <cell r="O45" t="str">
            <v>022720</v>
          </cell>
          <cell r="P45">
            <v>844</v>
          </cell>
          <cell r="Q45" t="str">
            <v>022720</v>
          </cell>
          <cell r="R45">
            <v>811</v>
          </cell>
          <cell r="S45" t="str">
            <v>022720</v>
          </cell>
          <cell r="T45">
            <v>895</v>
          </cell>
          <cell r="U45" t="str">
            <v>022720</v>
          </cell>
          <cell r="V45">
            <v>769</v>
          </cell>
          <cell r="W45" t="str">
            <v>022720</v>
          </cell>
          <cell r="X45">
            <v>913</v>
          </cell>
          <cell r="Y45" t="str">
            <v>022720</v>
          </cell>
          <cell r="Z45">
            <v>896</v>
          </cell>
          <cell r="AA45" t="str">
            <v>022720</v>
          </cell>
          <cell r="AB45">
            <v>830</v>
          </cell>
          <cell r="AC45" t="str">
            <v>022400</v>
          </cell>
          <cell r="AD45">
            <v>1</v>
          </cell>
          <cell r="AE45" t="str">
            <v>022720</v>
          </cell>
          <cell r="AF45">
            <v>846</v>
          </cell>
          <cell r="AG45" t="str">
            <v>022720</v>
          </cell>
          <cell r="AH45">
            <v>741</v>
          </cell>
          <cell r="AI45" t="str">
            <v>022720</v>
          </cell>
          <cell r="AJ45">
            <v>790</v>
          </cell>
          <cell r="AK45" t="str">
            <v>022720</v>
          </cell>
          <cell r="AL45">
            <v>752</v>
          </cell>
          <cell r="AM45" t="str">
            <v>022720</v>
          </cell>
          <cell r="AN45">
            <v>684</v>
          </cell>
          <cell r="AO45" t="str">
            <v>022720</v>
          </cell>
          <cell r="AP45">
            <v>603</v>
          </cell>
          <cell r="AQ45" t="str">
            <v>022720</v>
          </cell>
          <cell r="AR45">
            <v>696</v>
          </cell>
          <cell r="AS45" t="str">
            <v>022720</v>
          </cell>
          <cell r="AT45">
            <v>640</v>
          </cell>
          <cell r="AU45" t="str">
            <v>022720</v>
          </cell>
          <cell r="AV45">
            <v>638</v>
          </cell>
          <cell r="AW45" t="str">
            <v>022720</v>
          </cell>
          <cell r="AX45">
            <v>578</v>
          </cell>
          <cell r="AY45" t="str">
            <v>022720</v>
          </cell>
          <cell r="AZ45">
            <v>560</v>
          </cell>
          <cell r="BA45" t="str">
            <v>022720</v>
          </cell>
          <cell r="BB45">
            <v>622</v>
          </cell>
          <cell r="BC45" t="str">
            <v>022720</v>
          </cell>
          <cell r="BD45">
            <v>583</v>
          </cell>
          <cell r="BE45" t="str">
            <v>022720</v>
          </cell>
          <cell r="BF45">
            <v>478</v>
          </cell>
          <cell r="BG45" t="str">
            <v>022720</v>
          </cell>
          <cell r="BH45">
            <v>427</v>
          </cell>
          <cell r="BI45" t="str">
            <v>022720</v>
          </cell>
          <cell r="BJ45">
            <v>370</v>
          </cell>
          <cell r="BK45" t="str">
            <v>022720</v>
          </cell>
          <cell r="BL45">
            <v>393</v>
          </cell>
          <cell r="BM45" t="str">
            <v>022720</v>
          </cell>
          <cell r="BN45">
            <v>340</v>
          </cell>
          <cell r="BO45" t="str">
            <v>022202</v>
          </cell>
          <cell r="BP45">
            <v>258</v>
          </cell>
          <cell r="BQ45" t="str">
            <v>022202</v>
          </cell>
          <cell r="BR45">
            <v>254</v>
          </cell>
          <cell r="BS45" t="str">
            <v>022203</v>
          </cell>
          <cell r="BT45">
            <v>79</v>
          </cell>
          <cell r="BU45" t="str">
            <v>022205</v>
          </cell>
          <cell r="BV45">
            <v>158</v>
          </cell>
          <cell r="BW45" t="str">
            <v>022203</v>
          </cell>
          <cell r="BX45">
            <v>57</v>
          </cell>
          <cell r="BY45" t="str">
            <v>022205</v>
          </cell>
          <cell r="BZ45">
            <v>150</v>
          </cell>
          <cell r="CA45" t="str">
            <v>022300</v>
          </cell>
          <cell r="CB45">
            <v>672</v>
          </cell>
          <cell r="CC45" t="str">
            <v>022208</v>
          </cell>
          <cell r="CD45">
            <v>76</v>
          </cell>
          <cell r="CE45" t="str">
            <v>022205</v>
          </cell>
          <cell r="CF45">
            <v>209</v>
          </cell>
          <cell r="CG45" t="str">
            <v>022205</v>
          </cell>
          <cell r="CH45">
            <v>138</v>
          </cell>
          <cell r="CI45" t="str">
            <v>022204</v>
          </cell>
          <cell r="CJ45">
            <v>87</v>
          </cell>
          <cell r="CK45" t="str">
            <v>022300</v>
          </cell>
          <cell r="CL45">
            <v>791</v>
          </cell>
          <cell r="CM45" t="str">
            <v>022300</v>
          </cell>
          <cell r="CN45">
            <v>957</v>
          </cell>
          <cell r="CO45" t="str">
            <v>022205</v>
          </cell>
          <cell r="CP45">
            <v>152</v>
          </cell>
          <cell r="CQ45" t="str">
            <v>022300</v>
          </cell>
          <cell r="CR45">
            <v>956</v>
          </cell>
          <cell r="CS45" t="str">
            <v>022208</v>
          </cell>
          <cell r="CT45">
            <v>68</v>
          </cell>
          <cell r="CU45" t="str">
            <v>022300</v>
          </cell>
          <cell r="CV45">
            <v>1015</v>
          </cell>
          <cell r="CW45" t="str">
            <v>022300</v>
          </cell>
          <cell r="CX45">
            <v>981</v>
          </cell>
          <cell r="CY45" t="str">
            <v>022300</v>
          </cell>
          <cell r="CZ45">
            <v>1014</v>
          </cell>
          <cell r="DA45" t="str">
            <v>022205</v>
          </cell>
          <cell r="DB45">
            <v>166</v>
          </cell>
          <cell r="DC45" t="str">
            <v>022300</v>
          </cell>
          <cell r="DD45">
            <v>1164</v>
          </cell>
          <cell r="DE45" t="str">
            <v>022208</v>
          </cell>
          <cell r="DF45">
            <v>87</v>
          </cell>
          <cell r="DG45" t="str">
            <v>022300</v>
          </cell>
          <cell r="DH45">
            <v>1140</v>
          </cell>
          <cell r="DI45" t="str">
            <v>022208</v>
          </cell>
          <cell r="DJ45">
            <v>88</v>
          </cell>
          <cell r="DK45" t="str">
            <v>022300</v>
          </cell>
          <cell r="DL45">
            <v>1244</v>
          </cell>
          <cell r="DM45" t="str">
            <v>022300</v>
          </cell>
          <cell r="DN45">
            <v>1213</v>
          </cell>
          <cell r="DO45" t="str">
            <v>022300</v>
          </cell>
          <cell r="DP45">
            <v>1467</v>
          </cell>
          <cell r="DQ45" t="str">
            <v>022300</v>
          </cell>
          <cell r="DR45">
            <v>1442</v>
          </cell>
          <cell r="DS45" t="str">
            <v>022208</v>
          </cell>
          <cell r="DT45">
            <v>156</v>
          </cell>
          <cell r="DU45" t="str">
            <v>022208</v>
          </cell>
          <cell r="DV45">
            <v>154</v>
          </cell>
          <cell r="DW45" t="str">
            <v>022300</v>
          </cell>
          <cell r="DX45">
            <v>1739</v>
          </cell>
          <cell r="DY45" t="str">
            <v>022300</v>
          </cell>
          <cell r="DZ45">
            <v>1733</v>
          </cell>
          <cell r="EA45" t="str">
            <v>022300</v>
          </cell>
          <cell r="EB45">
            <v>1899</v>
          </cell>
          <cell r="EC45" t="str">
            <v>022300</v>
          </cell>
          <cell r="ED45">
            <v>1861</v>
          </cell>
          <cell r="EE45" t="str">
            <v>022300</v>
          </cell>
          <cell r="EF45">
            <v>1854</v>
          </cell>
          <cell r="EG45" t="str">
            <v>022208</v>
          </cell>
          <cell r="EH45">
            <v>184</v>
          </cell>
          <cell r="EI45" t="str">
            <v>022300</v>
          </cell>
          <cell r="EJ45">
            <v>1884</v>
          </cell>
          <cell r="EK45" t="str">
            <v>022300</v>
          </cell>
          <cell r="EL45">
            <v>1962</v>
          </cell>
          <cell r="EM45" t="str">
            <v>022300</v>
          </cell>
          <cell r="EN45">
            <v>1704</v>
          </cell>
          <cell r="EO45" t="str">
            <v>022300</v>
          </cell>
          <cell r="EP45">
            <v>1829</v>
          </cell>
          <cell r="EQ45" t="str">
            <v>022300</v>
          </cell>
          <cell r="ER45">
            <v>1610</v>
          </cell>
          <cell r="ES45" t="str">
            <v>022208</v>
          </cell>
          <cell r="ET45">
            <v>154</v>
          </cell>
          <cell r="EU45" t="str">
            <v>022300</v>
          </cell>
          <cell r="EV45">
            <v>1695</v>
          </cell>
          <cell r="EW45" t="str">
            <v>022300</v>
          </cell>
          <cell r="EX45">
            <v>1864</v>
          </cell>
          <cell r="EY45" t="str">
            <v>022300</v>
          </cell>
          <cell r="EZ45">
            <v>1454</v>
          </cell>
          <cell r="FA45" t="str">
            <v>022300</v>
          </cell>
          <cell r="FB45">
            <v>1570</v>
          </cell>
          <cell r="FC45" t="str">
            <v>022300</v>
          </cell>
          <cell r="FD45">
            <v>1390</v>
          </cell>
          <cell r="FE45" t="str">
            <v>022300</v>
          </cell>
          <cell r="FF45">
            <v>1517</v>
          </cell>
          <cell r="FG45" t="str">
            <v>022300</v>
          </cell>
          <cell r="FH45">
            <v>1261</v>
          </cell>
          <cell r="FI45" t="str">
            <v>022300</v>
          </cell>
          <cell r="FJ45">
            <v>1425</v>
          </cell>
          <cell r="FK45" t="str">
            <v>022300</v>
          </cell>
          <cell r="FL45">
            <v>1143</v>
          </cell>
          <cell r="FM45" t="str">
            <v>022300</v>
          </cell>
          <cell r="FN45">
            <v>1400</v>
          </cell>
          <cell r="FO45" t="str">
            <v>022300</v>
          </cell>
          <cell r="FP45">
            <v>1125</v>
          </cell>
          <cell r="FQ45" t="str">
            <v>022300</v>
          </cell>
          <cell r="FR45">
            <v>1278</v>
          </cell>
          <cell r="FS45" t="str">
            <v>022300</v>
          </cell>
          <cell r="FT45">
            <v>1057</v>
          </cell>
          <cell r="FU45" t="str">
            <v>022300</v>
          </cell>
          <cell r="FV45">
            <v>1205</v>
          </cell>
          <cell r="FW45" t="str">
            <v>022300</v>
          </cell>
          <cell r="FX45">
            <v>986</v>
          </cell>
          <cell r="FY45" t="str">
            <v>022300</v>
          </cell>
          <cell r="FZ45">
            <v>1210</v>
          </cell>
          <cell r="GA45" t="str">
            <v>022300</v>
          </cell>
          <cell r="GB45">
            <v>993</v>
          </cell>
          <cell r="GC45" t="str">
            <v>022300</v>
          </cell>
          <cell r="GD45">
            <v>1154</v>
          </cell>
          <cell r="GE45" t="str">
            <v>022300</v>
          </cell>
          <cell r="GF45">
            <v>952</v>
          </cell>
          <cell r="GG45" t="str">
            <v>022300</v>
          </cell>
          <cell r="GH45">
            <v>1106</v>
          </cell>
          <cell r="GI45" t="str">
            <v>022300</v>
          </cell>
          <cell r="GJ45">
            <v>936</v>
          </cell>
          <cell r="GK45" t="str">
            <v>022300</v>
          </cell>
          <cell r="GL45">
            <v>1108</v>
          </cell>
          <cell r="GM45" t="str">
            <v>022300</v>
          </cell>
          <cell r="GN45">
            <v>913</v>
          </cell>
          <cell r="GO45" t="str">
            <v>022300</v>
          </cell>
          <cell r="GP45">
            <v>1071</v>
          </cell>
          <cell r="GQ45" t="str">
            <v>022300</v>
          </cell>
          <cell r="GR45">
            <v>950</v>
          </cell>
          <cell r="GS45" t="str">
            <v>022300</v>
          </cell>
          <cell r="GT45">
            <v>1056</v>
          </cell>
          <cell r="GU45" t="str">
            <v>022300</v>
          </cell>
          <cell r="GV45">
            <v>828</v>
          </cell>
          <cell r="GW45" t="str">
            <v>022300</v>
          </cell>
          <cell r="GX45">
            <v>1027</v>
          </cell>
          <cell r="GY45" t="str">
            <v>022300</v>
          </cell>
          <cell r="GZ45">
            <v>786</v>
          </cell>
          <cell r="HA45" t="str">
            <v>022300</v>
          </cell>
          <cell r="HB45">
            <v>1002</v>
          </cell>
          <cell r="HC45" t="str">
            <v>022300</v>
          </cell>
          <cell r="HD45">
            <v>801</v>
          </cell>
          <cell r="HE45" t="str">
            <v>022208</v>
          </cell>
          <cell r="HF45">
            <v>153</v>
          </cell>
          <cell r="HG45" t="str">
            <v>022300</v>
          </cell>
          <cell r="HH45">
            <v>758</v>
          </cell>
          <cell r="HI45" t="str">
            <v>022300</v>
          </cell>
          <cell r="HJ45">
            <v>1056</v>
          </cell>
          <cell r="HK45" t="str">
            <v>022300</v>
          </cell>
          <cell r="HL45">
            <v>798</v>
          </cell>
          <cell r="HM45" t="str">
            <v>022300</v>
          </cell>
          <cell r="HN45">
            <v>1063</v>
          </cell>
          <cell r="HO45" t="str">
            <v>022300</v>
          </cell>
          <cell r="HP45">
            <v>871</v>
          </cell>
          <cell r="HQ45" t="str">
            <v>022300</v>
          </cell>
          <cell r="HR45">
            <v>1112</v>
          </cell>
          <cell r="HS45" t="str">
            <v>022300</v>
          </cell>
          <cell r="HT45">
            <v>885</v>
          </cell>
          <cell r="HU45" t="str">
            <v>022300</v>
          </cell>
          <cell r="HV45">
            <v>1239</v>
          </cell>
          <cell r="HW45" t="str">
            <v>022208</v>
          </cell>
          <cell r="HX45">
            <v>208</v>
          </cell>
          <cell r="HY45" t="str">
            <v>022300</v>
          </cell>
          <cell r="HZ45">
            <v>1328</v>
          </cell>
          <cell r="IA45" t="str">
            <v>022300</v>
          </cell>
          <cell r="IB45">
            <v>957</v>
          </cell>
          <cell r="IC45" t="str">
            <v>022300</v>
          </cell>
          <cell r="ID45">
            <v>1448</v>
          </cell>
          <cell r="IE45" t="str">
            <v>022300</v>
          </cell>
          <cell r="IF45">
            <v>1029</v>
          </cell>
          <cell r="IG45" t="str">
            <v>022300</v>
          </cell>
          <cell r="IH45">
            <v>1541</v>
          </cell>
          <cell r="II45" t="str">
            <v>022300</v>
          </cell>
          <cell r="IJ45">
            <v>1046</v>
          </cell>
          <cell r="IK45" t="str">
            <v>022208</v>
          </cell>
          <cell r="IL45">
            <v>233</v>
          </cell>
          <cell r="IM45" t="str">
            <v>022300</v>
          </cell>
          <cell r="IN45">
            <v>1044</v>
          </cell>
          <cell r="IO45" t="str">
            <v>022300</v>
          </cell>
          <cell r="IP45">
            <v>1615</v>
          </cell>
          <cell r="IQ45" t="str">
            <v>022300</v>
          </cell>
          <cell r="IR45">
            <v>985</v>
          </cell>
          <cell r="IS45" t="str">
            <v>022300</v>
          </cell>
          <cell r="IT45">
            <v>1517</v>
          </cell>
          <cell r="IU45" t="str">
            <v>022300</v>
          </cell>
          <cell r="IV45">
            <v>914</v>
          </cell>
          <cell r="IW45" t="str">
            <v>022300</v>
          </cell>
          <cell r="IX45">
            <v>1468</v>
          </cell>
          <cell r="IY45" t="str">
            <v>022300</v>
          </cell>
          <cell r="IZ45">
            <v>819</v>
          </cell>
          <cell r="JA45" t="str">
            <v>022300</v>
          </cell>
          <cell r="JB45">
            <v>1295</v>
          </cell>
          <cell r="JC45" t="str">
            <v>022300</v>
          </cell>
          <cell r="JD45">
            <v>779</v>
          </cell>
          <cell r="JE45" t="str">
            <v>022300</v>
          </cell>
          <cell r="JF45">
            <v>1303</v>
          </cell>
          <cell r="JG45" t="str">
            <v>022300</v>
          </cell>
          <cell r="JH45">
            <v>721</v>
          </cell>
          <cell r="JI45" t="str">
            <v>022300</v>
          </cell>
          <cell r="JJ45">
            <v>1343</v>
          </cell>
          <cell r="JK45" t="str">
            <v>022300</v>
          </cell>
          <cell r="JL45">
            <v>639</v>
          </cell>
          <cell r="JM45" t="str">
            <v>022300</v>
          </cell>
          <cell r="JN45">
            <v>1158</v>
          </cell>
          <cell r="JO45" t="str">
            <v>022300</v>
          </cell>
          <cell r="JP45">
            <v>641</v>
          </cell>
          <cell r="JQ45" t="str">
            <v>022300</v>
          </cell>
          <cell r="JR45">
            <v>1096</v>
          </cell>
          <cell r="JS45" t="str">
            <v>022300</v>
          </cell>
          <cell r="JT45">
            <v>568</v>
          </cell>
          <cell r="JU45" t="str">
            <v>022300</v>
          </cell>
          <cell r="JV45">
            <v>1156</v>
          </cell>
          <cell r="JW45" t="str">
            <v>022300</v>
          </cell>
          <cell r="JX45">
            <v>516</v>
          </cell>
          <cell r="JY45" t="str">
            <v>022300</v>
          </cell>
          <cell r="JZ45">
            <v>945</v>
          </cell>
          <cell r="KA45" t="str">
            <v>022300</v>
          </cell>
          <cell r="KB45">
            <v>470</v>
          </cell>
          <cell r="KC45" t="str">
            <v>022300</v>
          </cell>
          <cell r="KD45">
            <v>1058</v>
          </cell>
          <cell r="KE45" t="str">
            <v>022300</v>
          </cell>
          <cell r="KF45">
            <v>326</v>
          </cell>
          <cell r="KG45" t="str">
            <v>022300</v>
          </cell>
          <cell r="KH45">
            <v>747</v>
          </cell>
          <cell r="KI45" t="str">
            <v>022300</v>
          </cell>
          <cell r="KJ45">
            <v>304</v>
          </cell>
          <cell r="KK45" t="str">
            <v>022300</v>
          </cell>
          <cell r="KL45">
            <v>718</v>
          </cell>
          <cell r="KM45" t="str">
            <v>022300</v>
          </cell>
          <cell r="KN45">
            <v>309</v>
          </cell>
          <cell r="KO45" t="str">
            <v>022300</v>
          </cell>
          <cell r="KP45">
            <v>687</v>
          </cell>
          <cell r="KQ45" t="str">
            <v>022300</v>
          </cell>
          <cell r="KR45">
            <v>161</v>
          </cell>
          <cell r="KS45" t="str">
            <v>022300</v>
          </cell>
          <cell r="KT45">
            <v>345</v>
          </cell>
          <cell r="KU45" t="str">
            <v>022300</v>
          </cell>
          <cell r="KV45">
            <v>91</v>
          </cell>
          <cell r="KW45" t="str">
            <v>022300</v>
          </cell>
          <cell r="KX45">
            <v>213</v>
          </cell>
          <cell r="KY45" t="str">
            <v>022300</v>
          </cell>
          <cell r="KZ45">
            <v>85</v>
          </cell>
          <cell r="LA45" t="str">
            <v>022300</v>
          </cell>
          <cell r="LB45">
            <v>218</v>
          </cell>
          <cell r="LC45" t="str">
            <v>022300</v>
          </cell>
          <cell r="LD45">
            <v>110</v>
          </cell>
          <cell r="LE45" t="str">
            <v>022300</v>
          </cell>
          <cell r="LF45">
            <v>372</v>
          </cell>
          <cell r="LG45" t="str">
            <v>022300</v>
          </cell>
          <cell r="LH45">
            <v>167</v>
          </cell>
          <cell r="LI45" t="str">
            <v>022300</v>
          </cell>
          <cell r="LJ45">
            <v>463</v>
          </cell>
          <cell r="LK45" t="str">
            <v>022300</v>
          </cell>
          <cell r="LL45">
            <v>134</v>
          </cell>
          <cell r="LM45" t="str">
            <v>022300</v>
          </cell>
          <cell r="LN45">
            <v>434</v>
          </cell>
          <cell r="LO45" t="str">
            <v>022300</v>
          </cell>
          <cell r="LP45">
            <v>153</v>
          </cell>
          <cell r="LQ45" t="str">
            <v>022300</v>
          </cell>
          <cell r="LR45">
            <v>490</v>
          </cell>
          <cell r="LS45" t="str">
            <v>022300</v>
          </cell>
          <cell r="LT45">
            <v>139</v>
          </cell>
          <cell r="LU45" t="str">
            <v>022300</v>
          </cell>
          <cell r="LV45">
            <v>480</v>
          </cell>
          <cell r="LW45" t="str">
            <v>022300</v>
          </cell>
          <cell r="LX45">
            <v>111</v>
          </cell>
          <cell r="LY45" t="str">
            <v>022300</v>
          </cell>
          <cell r="LZ45">
            <v>365</v>
          </cell>
          <cell r="MA45" t="str">
            <v>022300</v>
          </cell>
          <cell r="MB45">
            <v>87</v>
          </cell>
          <cell r="MC45" t="str">
            <v>022300</v>
          </cell>
          <cell r="MD45">
            <v>368</v>
          </cell>
          <cell r="ME45" t="str">
            <v>022300</v>
          </cell>
          <cell r="MF45">
            <v>56</v>
          </cell>
          <cell r="MG45" t="str">
            <v>022300</v>
          </cell>
          <cell r="MH45">
            <v>238</v>
          </cell>
          <cell r="MI45" t="str">
            <v>022300</v>
          </cell>
          <cell r="MJ45">
            <v>36</v>
          </cell>
          <cell r="MK45" t="str">
            <v>022300</v>
          </cell>
          <cell r="ML45">
            <v>185</v>
          </cell>
          <cell r="MM45" t="str">
            <v>022300</v>
          </cell>
          <cell r="MN45">
            <v>38</v>
          </cell>
          <cell r="MO45" t="str">
            <v>022300</v>
          </cell>
          <cell r="MP45">
            <v>138</v>
          </cell>
          <cell r="MQ45" t="str">
            <v>022300</v>
          </cell>
          <cell r="MR45">
            <v>32</v>
          </cell>
          <cell r="MS45" t="str">
            <v>022300</v>
          </cell>
          <cell r="MT45">
            <v>138</v>
          </cell>
          <cell r="MU45" t="str">
            <v>022300</v>
          </cell>
          <cell r="MV45">
            <v>31</v>
          </cell>
          <cell r="MW45" t="str">
            <v>022300</v>
          </cell>
          <cell r="MX45">
            <v>130</v>
          </cell>
          <cell r="MY45" t="str">
            <v>022300</v>
          </cell>
          <cell r="MZ45">
            <v>26</v>
          </cell>
          <cell r="NA45" t="str">
            <v>022300</v>
          </cell>
          <cell r="NB45">
            <v>95</v>
          </cell>
          <cell r="NC45" t="str">
            <v>022300</v>
          </cell>
          <cell r="ND45">
            <v>12</v>
          </cell>
          <cell r="NE45" t="str">
            <v>022300</v>
          </cell>
          <cell r="NF45">
            <v>74</v>
          </cell>
          <cell r="NG45" t="str">
            <v>022300</v>
          </cell>
          <cell r="NH45">
            <v>12</v>
          </cell>
          <cell r="NI45" t="str">
            <v>022400</v>
          </cell>
          <cell r="NJ45">
            <v>16</v>
          </cell>
          <cell r="NK45" t="str">
            <v>022300</v>
          </cell>
          <cell r="NL45">
            <v>5</v>
          </cell>
          <cell r="NM45" t="str">
            <v>022300</v>
          </cell>
          <cell r="NN45">
            <v>37</v>
          </cell>
          <cell r="NO45" t="str">
            <v>022300</v>
          </cell>
          <cell r="NP45">
            <v>4</v>
          </cell>
          <cell r="NQ45" t="str">
            <v>022400</v>
          </cell>
          <cell r="NR45">
            <v>11</v>
          </cell>
          <cell r="NS45" t="str">
            <v>022300</v>
          </cell>
          <cell r="NT45">
            <v>3</v>
          </cell>
          <cell r="NU45" t="str">
            <v>023005</v>
          </cell>
          <cell r="NV45">
            <v>4</v>
          </cell>
          <cell r="NW45" t="str">
            <v>022300</v>
          </cell>
          <cell r="NX45">
            <v>2</v>
          </cell>
          <cell r="NY45" t="str">
            <v>024001</v>
          </cell>
          <cell r="NZ45">
            <v>1</v>
          </cell>
          <cell r="OA45" t="str">
            <v>022300</v>
          </cell>
          <cell r="OB45">
            <v>1</v>
          </cell>
          <cell r="OC45" t="str">
            <v>028004</v>
          </cell>
          <cell r="OD45">
            <v>4</v>
          </cell>
        </row>
        <row r="46">
          <cell r="C46" t="str">
            <v>023002</v>
          </cell>
          <cell r="D46">
            <v>434</v>
          </cell>
          <cell r="E46" t="str">
            <v>023002</v>
          </cell>
          <cell r="F46">
            <v>386</v>
          </cell>
          <cell r="G46" t="str">
            <v>023002</v>
          </cell>
          <cell r="H46">
            <v>328</v>
          </cell>
          <cell r="I46" t="str">
            <v>023002</v>
          </cell>
          <cell r="J46">
            <v>402</v>
          </cell>
          <cell r="K46" t="str">
            <v>023002</v>
          </cell>
          <cell r="L46">
            <v>436</v>
          </cell>
          <cell r="M46" t="str">
            <v>023002</v>
          </cell>
          <cell r="N46">
            <v>391</v>
          </cell>
          <cell r="O46" t="str">
            <v>023002</v>
          </cell>
          <cell r="P46">
            <v>431</v>
          </cell>
          <cell r="Q46" t="str">
            <v>023002</v>
          </cell>
          <cell r="R46">
            <v>388</v>
          </cell>
          <cell r="S46" t="str">
            <v>023002</v>
          </cell>
          <cell r="T46">
            <v>513</v>
          </cell>
          <cell r="U46" t="str">
            <v>023002</v>
          </cell>
          <cell r="V46">
            <v>509</v>
          </cell>
          <cell r="W46" t="str">
            <v>023002</v>
          </cell>
          <cell r="X46">
            <v>579</v>
          </cell>
          <cell r="Y46" t="str">
            <v>023002</v>
          </cell>
          <cell r="Z46">
            <v>544</v>
          </cell>
          <cell r="AA46" t="str">
            <v>023002</v>
          </cell>
          <cell r="AB46">
            <v>637</v>
          </cell>
          <cell r="AC46" t="str">
            <v>022720</v>
          </cell>
          <cell r="AD46">
            <v>833</v>
          </cell>
          <cell r="AE46" t="str">
            <v>023002</v>
          </cell>
          <cell r="AF46">
            <v>537</v>
          </cell>
          <cell r="AG46" t="str">
            <v>023002</v>
          </cell>
          <cell r="AH46">
            <v>559</v>
          </cell>
          <cell r="AI46" t="str">
            <v>023002</v>
          </cell>
          <cell r="AJ46">
            <v>665</v>
          </cell>
          <cell r="AK46" t="str">
            <v>023002</v>
          </cell>
          <cell r="AL46">
            <v>575</v>
          </cell>
          <cell r="AM46" t="str">
            <v>023002</v>
          </cell>
          <cell r="AN46">
            <v>590</v>
          </cell>
          <cell r="AO46" t="str">
            <v>023002</v>
          </cell>
          <cell r="AP46">
            <v>548</v>
          </cell>
          <cell r="AQ46" t="str">
            <v>023002</v>
          </cell>
          <cell r="AR46">
            <v>578</v>
          </cell>
          <cell r="AS46" t="str">
            <v>023002</v>
          </cell>
          <cell r="AT46">
            <v>557</v>
          </cell>
          <cell r="AU46" t="str">
            <v>023002</v>
          </cell>
          <cell r="AV46">
            <v>563</v>
          </cell>
          <cell r="AW46" t="str">
            <v>023002</v>
          </cell>
          <cell r="AX46">
            <v>539</v>
          </cell>
          <cell r="AY46" t="str">
            <v>023002</v>
          </cell>
          <cell r="AZ46">
            <v>587</v>
          </cell>
          <cell r="BA46" t="str">
            <v>023002</v>
          </cell>
          <cell r="BB46">
            <v>589</v>
          </cell>
          <cell r="BC46" t="str">
            <v>023002</v>
          </cell>
          <cell r="BD46">
            <v>551</v>
          </cell>
          <cell r="BE46" t="str">
            <v>023002</v>
          </cell>
          <cell r="BF46">
            <v>502</v>
          </cell>
          <cell r="BG46" t="str">
            <v>023002</v>
          </cell>
          <cell r="BH46">
            <v>454</v>
          </cell>
          <cell r="BI46" t="str">
            <v>023002</v>
          </cell>
          <cell r="BJ46">
            <v>398</v>
          </cell>
          <cell r="BK46" t="str">
            <v>023002</v>
          </cell>
          <cell r="BL46">
            <v>458</v>
          </cell>
          <cell r="BM46" t="str">
            <v>023002</v>
          </cell>
          <cell r="BN46">
            <v>445</v>
          </cell>
          <cell r="BO46" t="str">
            <v>022203</v>
          </cell>
          <cell r="BP46">
            <v>81</v>
          </cell>
          <cell r="BQ46" t="str">
            <v>022203</v>
          </cell>
          <cell r="BR46">
            <v>67</v>
          </cell>
          <cell r="BS46" t="str">
            <v>022204</v>
          </cell>
          <cell r="BT46">
            <v>57</v>
          </cell>
          <cell r="BU46" t="str">
            <v>022208</v>
          </cell>
          <cell r="BV46">
            <v>57</v>
          </cell>
          <cell r="BW46" t="str">
            <v>022204</v>
          </cell>
          <cell r="BX46">
            <v>78</v>
          </cell>
          <cell r="BY46" t="str">
            <v>022208</v>
          </cell>
          <cell r="BZ46">
            <v>84</v>
          </cell>
          <cell r="CA46" t="str">
            <v>022400</v>
          </cell>
          <cell r="CB46">
            <v>206</v>
          </cell>
          <cell r="CC46" t="str">
            <v>022300</v>
          </cell>
          <cell r="CD46">
            <v>631</v>
          </cell>
          <cell r="CE46" t="str">
            <v>022208</v>
          </cell>
          <cell r="CF46">
            <v>97</v>
          </cell>
          <cell r="CG46" t="str">
            <v>022208</v>
          </cell>
          <cell r="CH46">
            <v>80</v>
          </cell>
          <cell r="CI46" t="str">
            <v>022205</v>
          </cell>
          <cell r="CJ46">
            <v>194</v>
          </cell>
          <cell r="CK46" t="str">
            <v>022400</v>
          </cell>
          <cell r="CL46">
            <v>389</v>
          </cell>
          <cell r="CM46" t="str">
            <v>022400</v>
          </cell>
          <cell r="CN46">
            <v>324</v>
          </cell>
          <cell r="CO46" t="str">
            <v>022208</v>
          </cell>
          <cell r="CP46">
            <v>66</v>
          </cell>
          <cell r="CQ46" t="str">
            <v>022400</v>
          </cell>
          <cell r="CR46">
            <v>485</v>
          </cell>
          <cell r="CS46" t="str">
            <v>022300</v>
          </cell>
          <cell r="CT46">
            <v>949</v>
          </cell>
          <cell r="CU46" t="str">
            <v>022400</v>
          </cell>
          <cell r="CV46">
            <v>557</v>
          </cell>
          <cell r="CW46" t="str">
            <v>022400</v>
          </cell>
          <cell r="CX46">
            <v>609</v>
          </cell>
          <cell r="CY46" t="str">
            <v>022400</v>
          </cell>
          <cell r="CZ46">
            <v>437</v>
          </cell>
          <cell r="DA46" t="str">
            <v>022208</v>
          </cell>
          <cell r="DB46">
            <v>80</v>
          </cell>
          <cell r="DC46" t="str">
            <v>022400</v>
          </cell>
          <cell r="DD46">
            <v>459</v>
          </cell>
          <cell r="DE46" t="str">
            <v>022300</v>
          </cell>
          <cell r="DF46">
            <v>1064</v>
          </cell>
          <cell r="DG46" t="str">
            <v>022400</v>
          </cell>
          <cell r="DH46">
            <v>444</v>
          </cell>
          <cell r="DI46" t="str">
            <v>022300</v>
          </cell>
          <cell r="DJ46">
            <v>1162</v>
          </cell>
          <cell r="DK46" t="str">
            <v>022400</v>
          </cell>
          <cell r="DL46">
            <v>537</v>
          </cell>
          <cell r="DM46" t="str">
            <v>022400</v>
          </cell>
          <cell r="DN46">
            <v>641</v>
          </cell>
          <cell r="DO46" t="str">
            <v>022400</v>
          </cell>
          <cell r="DP46">
            <v>592</v>
          </cell>
          <cell r="DQ46" t="str">
            <v>022400</v>
          </cell>
          <cell r="DR46">
            <v>644</v>
          </cell>
          <cell r="DS46" t="str">
            <v>022300</v>
          </cell>
          <cell r="DT46">
            <v>1609</v>
          </cell>
          <cell r="DU46" t="str">
            <v>022300</v>
          </cell>
          <cell r="DV46">
            <v>1617</v>
          </cell>
          <cell r="DW46" t="str">
            <v>022400</v>
          </cell>
          <cell r="DX46">
            <v>707</v>
          </cell>
          <cell r="DY46" t="str">
            <v>022400</v>
          </cell>
          <cell r="DZ46">
            <v>796</v>
          </cell>
          <cell r="EA46" t="str">
            <v>022400</v>
          </cell>
          <cell r="EB46">
            <v>750</v>
          </cell>
          <cell r="EC46" t="str">
            <v>022400</v>
          </cell>
          <cell r="ED46">
            <v>845</v>
          </cell>
          <cell r="EE46" t="str">
            <v>022400</v>
          </cell>
          <cell r="EF46">
            <v>844</v>
          </cell>
          <cell r="EG46" t="str">
            <v>022300</v>
          </cell>
          <cell r="EH46">
            <v>2019</v>
          </cell>
          <cell r="EI46" t="str">
            <v>022400</v>
          </cell>
          <cell r="EJ46">
            <v>821</v>
          </cell>
          <cell r="EK46" t="str">
            <v>022400</v>
          </cell>
          <cell r="EL46">
            <v>886</v>
          </cell>
          <cell r="EM46" t="str">
            <v>022400</v>
          </cell>
          <cell r="EN46">
            <v>755</v>
          </cell>
          <cell r="EO46" t="str">
            <v>022400</v>
          </cell>
          <cell r="EP46">
            <v>861</v>
          </cell>
          <cell r="EQ46" t="str">
            <v>022400</v>
          </cell>
          <cell r="ER46">
            <v>600</v>
          </cell>
          <cell r="ES46" t="str">
            <v>022300</v>
          </cell>
          <cell r="ET46">
            <v>1777</v>
          </cell>
          <cell r="EU46" t="str">
            <v>022400</v>
          </cell>
          <cell r="EV46">
            <v>656</v>
          </cell>
          <cell r="EW46" t="str">
            <v>022400</v>
          </cell>
          <cell r="EX46">
            <v>786</v>
          </cell>
          <cell r="EY46" t="str">
            <v>022400</v>
          </cell>
          <cell r="EZ46">
            <v>561</v>
          </cell>
          <cell r="FA46" t="str">
            <v>022400</v>
          </cell>
          <cell r="FB46">
            <v>654</v>
          </cell>
          <cell r="FC46" t="str">
            <v>022400</v>
          </cell>
          <cell r="FD46">
            <v>547</v>
          </cell>
          <cell r="FE46" t="str">
            <v>022400</v>
          </cell>
          <cell r="FF46">
            <v>672</v>
          </cell>
          <cell r="FG46" t="str">
            <v>022400</v>
          </cell>
          <cell r="FH46">
            <v>490</v>
          </cell>
          <cell r="FI46" t="str">
            <v>022400</v>
          </cell>
          <cell r="FJ46">
            <v>665</v>
          </cell>
          <cell r="FK46" t="str">
            <v>022400</v>
          </cell>
          <cell r="FL46">
            <v>536</v>
          </cell>
          <cell r="FM46" t="str">
            <v>022400</v>
          </cell>
          <cell r="FN46">
            <v>674</v>
          </cell>
          <cell r="FO46" t="str">
            <v>022400</v>
          </cell>
          <cell r="FP46">
            <v>441</v>
          </cell>
          <cell r="FQ46" t="str">
            <v>022400</v>
          </cell>
          <cell r="FR46">
            <v>629</v>
          </cell>
          <cell r="FS46" t="str">
            <v>022400</v>
          </cell>
          <cell r="FT46">
            <v>481</v>
          </cell>
          <cell r="FU46" t="str">
            <v>022400</v>
          </cell>
          <cell r="FV46">
            <v>599</v>
          </cell>
          <cell r="FW46" t="str">
            <v>022400</v>
          </cell>
          <cell r="FX46">
            <v>433</v>
          </cell>
          <cell r="FY46" t="str">
            <v>022400</v>
          </cell>
          <cell r="FZ46">
            <v>597</v>
          </cell>
          <cell r="GA46" t="str">
            <v>022400</v>
          </cell>
          <cell r="GB46">
            <v>436</v>
          </cell>
          <cell r="GC46" t="str">
            <v>022400</v>
          </cell>
          <cell r="GD46">
            <v>546</v>
          </cell>
          <cell r="GE46" t="str">
            <v>022400</v>
          </cell>
          <cell r="GF46">
            <v>397</v>
          </cell>
          <cell r="GG46" t="str">
            <v>022400</v>
          </cell>
          <cell r="GH46">
            <v>574</v>
          </cell>
          <cell r="GI46" t="str">
            <v>022400</v>
          </cell>
          <cell r="GJ46">
            <v>399</v>
          </cell>
          <cell r="GK46" t="str">
            <v>022400</v>
          </cell>
          <cell r="GL46">
            <v>468</v>
          </cell>
          <cell r="GM46" t="str">
            <v>022400</v>
          </cell>
          <cell r="GN46">
            <v>378</v>
          </cell>
          <cell r="GO46" t="str">
            <v>022400</v>
          </cell>
          <cell r="GP46">
            <v>521</v>
          </cell>
          <cell r="GQ46" t="str">
            <v>022400</v>
          </cell>
          <cell r="GR46">
            <v>343</v>
          </cell>
          <cell r="GS46" t="str">
            <v>022400</v>
          </cell>
          <cell r="GT46">
            <v>475</v>
          </cell>
          <cell r="GU46" t="str">
            <v>022400</v>
          </cell>
          <cell r="GV46">
            <v>356</v>
          </cell>
          <cell r="GW46" t="str">
            <v>022400</v>
          </cell>
          <cell r="GX46">
            <v>438</v>
          </cell>
          <cell r="GY46" t="str">
            <v>022400</v>
          </cell>
          <cell r="GZ46">
            <v>379</v>
          </cell>
          <cell r="HA46" t="str">
            <v>022400</v>
          </cell>
          <cell r="HB46">
            <v>474</v>
          </cell>
          <cell r="HC46" t="str">
            <v>022400</v>
          </cell>
          <cell r="HD46">
            <v>339</v>
          </cell>
          <cell r="HE46" t="str">
            <v>022300</v>
          </cell>
          <cell r="HF46">
            <v>981</v>
          </cell>
          <cell r="HG46" t="str">
            <v>022400</v>
          </cell>
          <cell r="HH46">
            <v>328</v>
          </cell>
          <cell r="HI46" t="str">
            <v>022400</v>
          </cell>
          <cell r="HJ46">
            <v>415</v>
          </cell>
          <cell r="HK46" t="str">
            <v>022400</v>
          </cell>
          <cell r="HL46">
            <v>300</v>
          </cell>
          <cell r="HM46" t="str">
            <v>022400</v>
          </cell>
          <cell r="HN46">
            <v>460</v>
          </cell>
          <cell r="HO46" t="str">
            <v>022400</v>
          </cell>
          <cell r="HP46">
            <v>341</v>
          </cell>
          <cell r="HQ46" t="str">
            <v>022400</v>
          </cell>
          <cell r="HR46">
            <v>432</v>
          </cell>
          <cell r="HS46" t="str">
            <v>022400</v>
          </cell>
          <cell r="HT46">
            <v>366</v>
          </cell>
          <cell r="HU46" t="str">
            <v>022400</v>
          </cell>
          <cell r="HV46">
            <v>463</v>
          </cell>
          <cell r="HW46" t="str">
            <v>022300</v>
          </cell>
          <cell r="HX46">
            <v>991</v>
          </cell>
          <cell r="HY46" t="str">
            <v>022400</v>
          </cell>
          <cell r="HZ46">
            <v>500</v>
          </cell>
          <cell r="IA46" t="str">
            <v>022400</v>
          </cell>
          <cell r="IB46">
            <v>359</v>
          </cell>
          <cell r="IC46" t="str">
            <v>022400</v>
          </cell>
          <cell r="ID46">
            <v>536</v>
          </cell>
          <cell r="IE46" t="str">
            <v>022400</v>
          </cell>
          <cell r="IF46">
            <v>397</v>
          </cell>
          <cell r="IG46" t="str">
            <v>022400</v>
          </cell>
          <cell r="IH46">
            <v>555</v>
          </cell>
          <cell r="II46" t="str">
            <v>022400</v>
          </cell>
          <cell r="IJ46">
            <v>409</v>
          </cell>
          <cell r="IK46" t="str">
            <v>022300</v>
          </cell>
          <cell r="IL46">
            <v>1679</v>
          </cell>
          <cell r="IM46" t="str">
            <v>022400</v>
          </cell>
          <cell r="IN46">
            <v>323</v>
          </cell>
          <cell r="IO46" t="str">
            <v>022400</v>
          </cell>
          <cell r="IP46">
            <v>609</v>
          </cell>
          <cell r="IQ46" t="str">
            <v>022400</v>
          </cell>
          <cell r="IR46">
            <v>405</v>
          </cell>
          <cell r="IS46" t="str">
            <v>022400</v>
          </cell>
          <cell r="IT46">
            <v>596</v>
          </cell>
          <cell r="IU46" t="str">
            <v>022400</v>
          </cell>
          <cell r="IV46">
            <v>315</v>
          </cell>
          <cell r="IW46" t="str">
            <v>022400</v>
          </cell>
          <cell r="IX46">
            <v>533</v>
          </cell>
          <cell r="IY46" t="str">
            <v>022400</v>
          </cell>
          <cell r="IZ46">
            <v>317</v>
          </cell>
          <cell r="JA46" t="str">
            <v>022400</v>
          </cell>
          <cell r="JB46">
            <v>549</v>
          </cell>
          <cell r="JC46" t="str">
            <v>022400</v>
          </cell>
          <cell r="JD46">
            <v>324</v>
          </cell>
          <cell r="JE46" t="str">
            <v>022400</v>
          </cell>
          <cell r="JF46">
            <v>530</v>
          </cell>
          <cell r="JG46" t="str">
            <v>022400</v>
          </cell>
          <cell r="JH46">
            <v>259</v>
          </cell>
          <cell r="JI46" t="str">
            <v>022400</v>
          </cell>
          <cell r="JJ46">
            <v>565</v>
          </cell>
          <cell r="JK46" t="str">
            <v>022400</v>
          </cell>
          <cell r="JL46">
            <v>277</v>
          </cell>
          <cell r="JM46" t="str">
            <v>022400</v>
          </cell>
          <cell r="JN46">
            <v>492</v>
          </cell>
          <cell r="JO46" t="str">
            <v>022400</v>
          </cell>
          <cell r="JP46">
            <v>302</v>
          </cell>
          <cell r="JQ46" t="str">
            <v>022400</v>
          </cell>
          <cell r="JR46">
            <v>474</v>
          </cell>
          <cell r="JS46" t="str">
            <v>022400</v>
          </cell>
          <cell r="JT46">
            <v>248</v>
          </cell>
          <cell r="JU46" t="str">
            <v>022400</v>
          </cell>
          <cell r="JV46">
            <v>525</v>
          </cell>
          <cell r="JW46" t="str">
            <v>022400</v>
          </cell>
          <cell r="JX46">
            <v>232</v>
          </cell>
          <cell r="JY46" t="str">
            <v>022400</v>
          </cell>
          <cell r="JZ46">
            <v>424</v>
          </cell>
          <cell r="KA46" t="str">
            <v>022400</v>
          </cell>
          <cell r="KB46">
            <v>230</v>
          </cell>
          <cell r="KC46" t="str">
            <v>022400</v>
          </cell>
          <cell r="KD46">
            <v>491</v>
          </cell>
          <cell r="KE46" t="str">
            <v>022400</v>
          </cell>
          <cell r="KF46">
            <v>164</v>
          </cell>
          <cell r="KG46" t="str">
            <v>022400</v>
          </cell>
          <cell r="KH46">
            <v>373</v>
          </cell>
          <cell r="KI46" t="str">
            <v>022400</v>
          </cell>
          <cell r="KJ46">
            <v>211</v>
          </cell>
          <cell r="KK46" t="str">
            <v>022400</v>
          </cell>
          <cell r="KL46">
            <v>329</v>
          </cell>
          <cell r="KM46" t="str">
            <v>022400</v>
          </cell>
          <cell r="KN46">
            <v>148</v>
          </cell>
          <cell r="KO46" t="str">
            <v>022400</v>
          </cell>
          <cell r="KP46">
            <v>336</v>
          </cell>
          <cell r="KQ46" t="str">
            <v>022400</v>
          </cell>
          <cell r="KR46">
            <v>72</v>
          </cell>
          <cell r="KS46" t="str">
            <v>022400</v>
          </cell>
          <cell r="KT46">
            <v>144</v>
          </cell>
          <cell r="KU46" t="str">
            <v>022400</v>
          </cell>
          <cell r="KV46">
            <v>45</v>
          </cell>
          <cell r="KW46" t="str">
            <v>022400</v>
          </cell>
          <cell r="KX46">
            <v>115</v>
          </cell>
          <cell r="KY46" t="str">
            <v>022400</v>
          </cell>
          <cell r="KZ46">
            <v>34</v>
          </cell>
          <cell r="LA46" t="str">
            <v>022400</v>
          </cell>
          <cell r="LB46">
            <v>88</v>
          </cell>
          <cell r="LC46" t="str">
            <v>022400</v>
          </cell>
          <cell r="LD46">
            <v>63</v>
          </cell>
          <cell r="LE46" t="str">
            <v>022400</v>
          </cell>
          <cell r="LF46">
            <v>161</v>
          </cell>
          <cell r="LG46" t="str">
            <v>022400</v>
          </cell>
          <cell r="LH46">
            <v>72</v>
          </cell>
          <cell r="LI46" t="str">
            <v>022400</v>
          </cell>
          <cell r="LJ46">
            <v>195</v>
          </cell>
          <cell r="LK46" t="str">
            <v>022400</v>
          </cell>
          <cell r="LL46">
            <v>70</v>
          </cell>
          <cell r="LM46" t="str">
            <v>022400</v>
          </cell>
          <cell r="LN46">
            <v>197</v>
          </cell>
          <cell r="LO46" t="str">
            <v>022400</v>
          </cell>
          <cell r="LP46">
            <v>66</v>
          </cell>
          <cell r="LQ46" t="str">
            <v>022400</v>
          </cell>
          <cell r="LR46">
            <v>194</v>
          </cell>
          <cell r="LS46" t="str">
            <v>022400</v>
          </cell>
          <cell r="LT46">
            <v>57</v>
          </cell>
          <cell r="LU46" t="str">
            <v>022400</v>
          </cell>
          <cell r="LV46">
            <v>153</v>
          </cell>
          <cell r="LW46" t="str">
            <v>022400</v>
          </cell>
          <cell r="LX46">
            <v>57</v>
          </cell>
          <cell r="LY46" t="str">
            <v>022400</v>
          </cell>
          <cell r="LZ46">
            <v>157</v>
          </cell>
          <cell r="MA46" t="str">
            <v>022400</v>
          </cell>
          <cell r="MB46">
            <v>30</v>
          </cell>
          <cell r="MC46" t="str">
            <v>022400</v>
          </cell>
          <cell r="MD46">
            <v>134</v>
          </cell>
          <cell r="ME46" t="str">
            <v>022400</v>
          </cell>
          <cell r="MF46">
            <v>27</v>
          </cell>
          <cell r="MG46" t="str">
            <v>022400</v>
          </cell>
          <cell r="MH46">
            <v>89</v>
          </cell>
          <cell r="MI46" t="str">
            <v>022400</v>
          </cell>
          <cell r="MJ46">
            <v>18</v>
          </cell>
          <cell r="MK46" t="str">
            <v>022400</v>
          </cell>
          <cell r="ML46">
            <v>67</v>
          </cell>
          <cell r="MM46" t="str">
            <v>022400</v>
          </cell>
          <cell r="MN46">
            <v>14</v>
          </cell>
          <cell r="MO46" t="str">
            <v>022400</v>
          </cell>
          <cell r="MP46">
            <v>52</v>
          </cell>
          <cell r="MQ46" t="str">
            <v>022400</v>
          </cell>
          <cell r="MR46">
            <v>16</v>
          </cell>
          <cell r="MS46" t="str">
            <v>022400</v>
          </cell>
          <cell r="MT46">
            <v>40</v>
          </cell>
          <cell r="MU46" t="str">
            <v>022400</v>
          </cell>
          <cell r="MV46">
            <v>8</v>
          </cell>
          <cell r="MW46" t="str">
            <v>022400</v>
          </cell>
          <cell r="MX46">
            <v>41</v>
          </cell>
          <cell r="MY46" t="str">
            <v>022400</v>
          </cell>
          <cell r="MZ46">
            <v>12</v>
          </cell>
          <cell r="NA46" t="str">
            <v>022400</v>
          </cell>
          <cell r="NB46">
            <v>19</v>
          </cell>
          <cell r="NC46" t="str">
            <v>022400</v>
          </cell>
          <cell r="ND46">
            <v>3</v>
          </cell>
          <cell r="NE46" t="str">
            <v>022400</v>
          </cell>
          <cell r="NF46">
            <v>14</v>
          </cell>
          <cell r="NG46" t="str">
            <v>022400</v>
          </cell>
          <cell r="NH46">
            <v>3</v>
          </cell>
          <cell r="NI46" t="str">
            <v>022720</v>
          </cell>
          <cell r="NJ46">
            <v>28</v>
          </cell>
          <cell r="NM46" t="str">
            <v>022400</v>
          </cell>
          <cell r="NN46">
            <v>12</v>
          </cell>
          <cell r="NO46" t="str">
            <v>022400</v>
          </cell>
          <cell r="NP46">
            <v>1</v>
          </cell>
          <cell r="NQ46" t="str">
            <v>022720</v>
          </cell>
          <cell r="NR46">
            <v>10</v>
          </cell>
          <cell r="NS46" t="str">
            <v>022400</v>
          </cell>
          <cell r="NT46">
            <v>1</v>
          </cell>
          <cell r="NU46" t="str">
            <v>023006</v>
          </cell>
          <cell r="NV46">
            <v>4</v>
          </cell>
          <cell r="NY46" t="str">
            <v>024005</v>
          </cell>
          <cell r="NZ46">
            <v>9</v>
          </cell>
          <cell r="OA46" t="str">
            <v>022400</v>
          </cell>
          <cell r="OB46">
            <v>2</v>
          </cell>
          <cell r="OC46" t="str">
            <v>029001</v>
          </cell>
          <cell r="OD46">
            <v>5</v>
          </cell>
        </row>
        <row r="47">
          <cell r="C47" t="str">
            <v>023005</v>
          </cell>
          <cell r="D47">
            <v>68</v>
          </cell>
          <cell r="E47" t="str">
            <v>023005</v>
          </cell>
          <cell r="F47">
            <v>63</v>
          </cell>
          <cell r="G47" t="str">
            <v>023005</v>
          </cell>
          <cell r="H47">
            <v>76</v>
          </cell>
          <cell r="I47" t="str">
            <v>023005</v>
          </cell>
          <cell r="J47">
            <v>65</v>
          </cell>
          <cell r="K47" t="str">
            <v>023005</v>
          </cell>
          <cell r="L47">
            <v>83</v>
          </cell>
          <cell r="M47" t="str">
            <v>023005</v>
          </cell>
          <cell r="N47">
            <v>83</v>
          </cell>
          <cell r="O47" t="str">
            <v>023005</v>
          </cell>
          <cell r="P47">
            <v>92</v>
          </cell>
          <cell r="Q47" t="str">
            <v>023005</v>
          </cell>
          <cell r="R47">
            <v>79</v>
          </cell>
          <cell r="S47" t="str">
            <v>023005</v>
          </cell>
          <cell r="T47">
            <v>103</v>
          </cell>
          <cell r="U47" t="str">
            <v>023005</v>
          </cell>
          <cell r="V47">
            <v>103</v>
          </cell>
          <cell r="W47" t="str">
            <v>023005</v>
          </cell>
          <cell r="X47">
            <v>92</v>
          </cell>
          <cell r="Y47" t="str">
            <v>023005</v>
          </cell>
          <cell r="Z47">
            <v>92</v>
          </cell>
          <cell r="AA47" t="str">
            <v>023005</v>
          </cell>
          <cell r="AB47">
            <v>96</v>
          </cell>
          <cell r="AC47" t="str">
            <v>023002</v>
          </cell>
          <cell r="AD47">
            <v>577</v>
          </cell>
          <cell r="AE47" t="str">
            <v>023005</v>
          </cell>
          <cell r="AF47">
            <v>125</v>
          </cell>
          <cell r="AG47" t="str">
            <v>023005</v>
          </cell>
          <cell r="AH47">
            <v>113</v>
          </cell>
          <cell r="AI47" t="str">
            <v>023005</v>
          </cell>
          <cell r="AJ47">
            <v>125</v>
          </cell>
          <cell r="AK47" t="str">
            <v>023005</v>
          </cell>
          <cell r="AL47">
            <v>105</v>
          </cell>
          <cell r="AM47" t="str">
            <v>023005</v>
          </cell>
          <cell r="AN47">
            <v>122</v>
          </cell>
          <cell r="AO47" t="str">
            <v>023005</v>
          </cell>
          <cell r="AP47">
            <v>104</v>
          </cell>
          <cell r="AQ47" t="str">
            <v>023005</v>
          </cell>
          <cell r="AR47">
            <v>135</v>
          </cell>
          <cell r="AS47" t="str">
            <v>023005</v>
          </cell>
          <cell r="AT47">
            <v>124</v>
          </cell>
          <cell r="AU47" t="str">
            <v>023005</v>
          </cell>
          <cell r="AV47">
            <v>127</v>
          </cell>
          <cell r="AW47" t="str">
            <v>023005</v>
          </cell>
          <cell r="AX47">
            <v>127</v>
          </cell>
          <cell r="AY47" t="str">
            <v>023005</v>
          </cell>
          <cell r="AZ47">
            <v>130</v>
          </cell>
          <cell r="BA47" t="str">
            <v>023005</v>
          </cell>
          <cell r="BB47">
            <v>131</v>
          </cell>
          <cell r="BC47" t="str">
            <v>023005</v>
          </cell>
          <cell r="BD47">
            <v>153</v>
          </cell>
          <cell r="BE47" t="str">
            <v>023005</v>
          </cell>
          <cell r="BF47">
            <v>134</v>
          </cell>
          <cell r="BG47" t="str">
            <v>023005</v>
          </cell>
          <cell r="BH47">
            <v>102</v>
          </cell>
          <cell r="BI47" t="str">
            <v>023005</v>
          </cell>
          <cell r="BJ47">
            <v>91</v>
          </cell>
          <cell r="BK47" t="str">
            <v>023005</v>
          </cell>
          <cell r="BL47">
            <v>110</v>
          </cell>
          <cell r="BM47" t="str">
            <v>023005</v>
          </cell>
          <cell r="BN47">
            <v>70</v>
          </cell>
          <cell r="BO47" t="str">
            <v>022204</v>
          </cell>
          <cell r="BP47">
            <v>71</v>
          </cell>
          <cell r="BQ47" t="str">
            <v>022204</v>
          </cell>
          <cell r="BR47">
            <v>62</v>
          </cell>
          <cell r="BS47" t="str">
            <v>022205</v>
          </cell>
          <cell r="BT47">
            <v>165</v>
          </cell>
          <cell r="BU47" t="str">
            <v>022300</v>
          </cell>
          <cell r="BV47">
            <v>526</v>
          </cell>
          <cell r="BW47" t="str">
            <v>022205</v>
          </cell>
          <cell r="BX47">
            <v>192</v>
          </cell>
          <cell r="BY47" t="str">
            <v>022300</v>
          </cell>
          <cell r="BZ47">
            <v>648</v>
          </cell>
          <cell r="CA47" t="str">
            <v>022720</v>
          </cell>
          <cell r="CB47">
            <v>415</v>
          </cell>
          <cell r="CC47" t="str">
            <v>022400</v>
          </cell>
          <cell r="CD47">
            <v>276</v>
          </cell>
          <cell r="CE47" t="str">
            <v>022300</v>
          </cell>
          <cell r="CF47">
            <v>768</v>
          </cell>
          <cell r="CG47" t="str">
            <v>022300</v>
          </cell>
          <cell r="CH47">
            <v>729</v>
          </cell>
          <cell r="CI47" t="str">
            <v>022208</v>
          </cell>
          <cell r="CJ47">
            <v>102</v>
          </cell>
          <cell r="CK47" t="str">
            <v>022720</v>
          </cell>
          <cell r="CL47">
            <v>467</v>
          </cell>
          <cell r="CM47" t="str">
            <v>022720</v>
          </cell>
          <cell r="CN47">
            <v>525</v>
          </cell>
          <cell r="CO47" t="str">
            <v>022300</v>
          </cell>
          <cell r="CP47">
            <v>913</v>
          </cell>
          <cell r="CQ47" t="str">
            <v>022720</v>
          </cell>
          <cell r="CR47">
            <v>530</v>
          </cell>
          <cell r="CS47" t="str">
            <v>022400</v>
          </cell>
          <cell r="CT47">
            <v>572</v>
          </cell>
          <cell r="CU47" t="str">
            <v>022720</v>
          </cell>
          <cell r="CV47">
            <v>544</v>
          </cell>
          <cell r="CW47" t="str">
            <v>022720</v>
          </cell>
          <cell r="CX47">
            <v>607</v>
          </cell>
          <cell r="CY47" t="str">
            <v>022720</v>
          </cell>
          <cell r="CZ47">
            <v>548</v>
          </cell>
          <cell r="DA47" t="str">
            <v>022300</v>
          </cell>
          <cell r="DB47">
            <v>1020</v>
          </cell>
          <cell r="DC47" t="str">
            <v>022720</v>
          </cell>
          <cell r="DD47">
            <v>641</v>
          </cell>
          <cell r="DE47" t="str">
            <v>022400</v>
          </cell>
          <cell r="DF47">
            <v>600</v>
          </cell>
          <cell r="DG47" t="str">
            <v>022720</v>
          </cell>
          <cell r="DH47">
            <v>616</v>
          </cell>
          <cell r="DI47" t="str">
            <v>022400</v>
          </cell>
          <cell r="DJ47">
            <v>579</v>
          </cell>
          <cell r="DK47" t="str">
            <v>022720</v>
          </cell>
          <cell r="DL47">
            <v>776</v>
          </cell>
          <cell r="DM47" t="str">
            <v>022720</v>
          </cell>
          <cell r="DN47">
            <v>899</v>
          </cell>
          <cell r="DO47" t="str">
            <v>022720</v>
          </cell>
          <cell r="DP47">
            <v>869</v>
          </cell>
          <cell r="DQ47" t="str">
            <v>022720</v>
          </cell>
          <cell r="DR47">
            <v>1084</v>
          </cell>
          <cell r="DS47" t="str">
            <v>022400</v>
          </cell>
          <cell r="DT47">
            <v>706</v>
          </cell>
          <cell r="DU47" t="str">
            <v>022400</v>
          </cell>
          <cell r="DV47">
            <v>720</v>
          </cell>
          <cell r="DW47" t="str">
            <v>022720</v>
          </cell>
          <cell r="DX47">
            <v>1104</v>
          </cell>
          <cell r="DY47" t="str">
            <v>022720</v>
          </cell>
          <cell r="DZ47">
            <v>1236</v>
          </cell>
          <cell r="EA47" t="str">
            <v>022720</v>
          </cell>
          <cell r="EB47">
            <v>1195</v>
          </cell>
          <cell r="EC47" t="str">
            <v>022720</v>
          </cell>
          <cell r="ED47">
            <v>1370</v>
          </cell>
          <cell r="EE47" t="str">
            <v>022720</v>
          </cell>
          <cell r="EF47">
            <v>1230</v>
          </cell>
          <cell r="EG47" t="str">
            <v>022400</v>
          </cell>
          <cell r="EH47">
            <v>908</v>
          </cell>
          <cell r="EI47" t="str">
            <v>022720</v>
          </cell>
          <cell r="EJ47">
            <v>1221</v>
          </cell>
          <cell r="EK47" t="str">
            <v>022720</v>
          </cell>
          <cell r="EL47">
            <v>1456</v>
          </cell>
          <cell r="EM47" t="str">
            <v>022720</v>
          </cell>
          <cell r="EN47">
            <v>1161</v>
          </cell>
          <cell r="EO47" t="str">
            <v>022720</v>
          </cell>
          <cell r="EP47">
            <v>1315</v>
          </cell>
          <cell r="EQ47" t="str">
            <v>022720</v>
          </cell>
          <cell r="ER47">
            <v>1104</v>
          </cell>
          <cell r="ES47" t="str">
            <v>022400</v>
          </cell>
          <cell r="ET47">
            <v>768</v>
          </cell>
          <cell r="EU47" t="str">
            <v>022720</v>
          </cell>
          <cell r="EV47">
            <v>1149</v>
          </cell>
          <cell r="EW47" t="str">
            <v>022720</v>
          </cell>
          <cell r="EX47">
            <v>1291</v>
          </cell>
          <cell r="EY47" t="str">
            <v>022720</v>
          </cell>
          <cell r="EZ47">
            <v>992</v>
          </cell>
          <cell r="FA47" t="str">
            <v>022720</v>
          </cell>
          <cell r="FB47">
            <v>1139</v>
          </cell>
          <cell r="FC47" t="str">
            <v>022720</v>
          </cell>
          <cell r="FD47">
            <v>923</v>
          </cell>
          <cell r="FE47" t="str">
            <v>022720</v>
          </cell>
          <cell r="FF47">
            <v>1174</v>
          </cell>
          <cell r="FG47" t="str">
            <v>022720</v>
          </cell>
          <cell r="FH47">
            <v>939</v>
          </cell>
          <cell r="FI47" t="str">
            <v>022720</v>
          </cell>
          <cell r="FJ47">
            <v>1037</v>
          </cell>
          <cell r="FK47" t="str">
            <v>022720</v>
          </cell>
          <cell r="FL47">
            <v>824</v>
          </cell>
          <cell r="FM47" t="str">
            <v>022720</v>
          </cell>
          <cell r="FN47">
            <v>957</v>
          </cell>
          <cell r="FO47" t="str">
            <v>022720</v>
          </cell>
          <cell r="FP47">
            <v>762</v>
          </cell>
          <cell r="FQ47" t="str">
            <v>022720</v>
          </cell>
          <cell r="FR47">
            <v>829</v>
          </cell>
          <cell r="FS47" t="str">
            <v>022720</v>
          </cell>
          <cell r="FT47">
            <v>790</v>
          </cell>
          <cell r="FU47" t="str">
            <v>022720</v>
          </cell>
          <cell r="FV47">
            <v>899</v>
          </cell>
          <cell r="FW47" t="str">
            <v>022720</v>
          </cell>
          <cell r="FX47">
            <v>726</v>
          </cell>
          <cell r="FY47" t="str">
            <v>022720</v>
          </cell>
          <cell r="FZ47">
            <v>860</v>
          </cell>
          <cell r="GA47" t="str">
            <v>022720</v>
          </cell>
          <cell r="GB47">
            <v>702</v>
          </cell>
          <cell r="GC47" t="str">
            <v>022720</v>
          </cell>
          <cell r="GD47">
            <v>807</v>
          </cell>
          <cell r="GE47" t="str">
            <v>022720</v>
          </cell>
          <cell r="GF47">
            <v>676</v>
          </cell>
          <cell r="GG47" t="str">
            <v>022720</v>
          </cell>
          <cell r="GH47">
            <v>815</v>
          </cell>
          <cell r="GI47" t="str">
            <v>022720</v>
          </cell>
          <cell r="GJ47">
            <v>663</v>
          </cell>
          <cell r="GK47" t="str">
            <v>022720</v>
          </cell>
          <cell r="GL47">
            <v>734</v>
          </cell>
          <cell r="GM47" t="str">
            <v>022720</v>
          </cell>
          <cell r="GN47">
            <v>618</v>
          </cell>
          <cell r="GO47" t="str">
            <v>022720</v>
          </cell>
          <cell r="GP47">
            <v>714</v>
          </cell>
          <cell r="GQ47" t="str">
            <v>022720</v>
          </cell>
          <cell r="GR47">
            <v>609</v>
          </cell>
          <cell r="GS47" t="str">
            <v>022720</v>
          </cell>
          <cell r="GT47">
            <v>778</v>
          </cell>
          <cell r="GU47" t="str">
            <v>022720</v>
          </cell>
          <cell r="GV47">
            <v>628</v>
          </cell>
          <cell r="GW47" t="str">
            <v>022720</v>
          </cell>
          <cell r="GX47">
            <v>728</v>
          </cell>
          <cell r="GY47" t="str">
            <v>022720</v>
          </cell>
          <cell r="GZ47">
            <v>639</v>
          </cell>
          <cell r="HA47" t="str">
            <v>022720</v>
          </cell>
          <cell r="HB47">
            <v>710</v>
          </cell>
          <cell r="HC47" t="str">
            <v>022720</v>
          </cell>
          <cell r="HD47">
            <v>582</v>
          </cell>
          <cell r="HE47" t="str">
            <v>022400</v>
          </cell>
          <cell r="HF47">
            <v>431</v>
          </cell>
          <cell r="HG47" t="str">
            <v>022720</v>
          </cell>
          <cell r="HH47">
            <v>629</v>
          </cell>
          <cell r="HI47" t="str">
            <v>022720</v>
          </cell>
          <cell r="HJ47">
            <v>760</v>
          </cell>
          <cell r="HK47" t="str">
            <v>022720</v>
          </cell>
          <cell r="HL47">
            <v>639</v>
          </cell>
          <cell r="HM47" t="str">
            <v>022720</v>
          </cell>
          <cell r="HN47">
            <v>781</v>
          </cell>
          <cell r="HO47" t="str">
            <v>022720</v>
          </cell>
          <cell r="HP47">
            <v>620</v>
          </cell>
          <cell r="HQ47" t="str">
            <v>022720</v>
          </cell>
          <cell r="HR47">
            <v>764</v>
          </cell>
          <cell r="HS47" t="str">
            <v>022720</v>
          </cell>
          <cell r="HT47">
            <v>658</v>
          </cell>
          <cell r="HU47" t="str">
            <v>022720</v>
          </cell>
          <cell r="HV47">
            <v>885</v>
          </cell>
          <cell r="HW47" t="str">
            <v>022400</v>
          </cell>
          <cell r="HX47">
            <v>338</v>
          </cell>
          <cell r="HY47" t="str">
            <v>022720</v>
          </cell>
          <cell r="HZ47">
            <v>914</v>
          </cell>
          <cell r="IA47" t="str">
            <v>022720</v>
          </cell>
          <cell r="IB47">
            <v>741</v>
          </cell>
          <cell r="IC47" t="str">
            <v>022720</v>
          </cell>
          <cell r="ID47">
            <v>993</v>
          </cell>
          <cell r="IE47" t="str">
            <v>022720</v>
          </cell>
          <cell r="IF47">
            <v>757</v>
          </cell>
          <cell r="IG47" t="str">
            <v>022720</v>
          </cell>
          <cell r="IH47">
            <v>953</v>
          </cell>
          <cell r="II47" t="str">
            <v>022720</v>
          </cell>
          <cell r="IJ47">
            <v>726</v>
          </cell>
          <cell r="IK47" t="str">
            <v>022400</v>
          </cell>
          <cell r="IL47">
            <v>579</v>
          </cell>
          <cell r="IM47" t="str">
            <v>022720</v>
          </cell>
          <cell r="IN47">
            <v>733</v>
          </cell>
          <cell r="IO47" t="str">
            <v>022720</v>
          </cell>
          <cell r="IP47">
            <v>966</v>
          </cell>
          <cell r="IQ47" t="str">
            <v>022720</v>
          </cell>
          <cell r="IR47">
            <v>701</v>
          </cell>
          <cell r="IS47" t="str">
            <v>022720</v>
          </cell>
          <cell r="IT47">
            <v>966</v>
          </cell>
          <cell r="IU47" t="str">
            <v>022720</v>
          </cell>
          <cell r="IV47">
            <v>630</v>
          </cell>
          <cell r="IW47" t="str">
            <v>022720</v>
          </cell>
          <cell r="IX47">
            <v>792</v>
          </cell>
          <cell r="IY47" t="str">
            <v>022720</v>
          </cell>
          <cell r="IZ47">
            <v>564</v>
          </cell>
          <cell r="JA47" t="str">
            <v>022720</v>
          </cell>
          <cell r="JB47">
            <v>810</v>
          </cell>
          <cell r="JC47" t="str">
            <v>022720</v>
          </cell>
          <cell r="JD47">
            <v>550</v>
          </cell>
          <cell r="JE47" t="str">
            <v>022720</v>
          </cell>
          <cell r="JF47">
            <v>707</v>
          </cell>
          <cell r="JG47" t="str">
            <v>022720</v>
          </cell>
          <cell r="JH47">
            <v>488</v>
          </cell>
          <cell r="JI47" t="str">
            <v>022720</v>
          </cell>
          <cell r="JJ47">
            <v>727</v>
          </cell>
          <cell r="JK47" t="str">
            <v>022720</v>
          </cell>
          <cell r="JL47">
            <v>419</v>
          </cell>
          <cell r="JM47" t="str">
            <v>022720</v>
          </cell>
          <cell r="JN47">
            <v>643</v>
          </cell>
          <cell r="JO47" t="str">
            <v>022720</v>
          </cell>
          <cell r="JP47">
            <v>386</v>
          </cell>
          <cell r="JQ47" t="str">
            <v>022720</v>
          </cell>
          <cell r="JR47">
            <v>620</v>
          </cell>
          <cell r="JS47" t="str">
            <v>022720</v>
          </cell>
          <cell r="JT47">
            <v>379</v>
          </cell>
          <cell r="JU47" t="str">
            <v>022720</v>
          </cell>
          <cell r="JV47">
            <v>635</v>
          </cell>
          <cell r="JW47" t="str">
            <v>022720</v>
          </cell>
          <cell r="JX47">
            <v>314</v>
          </cell>
          <cell r="JY47" t="str">
            <v>022720</v>
          </cell>
          <cell r="JZ47">
            <v>518</v>
          </cell>
          <cell r="KA47" t="str">
            <v>022720</v>
          </cell>
          <cell r="KB47">
            <v>304</v>
          </cell>
          <cell r="KC47" t="str">
            <v>022720</v>
          </cell>
          <cell r="KD47">
            <v>605</v>
          </cell>
          <cell r="KE47" t="str">
            <v>022720</v>
          </cell>
          <cell r="KF47">
            <v>243</v>
          </cell>
          <cell r="KG47" t="str">
            <v>022720</v>
          </cell>
          <cell r="KH47">
            <v>477</v>
          </cell>
          <cell r="KI47" t="str">
            <v>022720</v>
          </cell>
          <cell r="KJ47">
            <v>242</v>
          </cell>
          <cell r="KK47" t="str">
            <v>022720</v>
          </cell>
          <cell r="KL47">
            <v>452</v>
          </cell>
          <cell r="KM47" t="str">
            <v>022720</v>
          </cell>
          <cell r="KN47">
            <v>215</v>
          </cell>
          <cell r="KO47" t="str">
            <v>022720</v>
          </cell>
          <cell r="KP47">
            <v>382</v>
          </cell>
          <cell r="KQ47" t="str">
            <v>022720</v>
          </cell>
          <cell r="KR47">
            <v>101</v>
          </cell>
          <cell r="KS47" t="str">
            <v>022720</v>
          </cell>
          <cell r="KT47">
            <v>162</v>
          </cell>
          <cell r="KU47" t="str">
            <v>022720</v>
          </cell>
          <cell r="KV47">
            <v>66</v>
          </cell>
          <cell r="KW47" t="str">
            <v>022720</v>
          </cell>
          <cell r="KX47">
            <v>119</v>
          </cell>
          <cell r="KY47" t="str">
            <v>022720</v>
          </cell>
          <cell r="KZ47">
            <v>67</v>
          </cell>
          <cell r="LA47" t="str">
            <v>022720</v>
          </cell>
          <cell r="LB47">
            <v>134</v>
          </cell>
          <cell r="LC47" t="str">
            <v>022720</v>
          </cell>
          <cell r="LD47">
            <v>86</v>
          </cell>
          <cell r="LE47" t="str">
            <v>022720</v>
          </cell>
          <cell r="LF47">
            <v>241</v>
          </cell>
          <cell r="LG47" t="str">
            <v>022720</v>
          </cell>
          <cell r="LH47">
            <v>121</v>
          </cell>
          <cell r="LI47" t="str">
            <v>022720</v>
          </cell>
          <cell r="LJ47">
            <v>278</v>
          </cell>
          <cell r="LK47" t="str">
            <v>022720</v>
          </cell>
          <cell r="LL47">
            <v>104</v>
          </cell>
          <cell r="LM47" t="str">
            <v>022720</v>
          </cell>
          <cell r="LN47">
            <v>295</v>
          </cell>
          <cell r="LO47" t="str">
            <v>022720</v>
          </cell>
          <cell r="LP47">
            <v>114</v>
          </cell>
          <cell r="LQ47" t="str">
            <v>022720</v>
          </cell>
          <cell r="LR47">
            <v>303</v>
          </cell>
          <cell r="LS47" t="str">
            <v>022720</v>
          </cell>
          <cell r="LT47">
            <v>110</v>
          </cell>
          <cell r="LU47" t="str">
            <v>022720</v>
          </cell>
          <cell r="LV47">
            <v>286</v>
          </cell>
          <cell r="LW47" t="str">
            <v>022720</v>
          </cell>
          <cell r="LX47">
            <v>77</v>
          </cell>
          <cell r="LY47" t="str">
            <v>022720</v>
          </cell>
          <cell r="LZ47">
            <v>226</v>
          </cell>
          <cell r="MA47" t="str">
            <v>022720</v>
          </cell>
          <cell r="MB47">
            <v>72</v>
          </cell>
          <cell r="MC47" t="str">
            <v>022720</v>
          </cell>
          <cell r="MD47">
            <v>184</v>
          </cell>
          <cell r="ME47" t="str">
            <v>022720</v>
          </cell>
          <cell r="MF47">
            <v>54</v>
          </cell>
          <cell r="MG47" t="str">
            <v>022720</v>
          </cell>
          <cell r="MH47">
            <v>154</v>
          </cell>
          <cell r="MI47" t="str">
            <v>022720</v>
          </cell>
          <cell r="MJ47">
            <v>28</v>
          </cell>
          <cell r="MK47" t="str">
            <v>022720</v>
          </cell>
          <cell r="ML47">
            <v>110</v>
          </cell>
          <cell r="MM47" t="str">
            <v>022720</v>
          </cell>
          <cell r="MN47">
            <v>24</v>
          </cell>
          <cell r="MO47" t="str">
            <v>022720</v>
          </cell>
          <cell r="MP47">
            <v>81</v>
          </cell>
          <cell r="MQ47" t="str">
            <v>022720</v>
          </cell>
          <cell r="MR47">
            <v>20</v>
          </cell>
          <cell r="MS47" t="str">
            <v>022720</v>
          </cell>
          <cell r="MT47">
            <v>77</v>
          </cell>
          <cell r="MU47" t="str">
            <v>022720</v>
          </cell>
          <cell r="MV47">
            <v>20</v>
          </cell>
          <cell r="MW47" t="str">
            <v>022720</v>
          </cell>
          <cell r="MX47">
            <v>51</v>
          </cell>
          <cell r="MY47" t="str">
            <v>022720</v>
          </cell>
          <cell r="MZ47">
            <v>13</v>
          </cell>
          <cell r="NA47" t="str">
            <v>022720</v>
          </cell>
          <cell r="NB47">
            <v>38</v>
          </cell>
          <cell r="NC47" t="str">
            <v>022720</v>
          </cell>
          <cell r="ND47">
            <v>6</v>
          </cell>
          <cell r="NE47" t="str">
            <v>022720</v>
          </cell>
          <cell r="NF47">
            <v>32</v>
          </cell>
          <cell r="NG47" t="str">
            <v>022720</v>
          </cell>
          <cell r="NH47">
            <v>6</v>
          </cell>
          <cell r="NI47" t="str">
            <v>023002</v>
          </cell>
          <cell r="NJ47">
            <v>35</v>
          </cell>
          <cell r="NK47" t="str">
            <v>022720</v>
          </cell>
          <cell r="NL47">
            <v>1</v>
          </cell>
          <cell r="NM47" t="str">
            <v>022720</v>
          </cell>
          <cell r="NN47">
            <v>15</v>
          </cell>
          <cell r="NO47" t="str">
            <v>022720</v>
          </cell>
          <cell r="NP47">
            <v>1</v>
          </cell>
          <cell r="NQ47" t="str">
            <v>023002</v>
          </cell>
          <cell r="NR47">
            <v>14</v>
          </cell>
          <cell r="NU47" t="str">
            <v>023500</v>
          </cell>
          <cell r="NV47">
            <v>16</v>
          </cell>
          <cell r="NW47" t="str">
            <v>022720</v>
          </cell>
          <cell r="NX47">
            <v>1</v>
          </cell>
          <cell r="NY47" t="str">
            <v>024200</v>
          </cell>
          <cell r="NZ47">
            <v>1</v>
          </cell>
          <cell r="OC47" t="str">
            <v>029100</v>
          </cell>
          <cell r="OD47">
            <v>1</v>
          </cell>
        </row>
        <row r="48">
          <cell r="C48" t="str">
            <v>023006</v>
          </cell>
          <cell r="D48">
            <v>36</v>
          </cell>
          <cell r="E48" t="str">
            <v>023006</v>
          </cell>
          <cell r="F48">
            <v>32</v>
          </cell>
          <cell r="G48" t="str">
            <v>023006</v>
          </cell>
          <cell r="H48">
            <v>30</v>
          </cell>
          <cell r="I48" t="str">
            <v>023006</v>
          </cell>
          <cell r="J48">
            <v>33</v>
          </cell>
          <cell r="K48" t="str">
            <v>023006</v>
          </cell>
          <cell r="L48">
            <v>39</v>
          </cell>
          <cell r="M48" t="str">
            <v>023006</v>
          </cell>
          <cell r="N48">
            <v>37</v>
          </cell>
          <cell r="O48" t="str">
            <v>023006</v>
          </cell>
          <cell r="P48">
            <v>49</v>
          </cell>
          <cell r="Q48" t="str">
            <v>023006</v>
          </cell>
          <cell r="R48">
            <v>37</v>
          </cell>
          <cell r="S48" t="str">
            <v>023006</v>
          </cell>
          <cell r="T48">
            <v>48</v>
          </cell>
          <cell r="U48" t="str">
            <v>023006</v>
          </cell>
          <cell r="V48">
            <v>48</v>
          </cell>
          <cell r="W48" t="str">
            <v>023006</v>
          </cell>
          <cell r="X48">
            <v>60</v>
          </cell>
          <cell r="Y48" t="str">
            <v>023006</v>
          </cell>
          <cell r="Z48">
            <v>41</v>
          </cell>
          <cell r="AA48" t="str">
            <v>023006</v>
          </cell>
          <cell r="AB48">
            <v>53</v>
          </cell>
          <cell r="AC48" t="str">
            <v>023005</v>
          </cell>
          <cell r="AD48">
            <v>114</v>
          </cell>
          <cell r="AE48" t="str">
            <v>023006</v>
          </cell>
          <cell r="AF48">
            <v>59</v>
          </cell>
          <cell r="AG48" t="str">
            <v>023006</v>
          </cell>
          <cell r="AH48">
            <v>60</v>
          </cell>
          <cell r="AI48" t="str">
            <v>023006</v>
          </cell>
          <cell r="AJ48">
            <v>75</v>
          </cell>
          <cell r="AK48" t="str">
            <v>023006</v>
          </cell>
          <cell r="AL48">
            <v>76</v>
          </cell>
          <cell r="AM48" t="str">
            <v>023006</v>
          </cell>
          <cell r="AN48">
            <v>72</v>
          </cell>
          <cell r="AO48" t="str">
            <v>023006</v>
          </cell>
          <cell r="AP48">
            <v>59</v>
          </cell>
          <cell r="AQ48" t="str">
            <v>023006</v>
          </cell>
          <cell r="AR48">
            <v>59</v>
          </cell>
          <cell r="AS48" t="str">
            <v>023006</v>
          </cell>
          <cell r="AT48">
            <v>65</v>
          </cell>
          <cell r="AU48" t="str">
            <v>023006</v>
          </cell>
          <cell r="AV48">
            <v>57</v>
          </cell>
          <cell r="AW48" t="str">
            <v>023006</v>
          </cell>
          <cell r="AX48">
            <v>66</v>
          </cell>
          <cell r="AY48" t="str">
            <v>023006</v>
          </cell>
          <cell r="AZ48">
            <v>91</v>
          </cell>
          <cell r="BA48" t="str">
            <v>023006</v>
          </cell>
          <cell r="BB48">
            <v>88</v>
          </cell>
          <cell r="BC48" t="str">
            <v>023006</v>
          </cell>
          <cell r="BD48">
            <v>76</v>
          </cell>
          <cell r="BE48" t="str">
            <v>023006</v>
          </cell>
          <cell r="BF48">
            <v>56</v>
          </cell>
          <cell r="BG48" t="str">
            <v>023006</v>
          </cell>
          <cell r="BH48">
            <v>75</v>
          </cell>
          <cell r="BI48" t="str">
            <v>023006</v>
          </cell>
          <cell r="BJ48">
            <v>63</v>
          </cell>
          <cell r="BK48" t="str">
            <v>023006</v>
          </cell>
          <cell r="BL48">
            <v>55</v>
          </cell>
          <cell r="BM48" t="str">
            <v>023006</v>
          </cell>
          <cell r="BN48">
            <v>49</v>
          </cell>
          <cell r="BO48" t="str">
            <v>022205</v>
          </cell>
          <cell r="BP48">
            <v>205</v>
          </cell>
          <cell r="BQ48" t="str">
            <v>022205</v>
          </cell>
          <cell r="BR48">
            <v>141</v>
          </cell>
          <cell r="BS48" t="str">
            <v>022208</v>
          </cell>
          <cell r="BT48">
            <v>55</v>
          </cell>
          <cell r="BU48" t="str">
            <v>022400</v>
          </cell>
          <cell r="BV48">
            <v>195</v>
          </cell>
          <cell r="BW48" t="str">
            <v>022208</v>
          </cell>
          <cell r="BX48">
            <v>65</v>
          </cell>
          <cell r="BY48" t="str">
            <v>022400</v>
          </cell>
          <cell r="BZ48">
            <v>283</v>
          </cell>
          <cell r="CA48" t="str">
            <v>022800</v>
          </cell>
          <cell r="CB48">
            <v>153</v>
          </cell>
          <cell r="CC48" t="str">
            <v>022720</v>
          </cell>
          <cell r="CD48">
            <v>370</v>
          </cell>
          <cell r="CE48" t="str">
            <v>022400</v>
          </cell>
          <cell r="CF48">
            <v>287</v>
          </cell>
          <cell r="CG48" t="str">
            <v>022400</v>
          </cell>
          <cell r="CH48">
            <v>338</v>
          </cell>
          <cell r="CI48" t="str">
            <v>022300</v>
          </cell>
          <cell r="CJ48">
            <v>860</v>
          </cell>
          <cell r="CK48" t="str">
            <v>022800</v>
          </cell>
          <cell r="CL48">
            <v>386</v>
          </cell>
          <cell r="CM48" t="str">
            <v>022800</v>
          </cell>
          <cell r="CN48">
            <v>77</v>
          </cell>
          <cell r="CO48" t="str">
            <v>022400</v>
          </cell>
          <cell r="CP48">
            <v>484</v>
          </cell>
          <cell r="CQ48" t="str">
            <v>022800</v>
          </cell>
          <cell r="CR48">
            <v>80</v>
          </cell>
          <cell r="CS48" t="str">
            <v>022720</v>
          </cell>
          <cell r="CT48">
            <v>541</v>
          </cell>
          <cell r="CU48" t="str">
            <v>022800</v>
          </cell>
          <cell r="CV48">
            <v>38</v>
          </cell>
          <cell r="CW48" t="str">
            <v>022800</v>
          </cell>
          <cell r="CX48">
            <v>106</v>
          </cell>
          <cell r="CY48" t="str">
            <v>022800</v>
          </cell>
          <cell r="CZ48">
            <v>31</v>
          </cell>
          <cell r="DA48" t="str">
            <v>022400</v>
          </cell>
          <cell r="DB48">
            <v>588</v>
          </cell>
          <cell r="DC48" t="str">
            <v>022800</v>
          </cell>
          <cell r="DD48">
            <v>25</v>
          </cell>
          <cell r="DE48" t="str">
            <v>022720</v>
          </cell>
          <cell r="DF48">
            <v>724</v>
          </cell>
          <cell r="DG48" t="str">
            <v>022800</v>
          </cell>
          <cell r="DH48">
            <v>15</v>
          </cell>
          <cell r="DI48" t="str">
            <v>022720</v>
          </cell>
          <cell r="DJ48">
            <v>792</v>
          </cell>
          <cell r="DK48" t="str">
            <v>022800</v>
          </cell>
          <cell r="DL48">
            <v>11</v>
          </cell>
          <cell r="DM48" t="str">
            <v>022800</v>
          </cell>
          <cell r="DN48">
            <v>24</v>
          </cell>
          <cell r="DO48" t="str">
            <v>022800</v>
          </cell>
          <cell r="DP48">
            <v>3</v>
          </cell>
          <cell r="DQ48" t="str">
            <v>022800</v>
          </cell>
          <cell r="DR48">
            <v>21</v>
          </cell>
          <cell r="DS48" t="str">
            <v>022720</v>
          </cell>
          <cell r="DT48">
            <v>964</v>
          </cell>
          <cell r="DU48" t="str">
            <v>022720</v>
          </cell>
          <cell r="DV48">
            <v>1182</v>
          </cell>
          <cell r="DW48" t="str">
            <v>022800</v>
          </cell>
          <cell r="DX48">
            <v>7</v>
          </cell>
          <cell r="DY48" t="str">
            <v>022800</v>
          </cell>
          <cell r="DZ48">
            <v>20</v>
          </cell>
          <cell r="EA48" t="str">
            <v>022800</v>
          </cell>
          <cell r="EB48">
            <v>13</v>
          </cell>
          <cell r="EC48" t="str">
            <v>022800</v>
          </cell>
          <cell r="ED48">
            <v>10</v>
          </cell>
          <cell r="EE48" t="str">
            <v>022800</v>
          </cell>
          <cell r="EF48">
            <v>8</v>
          </cell>
          <cell r="EG48" t="str">
            <v>022720</v>
          </cell>
          <cell r="EH48">
            <v>1513</v>
          </cell>
          <cell r="EI48" t="str">
            <v>022800</v>
          </cell>
          <cell r="EJ48">
            <v>4</v>
          </cell>
          <cell r="EK48" t="str">
            <v>022800</v>
          </cell>
          <cell r="EL48">
            <v>14</v>
          </cell>
          <cell r="EM48" t="str">
            <v>022800</v>
          </cell>
          <cell r="EN48">
            <v>4</v>
          </cell>
          <cell r="EO48" t="str">
            <v>022800</v>
          </cell>
          <cell r="EP48">
            <v>11</v>
          </cell>
          <cell r="EQ48" t="str">
            <v>022800</v>
          </cell>
          <cell r="ER48">
            <v>3</v>
          </cell>
          <cell r="ES48" t="str">
            <v>022720</v>
          </cell>
          <cell r="ET48">
            <v>1344</v>
          </cell>
          <cell r="EU48" t="str">
            <v>022800</v>
          </cell>
          <cell r="EV48">
            <v>4</v>
          </cell>
          <cell r="EW48" t="str">
            <v>022800</v>
          </cell>
          <cell r="EX48">
            <v>24</v>
          </cell>
          <cell r="EY48" t="str">
            <v>023002</v>
          </cell>
          <cell r="EZ48">
            <v>564</v>
          </cell>
          <cell r="FA48" t="str">
            <v>022800</v>
          </cell>
          <cell r="FB48">
            <v>15</v>
          </cell>
          <cell r="FC48" t="str">
            <v>022800</v>
          </cell>
          <cell r="FD48">
            <v>7</v>
          </cell>
          <cell r="FE48" t="str">
            <v>022800</v>
          </cell>
          <cell r="FF48">
            <v>13</v>
          </cell>
          <cell r="FG48" t="str">
            <v>022800</v>
          </cell>
          <cell r="FH48">
            <v>6</v>
          </cell>
          <cell r="FI48" t="str">
            <v>022800</v>
          </cell>
          <cell r="FJ48">
            <v>8</v>
          </cell>
          <cell r="FK48" t="str">
            <v>022800</v>
          </cell>
          <cell r="FL48">
            <v>7</v>
          </cell>
          <cell r="FM48" t="str">
            <v>022800</v>
          </cell>
          <cell r="FN48">
            <v>14</v>
          </cell>
          <cell r="FO48" t="str">
            <v>022800</v>
          </cell>
          <cell r="FP48">
            <v>4</v>
          </cell>
          <cell r="FQ48" t="str">
            <v>022800</v>
          </cell>
          <cell r="FR48">
            <v>13</v>
          </cell>
          <cell r="FS48" t="str">
            <v>022800</v>
          </cell>
          <cell r="FT48">
            <v>8</v>
          </cell>
          <cell r="FU48" t="str">
            <v>022800</v>
          </cell>
          <cell r="FV48">
            <v>17</v>
          </cell>
          <cell r="FW48" t="str">
            <v>022800</v>
          </cell>
          <cell r="FX48">
            <v>1</v>
          </cell>
          <cell r="FY48" t="str">
            <v>022800</v>
          </cell>
          <cell r="FZ48">
            <v>13</v>
          </cell>
          <cell r="GA48" t="str">
            <v>022800</v>
          </cell>
          <cell r="GB48">
            <v>1</v>
          </cell>
          <cell r="GC48" t="str">
            <v>022800</v>
          </cell>
          <cell r="GD48">
            <v>18</v>
          </cell>
          <cell r="GE48" t="str">
            <v>022800</v>
          </cell>
          <cell r="GF48">
            <v>3</v>
          </cell>
          <cell r="GG48" t="str">
            <v>022800</v>
          </cell>
          <cell r="GH48">
            <v>18</v>
          </cell>
          <cell r="GI48" t="str">
            <v>022800</v>
          </cell>
          <cell r="GJ48">
            <v>2</v>
          </cell>
          <cell r="GK48" t="str">
            <v>022800</v>
          </cell>
          <cell r="GL48">
            <v>9</v>
          </cell>
          <cell r="GM48" t="str">
            <v>022800</v>
          </cell>
          <cell r="GN48">
            <v>2</v>
          </cell>
          <cell r="GO48" t="str">
            <v>022800</v>
          </cell>
          <cell r="GP48">
            <v>12</v>
          </cell>
          <cell r="GQ48" t="str">
            <v>022800</v>
          </cell>
          <cell r="GR48">
            <v>4</v>
          </cell>
          <cell r="GS48" t="str">
            <v>022800</v>
          </cell>
          <cell r="GT48">
            <v>10</v>
          </cell>
          <cell r="GU48" t="str">
            <v>022800</v>
          </cell>
          <cell r="GV48">
            <v>5</v>
          </cell>
          <cell r="GW48" t="str">
            <v>022800</v>
          </cell>
          <cell r="GX48">
            <v>21</v>
          </cell>
          <cell r="GY48" t="str">
            <v>022800</v>
          </cell>
          <cell r="GZ48">
            <v>3</v>
          </cell>
          <cell r="HA48" t="str">
            <v>022800</v>
          </cell>
          <cell r="HB48">
            <v>15</v>
          </cell>
          <cell r="HC48" t="str">
            <v>022800</v>
          </cell>
          <cell r="HD48">
            <v>2</v>
          </cell>
          <cell r="HE48" t="str">
            <v>022720</v>
          </cell>
          <cell r="HF48">
            <v>692</v>
          </cell>
          <cell r="HG48" t="str">
            <v>022800</v>
          </cell>
          <cell r="HH48">
            <v>4</v>
          </cell>
          <cell r="HI48" t="str">
            <v>022800</v>
          </cell>
          <cell r="HJ48">
            <v>11</v>
          </cell>
          <cell r="HK48" t="str">
            <v>022800</v>
          </cell>
          <cell r="HL48">
            <v>3</v>
          </cell>
          <cell r="HM48" t="str">
            <v>022800</v>
          </cell>
          <cell r="HN48">
            <v>6</v>
          </cell>
          <cell r="HO48" t="str">
            <v>022800</v>
          </cell>
          <cell r="HP48">
            <v>2</v>
          </cell>
          <cell r="HQ48" t="str">
            <v>022800</v>
          </cell>
          <cell r="HR48">
            <v>7</v>
          </cell>
          <cell r="HS48" t="str">
            <v>022800</v>
          </cell>
          <cell r="HT48">
            <v>5</v>
          </cell>
          <cell r="HU48" t="str">
            <v>022800</v>
          </cell>
          <cell r="HV48">
            <v>15</v>
          </cell>
          <cell r="HW48" t="str">
            <v>022720</v>
          </cell>
          <cell r="HX48">
            <v>751</v>
          </cell>
          <cell r="HY48" t="str">
            <v>022800</v>
          </cell>
          <cell r="HZ48">
            <v>7</v>
          </cell>
          <cell r="IA48" t="str">
            <v>022800</v>
          </cell>
          <cell r="IB48">
            <v>4</v>
          </cell>
          <cell r="IC48" t="str">
            <v>022800</v>
          </cell>
          <cell r="ID48">
            <v>10</v>
          </cell>
          <cell r="IE48" t="str">
            <v>022800</v>
          </cell>
          <cell r="IF48">
            <v>2</v>
          </cell>
          <cell r="IG48" t="str">
            <v>022800</v>
          </cell>
          <cell r="IH48">
            <v>10</v>
          </cell>
          <cell r="II48" t="str">
            <v>022800</v>
          </cell>
          <cell r="IJ48">
            <v>4</v>
          </cell>
          <cell r="IK48" t="str">
            <v>022720</v>
          </cell>
          <cell r="IL48">
            <v>1073</v>
          </cell>
          <cell r="IM48" t="str">
            <v>022800</v>
          </cell>
          <cell r="IN48">
            <v>2</v>
          </cell>
          <cell r="IO48" t="str">
            <v>022800</v>
          </cell>
          <cell r="IP48">
            <v>4</v>
          </cell>
          <cell r="IQ48" t="str">
            <v>022800</v>
          </cell>
          <cell r="IR48">
            <v>1</v>
          </cell>
          <cell r="IS48" t="str">
            <v>022800</v>
          </cell>
          <cell r="IT48">
            <v>6</v>
          </cell>
          <cell r="IU48" t="str">
            <v>022800</v>
          </cell>
          <cell r="IV48">
            <v>1</v>
          </cell>
          <cell r="IW48" t="str">
            <v>022800</v>
          </cell>
          <cell r="IX48">
            <v>8</v>
          </cell>
          <cell r="IY48" t="str">
            <v>022800</v>
          </cell>
          <cell r="IZ48">
            <v>1</v>
          </cell>
          <cell r="JA48" t="str">
            <v>022800</v>
          </cell>
          <cell r="JB48">
            <v>1</v>
          </cell>
          <cell r="JC48" t="str">
            <v>023002</v>
          </cell>
          <cell r="JD48">
            <v>446</v>
          </cell>
          <cell r="JE48" t="str">
            <v>022800</v>
          </cell>
          <cell r="JF48">
            <v>6</v>
          </cell>
          <cell r="JG48" t="str">
            <v>023002</v>
          </cell>
          <cell r="JH48">
            <v>412</v>
          </cell>
          <cell r="JI48" t="str">
            <v>022800</v>
          </cell>
          <cell r="JJ48">
            <v>1</v>
          </cell>
          <cell r="JK48" t="str">
            <v>022800</v>
          </cell>
          <cell r="JL48">
            <v>1</v>
          </cell>
          <cell r="JM48" t="str">
            <v>022800</v>
          </cell>
          <cell r="JN48">
            <v>4</v>
          </cell>
          <cell r="JO48" t="str">
            <v>022800</v>
          </cell>
          <cell r="JP48">
            <v>2</v>
          </cell>
          <cell r="JQ48" t="str">
            <v>022800</v>
          </cell>
          <cell r="JR48">
            <v>1</v>
          </cell>
          <cell r="JS48" t="str">
            <v>022800</v>
          </cell>
          <cell r="JT48">
            <v>2</v>
          </cell>
          <cell r="JU48" t="str">
            <v>023002</v>
          </cell>
          <cell r="JV48">
            <v>523</v>
          </cell>
          <cell r="JW48" t="str">
            <v>023002</v>
          </cell>
          <cell r="JX48">
            <v>262</v>
          </cell>
          <cell r="JY48" t="str">
            <v>023002</v>
          </cell>
          <cell r="JZ48">
            <v>440</v>
          </cell>
          <cell r="KA48" t="str">
            <v>023002</v>
          </cell>
          <cell r="KB48">
            <v>298</v>
          </cell>
          <cell r="KC48" t="str">
            <v>023002</v>
          </cell>
          <cell r="KD48">
            <v>484</v>
          </cell>
          <cell r="KE48" t="str">
            <v>023002</v>
          </cell>
          <cell r="KF48">
            <v>174</v>
          </cell>
          <cell r="KG48" t="str">
            <v>023002</v>
          </cell>
          <cell r="KH48">
            <v>333</v>
          </cell>
          <cell r="KI48" t="str">
            <v>023002</v>
          </cell>
          <cell r="KJ48">
            <v>154</v>
          </cell>
          <cell r="KK48" t="str">
            <v>023002</v>
          </cell>
          <cell r="KL48">
            <v>338</v>
          </cell>
          <cell r="KM48" t="str">
            <v>023002</v>
          </cell>
          <cell r="KN48">
            <v>166</v>
          </cell>
          <cell r="KO48" t="str">
            <v>023002</v>
          </cell>
          <cell r="KP48">
            <v>268</v>
          </cell>
          <cell r="KQ48" t="str">
            <v>023002</v>
          </cell>
          <cell r="KR48">
            <v>76</v>
          </cell>
          <cell r="KS48" t="str">
            <v>023002</v>
          </cell>
          <cell r="KT48">
            <v>158</v>
          </cell>
          <cell r="KU48" t="str">
            <v>023002</v>
          </cell>
          <cell r="KV48">
            <v>45</v>
          </cell>
          <cell r="KW48" t="str">
            <v>023002</v>
          </cell>
          <cell r="KX48">
            <v>115</v>
          </cell>
          <cell r="KY48" t="str">
            <v>023002</v>
          </cell>
          <cell r="KZ48">
            <v>45</v>
          </cell>
          <cell r="LA48" t="str">
            <v>023002</v>
          </cell>
          <cell r="LB48">
            <v>124</v>
          </cell>
          <cell r="LC48" t="str">
            <v>023002</v>
          </cell>
          <cell r="LD48">
            <v>77</v>
          </cell>
          <cell r="LE48" t="str">
            <v>023002</v>
          </cell>
          <cell r="LF48">
            <v>189</v>
          </cell>
          <cell r="LG48" t="str">
            <v>023002</v>
          </cell>
          <cell r="LH48">
            <v>88</v>
          </cell>
          <cell r="LI48" t="str">
            <v>023002</v>
          </cell>
          <cell r="LJ48">
            <v>257</v>
          </cell>
          <cell r="LK48" t="str">
            <v>023002</v>
          </cell>
          <cell r="LL48">
            <v>98</v>
          </cell>
          <cell r="LM48" t="str">
            <v>023002</v>
          </cell>
          <cell r="LN48">
            <v>299</v>
          </cell>
          <cell r="LO48" t="str">
            <v>023002</v>
          </cell>
          <cell r="LP48">
            <v>107</v>
          </cell>
          <cell r="LQ48" t="str">
            <v>023002</v>
          </cell>
          <cell r="LR48">
            <v>333</v>
          </cell>
          <cell r="LS48" t="str">
            <v>023002</v>
          </cell>
          <cell r="LT48">
            <v>84</v>
          </cell>
          <cell r="LU48" t="str">
            <v>023002</v>
          </cell>
          <cell r="LV48">
            <v>276</v>
          </cell>
          <cell r="LW48" t="str">
            <v>023002</v>
          </cell>
          <cell r="LX48">
            <v>84</v>
          </cell>
          <cell r="LY48" t="str">
            <v>023002</v>
          </cell>
          <cell r="LZ48">
            <v>281</v>
          </cell>
          <cell r="MA48" t="str">
            <v>023002</v>
          </cell>
          <cell r="MB48">
            <v>53</v>
          </cell>
          <cell r="MC48" t="str">
            <v>023002</v>
          </cell>
          <cell r="MD48">
            <v>199</v>
          </cell>
          <cell r="ME48" t="str">
            <v>023002</v>
          </cell>
          <cell r="MF48">
            <v>64</v>
          </cell>
          <cell r="MG48" t="str">
            <v>023002</v>
          </cell>
          <cell r="MH48">
            <v>173</v>
          </cell>
          <cell r="MI48" t="str">
            <v>023002</v>
          </cell>
          <cell r="MJ48">
            <v>37</v>
          </cell>
          <cell r="MK48" t="str">
            <v>023002</v>
          </cell>
          <cell r="ML48">
            <v>97</v>
          </cell>
          <cell r="MM48" t="str">
            <v>023002</v>
          </cell>
          <cell r="MN48">
            <v>18</v>
          </cell>
          <cell r="MO48" t="str">
            <v>023002</v>
          </cell>
          <cell r="MP48">
            <v>67</v>
          </cell>
          <cell r="MQ48" t="str">
            <v>023002</v>
          </cell>
          <cell r="MR48">
            <v>26</v>
          </cell>
          <cell r="MS48" t="str">
            <v>023002</v>
          </cell>
          <cell r="MT48">
            <v>110</v>
          </cell>
          <cell r="MU48" t="str">
            <v>023002</v>
          </cell>
          <cell r="MV48">
            <v>15</v>
          </cell>
          <cell r="MW48" t="str">
            <v>023002</v>
          </cell>
          <cell r="MX48">
            <v>60</v>
          </cell>
          <cell r="MY48" t="str">
            <v>023002</v>
          </cell>
          <cell r="MZ48">
            <v>13</v>
          </cell>
          <cell r="NA48" t="str">
            <v>023002</v>
          </cell>
          <cell r="NB48">
            <v>57</v>
          </cell>
          <cell r="NC48" t="str">
            <v>023002</v>
          </cell>
          <cell r="ND48">
            <v>4</v>
          </cell>
          <cell r="NE48" t="str">
            <v>023002</v>
          </cell>
          <cell r="NF48">
            <v>29</v>
          </cell>
          <cell r="NG48" t="str">
            <v>023002</v>
          </cell>
          <cell r="NH48">
            <v>6</v>
          </cell>
          <cell r="NI48" t="str">
            <v>023005</v>
          </cell>
          <cell r="NJ48">
            <v>9</v>
          </cell>
          <cell r="NK48" t="str">
            <v>023002</v>
          </cell>
          <cell r="NL48">
            <v>1</v>
          </cell>
          <cell r="NM48" t="str">
            <v>023002</v>
          </cell>
          <cell r="NN48">
            <v>15</v>
          </cell>
          <cell r="NO48" t="str">
            <v>023002</v>
          </cell>
          <cell r="NP48">
            <v>3</v>
          </cell>
          <cell r="NQ48" t="str">
            <v>023005</v>
          </cell>
          <cell r="NR48">
            <v>5</v>
          </cell>
          <cell r="NU48" t="str">
            <v>024002</v>
          </cell>
          <cell r="NV48">
            <v>3</v>
          </cell>
          <cell r="NY48" t="str">
            <v>025001</v>
          </cell>
          <cell r="NZ48">
            <v>2</v>
          </cell>
          <cell r="OC48" t="str">
            <v>029300</v>
          </cell>
          <cell r="OD48">
            <v>3</v>
          </cell>
          <cell r="OM48" t="str">
            <v>023002</v>
          </cell>
          <cell r="ON48">
            <v>1</v>
          </cell>
        </row>
        <row r="49">
          <cell r="C49" t="str">
            <v>024001</v>
          </cell>
          <cell r="D49">
            <v>269</v>
          </cell>
          <cell r="E49" t="str">
            <v>024001</v>
          </cell>
          <cell r="F49">
            <v>245</v>
          </cell>
          <cell r="G49" t="str">
            <v>024001</v>
          </cell>
          <cell r="H49">
            <v>231</v>
          </cell>
          <cell r="I49" t="str">
            <v>024001</v>
          </cell>
          <cell r="J49">
            <v>226</v>
          </cell>
          <cell r="K49" t="str">
            <v>024001</v>
          </cell>
          <cell r="L49">
            <v>279</v>
          </cell>
          <cell r="M49" t="str">
            <v>024001</v>
          </cell>
          <cell r="N49">
            <v>269</v>
          </cell>
          <cell r="O49" t="str">
            <v>024001</v>
          </cell>
          <cell r="P49">
            <v>222</v>
          </cell>
          <cell r="Q49" t="str">
            <v>024001</v>
          </cell>
          <cell r="R49">
            <v>272</v>
          </cell>
          <cell r="S49" t="str">
            <v>024001</v>
          </cell>
          <cell r="T49">
            <v>325</v>
          </cell>
          <cell r="U49" t="str">
            <v>024001</v>
          </cell>
          <cell r="V49">
            <v>304</v>
          </cell>
          <cell r="W49" t="str">
            <v>024001</v>
          </cell>
          <cell r="X49">
            <v>354</v>
          </cell>
          <cell r="Y49" t="str">
            <v>024001</v>
          </cell>
          <cell r="Z49">
            <v>330</v>
          </cell>
          <cell r="AA49" t="str">
            <v>024001</v>
          </cell>
          <cell r="AB49">
            <v>375</v>
          </cell>
          <cell r="AC49" t="str">
            <v>023006</v>
          </cell>
          <cell r="AD49">
            <v>49</v>
          </cell>
          <cell r="AE49" t="str">
            <v>024001</v>
          </cell>
          <cell r="AF49">
            <v>375</v>
          </cell>
          <cell r="AG49" t="str">
            <v>024001</v>
          </cell>
          <cell r="AH49">
            <v>369</v>
          </cell>
          <cell r="AI49" t="str">
            <v>024001</v>
          </cell>
          <cell r="AJ49">
            <v>380</v>
          </cell>
          <cell r="AK49" t="str">
            <v>024001</v>
          </cell>
          <cell r="AL49">
            <v>347</v>
          </cell>
          <cell r="AM49" t="str">
            <v>024001</v>
          </cell>
          <cell r="AN49">
            <v>348</v>
          </cell>
          <cell r="AO49" t="str">
            <v>024001</v>
          </cell>
          <cell r="AP49">
            <v>378</v>
          </cell>
          <cell r="AQ49" t="str">
            <v>024001</v>
          </cell>
          <cell r="AR49">
            <v>374</v>
          </cell>
          <cell r="AS49" t="str">
            <v>024001</v>
          </cell>
          <cell r="AT49">
            <v>380</v>
          </cell>
          <cell r="AU49" t="str">
            <v>024001</v>
          </cell>
          <cell r="AV49">
            <v>364</v>
          </cell>
          <cell r="AW49" t="str">
            <v>024001</v>
          </cell>
          <cell r="AX49">
            <v>345</v>
          </cell>
          <cell r="AY49" t="str">
            <v>024001</v>
          </cell>
          <cell r="AZ49">
            <v>416</v>
          </cell>
          <cell r="BA49" t="str">
            <v>024001</v>
          </cell>
          <cell r="BB49">
            <v>388</v>
          </cell>
          <cell r="BC49" t="str">
            <v>023500</v>
          </cell>
          <cell r="BD49">
            <v>67</v>
          </cell>
          <cell r="BE49" t="str">
            <v>023500</v>
          </cell>
          <cell r="BF49">
            <v>157</v>
          </cell>
          <cell r="BG49" t="str">
            <v>023500</v>
          </cell>
          <cell r="BH49">
            <v>853</v>
          </cell>
          <cell r="BI49" t="str">
            <v>023500</v>
          </cell>
          <cell r="BJ49">
            <v>1560</v>
          </cell>
          <cell r="BK49" t="str">
            <v>023500</v>
          </cell>
          <cell r="BL49">
            <v>1057</v>
          </cell>
          <cell r="BM49" t="str">
            <v>023500</v>
          </cell>
          <cell r="BN49">
            <v>1620</v>
          </cell>
          <cell r="BO49" t="str">
            <v>022208</v>
          </cell>
          <cell r="BP49">
            <v>47</v>
          </cell>
          <cell r="BQ49" t="str">
            <v>022208</v>
          </cell>
          <cell r="BR49">
            <v>34</v>
          </cell>
          <cell r="BS49" t="str">
            <v>022300</v>
          </cell>
          <cell r="BT49">
            <v>550</v>
          </cell>
          <cell r="BU49" t="str">
            <v>022720</v>
          </cell>
          <cell r="BV49">
            <v>375</v>
          </cell>
          <cell r="BW49" t="str">
            <v>022300</v>
          </cell>
          <cell r="BX49">
            <v>666</v>
          </cell>
          <cell r="BY49" t="str">
            <v>022720</v>
          </cell>
          <cell r="BZ49">
            <v>389</v>
          </cell>
          <cell r="CA49" t="str">
            <v>023002</v>
          </cell>
          <cell r="CB49">
            <v>283</v>
          </cell>
          <cell r="CC49" t="str">
            <v>022800</v>
          </cell>
          <cell r="CD49">
            <v>626</v>
          </cell>
          <cell r="CE49" t="str">
            <v>022720</v>
          </cell>
          <cell r="CF49">
            <v>446</v>
          </cell>
          <cell r="CG49" t="str">
            <v>022720</v>
          </cell>
          <cell r="CH49">
            <v>428</v>
          </cell>
          <cell r="CI49" t="str">
            <v>022400</v>
          </cell>
          <cell r="CJ49">
            <v>327</v>
          </cell>
          <cell r="CK49" t="str">
            <v>023002</v>
          </cell>
          <cell r="CL49">
            <v>268</v>
          </cell>
          <cell r="CM49" t="str">
            <v>023002</v>
          </cell>
          <cell r="CN49">
            <v>359</v>
          </cell>
          <cell r="CO49" t="str">
            <v>022720</v>
          </cell>
          <cell r="CP49">
            <v>564</v>
          </cell>
          <cell r="CQ49" t="str">
            <v>023002</v>
          </cell>
          <cell r="CR49">
            <v>376</v>
          </cell>
          <cell r="CS49" t="str">
            <v>022800</v>
          </cell>
          <cell r="CT49">
            <v>202</v>
          </cell>
          <cell r="CU49" t="str">
            <v>023002</v>
          </cell>
          <cell r="CV49">
            <v>376</v>
          </cell>
          <cell r="CW49" t="str">
            <v>023002</v>
          </cell>
          <cell r="CX49">
            <v>308</v>
          </cell>
          <cell r="CY49" t="str">
            <v>023002</v>
          </cell>
          <cell r="CZ49">
            <v>373</v>
          </cell>
          <cell r="DA49" t="str">
            <v>022720</v>
          </cell>
          <cell r="DB49">
            <v>619</v>
          </cell>
          <cell r="DC49" t="str">
            <v>023002</v>
          </cell>
          <cell r="DD49">
            <v>404</v>
          </cell>
          <cell r="DE49" t="str">
            <v>022800</v>
          </cell>
          <cell r="DF49">
            <v>36</v>
          </cell>
          <cell r="DG49" t="str">
            <v>023002</v>
          </cell>
          <cell r="DH49">
            <v>368</v>
          </cell>
          <cell r="DI49" t="str">
            <v>022800</v>
          </cell>
          <cell r="DJ49">
            <v>32</v>
          </cell>
          <cell r="DK49" t="str">
            <v>023002</v>
          </cell>
          <cell r="DL49">
            <v>440</v>
          </cell>
          <cell r="DM49" t="str">
            <v>023002</v>
          </cell>
          <cell r="DN49">
            <v>444</v>
          </cell>
          <cell r="DO49" t="str">
            <v>023002</v>
          </cell>
          <cell r="DP49">
            <v>532</v>
          </cell>
          <cell r="DQ49" t="str">
            <v>023002</v>
          </cell>
          <cell r="DR49">
            <v>459</v>
          </cell>
          <cell r="DS49" t="str">
            <v>022800</v>
          </cell>
          <cell r="DT49">
            <v>6</v>
          </cell>
          <cell r="DU49" t="str">
            <v>022800</v>
          </cell>
          <cell r="DV49">
            <v>15</v>
          </cell>
          <cell r="DW49" t="str">
            <v>023002</v>
          </cell>
          <cell r="DX49">
            <v>595</v>
          </cell>
          <cell r="DY49" t="str">
            <v>023002</v>
          </cell>
          <cell r="DZ49">
            <v>591</v>
          </cell>
          <cell r="EA49" t="str">
            <v>023002</v>
          </cell>
          <cell r="EB49">
            <v>676</v>
          </cell>
          <cell r="EC49" t="str">
            <v>023002</v>
          </cell>
          <cell r="ED49">
            <v>651</v>
          </cell>
          <cell r="EE49" t="str">
            <v>023002</v>
          </cell>
          <cell r="EF49">
            <v>772</v>
          </cell>
          <cell r="EG49" t="str">
            <v>022800</v>
          </cell>
          <cell r="EH49">
            <v>13</v>
          </cell>
          <cell r="EI49" t="str">
            <v>023002</v>
          </cell>
          <cell r="EJ49">
            <v>696</v>
          </cell>
          <cell r="EK49" t="str">
            <v>023002</v>
          </cell>
          <cell r="EL49">
            <v>717</v>
          </cell>
          <cell r="EM49" t="str">
            <v>023002</v>
          </cell>
          <cell r="EN49">
            <v>668</v>
          </cell>
          <cell r="EO49" t="str">
            <v>023002</v>
          </cell>
          <cell r="EP49">
            <v>646</v>
          </cell>
          <cell r="EQ49" t="str">
            <v>023002</v>
          </cell>
          <cell r="ER49">
            <v>635</v>
          </cell>
          <cell r="ES49" t="str">
            <v>022800</v>
          </cell>
          <cell r="ET49">
            <v>8</v>
          </cell>
          <cell r="EU49" t="str">
            <v>023002</v>
          </cell>
          <cell r="EV49">
            <v>631</v>
          </cell>
          <cell r="EW49" t="str">
            <v>023000</v>
          </cell>
          <cell r="EX49">
            <v>1</v>
          </cell>
          <cell r="EY49" t="str">
            <v>023005</v>
          </cell>
          <cell r="EZ49">
            <v>102</v>
          </cell>
          <cell r="FA49" t="str">
            <v>023002</v>
          </cell>
          <cell r="FB49">
            <v>647</v>
          </cell>
          <cell r="FC49" t="str">
            <v>023002</v>
          </cell>
          <cell r="FD49">
            <v>549</v>
          </cell>
          <cell r="FE49" t="str">
            <v>023002</v>
          </cell>
          <cell r="FF49">
            <v>540</v>
          </cell>
          <cell r="FG49" t="str">
            <v>023002</v>
          </cell>
          <cell r="FH49">
            <v>511</v>
          </cell>
          <cell r="FI49" t="str">
            <v>023002</v>
          </cell>
          <cell r="FJ49">
            <v>630</v>
          </cell>
          <cell r="FK49" t="str">
            <v>023002</v>
          </cell>
          <cell r="FL49">
            <v>496</v>
          </cell>
          <cell r="FM49" t="str">
            <v>023002</v>
          </cell>
          <cell r="FN49">
            <v>611</v>
          </cell>
          <cell r="FO49" t="str">
            <v>023002</v>
          </cell>
          <cell r="FP49">
            <v>490</v>
          </cell>
          <cell r="FQ49" t="str">
            <v>023002</v>
          </cell>
          <cell r="FR49">
            <v>523</v>
          </cell>
          <cell r="FS49" t="str">
            <v>023002</v>
          </cell>
          <cell r="FT49">
            <v>457</v>
          </cell>
          <cell r="FU49" t="str">
            <v>023002</v>
          </cell>
          <cell r="FV49">
            <v>580</v>
          </cell>
          <cell r="FW49" t="str">
            <v>023002</v>
          </cell>
          <cell r="FX49">
            <v>516</v>
          </cell>
          <cell r="FY49" t="str">
            <v>023002</v>
          </cell>
          <cell r="FZ49">
            <v>525</v>
          </cell>
          <cell r="GA49" t="str">
            <v>023000</v>
          </cell>
          <cell r="GB49">
            <v>1</v>
          </cell>
          <cell r="GC49" t="str">
            <v>023002</v>
          </cell>
          <cell r="GD49">
            <v>502</v>
          </cell>
          <cell r="GE49" t="str">
            <v>023002</v>
          </cell>
          <cell r="GF49">
            <v>487</v>
          </cell>
          <cell r="GG49" t="str">
            <v>023002</v>
          </cell>
          <cell r="GH49">
            <v>528</v>
          </cell>
          <cell r="GI49" t="str">
            <v>023002</v>
          </cell>
          <cell r="GJ49">
            <v>482</v>
          </cell>
          <cell r="GK49" t="str">
            <v>023002</v>
          </cell>
          <cell r="GL49">
            <v>557</v>
          </cell>
          <cell r="GM49" t="str">
            <v>023002</v>
          </cell>
          <cell r="GN49">
            <v>446</v>
          </cell>
          <cell r="GO49" t="str">
            <v>023002</v>
          </cell>
          <cell r="GP49">
            <v>534</v>
          </cell>
          <cell r="GQ49" t="str">
            <v>023002</v>
          </cell>
          <cell r="GR49">
            <v>469</v>
          </cell>
          <cell r="GS49" t="str">
            <v>023002</v>
          </cell>
          <cell r="GT49">
            <v>558</v>
          </cell>
          <cell r="GU49" t="str">
            <v>023002</v>
          </cell>
          <cell r="GV49">
            <v>437</v>
          </cell>
          <cell r="GW49" t="str">
            <v>023002</v>
          </cell>
          <cell r="GX49">
            <v>533</v>
          </cell>
          <cell r="GY49" t="str">
            <v>023002</v>
          </cell>
          <cell r="GZ49">
            <v>509</v>
          </cell>
          <cell r="HA49" t="str">
            <v>023002</v>
          </cell>
          <cell r="HB49">
            <v>563</v>
          </cell>
          <cell r="HC49" t="str">
            <v>023002</v>
          </cell>
          <cell r="HD49">
            <v>486</v>
          </cell>
          <cell r="HE49" t="str">
            <v>022800</v>
          </cell>
          <cell r="HF49">
            <v>14</v>
          </cell>
          <cell r="HG49" t="str">
            <v>023002</v>
          </cell>
          <cell r="HH49">
            <v>449</v>
          </cell>
          <cell r="HI49" t="str">
            <v>023002</v>
          </cell>
          <cell r="HJ49">
            <v>601</v>
          </cell>
          <cell r="HK49" t="str">
            <v>023002</v>
          </cell>
          <cell r="HL49">
            <v>536</v>
          </cell>
          <cell r="HM49" t="str">
            <v>023002</v>
          </cell>
          <cell r="HN49">
            <v>603</v>
          </cell>
          <cell r="HO49" t="str">
            <v>023002</v>
          </cell>
          <cell r="HP49">
            <v>529</v>
          </cell>
          <cell r="HQ49" t="str">
            <v>023002</v>
          </cell>
          <cell r="HR49">
            <v>643</v>
          </cell>
          <cell r="HS49" t="str">
            <v>023002</v>
          </cell>
          <cell r="HT49">
            <v>547</v>
          </cell>
          <cell r="HU49" t="str">
            <v>023002</v>
          </cell>
          <cell r="HV49">
            <v>668</v>
          </cell>
          <cell r="HW49" t="str">
            <v>023002</v>
          </cell>
          <cell r="HX49">
            <v>596</v>
          </cell>
          <cell r="HY49" t="str">
            <v>023002</v>
          </cell>
          <cell r="HZ49">
            <v>733</v>
          </cell>
          <cell r="IA49" t="str">
            <v>023002</v>
          </cell>
          <cell r="IB49">
            <v>599</v>
          </cell>
          <cell r="IC49" t="str">
            <v>023002</v>
          </cell>
          <cell r="ID49">
            <v>748</v>
          </cell>
          <cell r="IE49" t="str">
            <v>023002</v>
          </cell>
          <cell r="IF49">
            <v>659</v>
          </cell>
          <cell r="IG49" t="str">
            <v>023002</v>
          </cell>
          <cell r="IH49">
            <v>848</v>
          </cell>
          <cell r="II49" t="str">
            <v>023002</v>
          </cell>
          <cell r="IJ49">
            <v>705</v>
          </cell>
          <cell r="IK49" t="str">
            <v>022800</v>
          </cell>
          <cell r="IL49">
            <v>7</v>
          </cell>
          <cell r="IM49" t="str">
            <v>023002</v>
          </cell>
          <cell r="IN49">
            <v>642</v>
          </cell>
          <cell r="IO49" t="str">
            <v>023002</v>
          </cell>
          <cell r="IP49">
            <v>751</v>
          </cell>
          <cell r="IQ49" t="str">
            <v>023002</v>
          </cell>
          <cell r="IR49">
            <v>630</v>
          </cell>
          <cell r="IS49" t="str">
            <v>023002</v>
          </cell>
          <cell r="IT49">
            <v>741</v>
          </cell>
          <cell r="IU49" t="str">
            <v>023002</v>
          </cell>
          <cell r="IV49">
            <v>578</v>
          </cell>
          <cell r="IW49" t="str">
            <v>023002</v>
          </cell>
          <cell r="IX49">
            <v>730</v>
          </cell>
          <cell r="IY49" t="str">
            <v>023002</v>
          </cell>
          <cell r="IZ49">
            <v>477</v>
          </cell>
          <cell r="JA49" t="str">
            <v>023002</v>
          </cell>
          <cell r="JB49">
            <v>677</v>
          </cell>
          <cell r="JC49" t="str">
            <v>023005</v>
          </cell>
          <cell r="JD49">
            <v>135</v>
          </cell>
          <cell r="JE49" t="str">
            <v>023002</v>
          </cell>
          <cell r="JF49">
            <v>626</v>
          </cell>
          <cell r="JG49" t="str">
            <v>023005</v>
          </cell>
          <cell r="JH49">
            <v>105</v>
          </cell>
          <cell r="JI49" t="str">
            <v>023002</v>
          </cell>
          <cell r="JJ49">
            <v>632</v>
          </cell>
          <cell r="JK49" t="str">
            <v>023002</v>
          </cell>
          <cell r="JL49">
            <v>352</v>
          </cell>
          <cell r="JM49" t="str">
            <v>023002</v>
          </cell>
          <cell r="JN49">
            <v>581</v>
          </cell>
          <cell r="JO49" t="str">
            <v>023002</v>
          </cell>
          <cell r="JP49">
            <v>353</v>
          </cell>
          <cell r="JQ49" t="str">
            <v>023002</v>
          </cell>
          <cell r="JR49">
            <v>548</v>
          </cell>
          <cell r="JS49" t="str">
            <v>023002</v>
          </cell>
          <cell r="JT49">
            <v>339</v>
          </cell>
          <cell r="JU49" t="str">
            <v>023005</v>
          </cell>
          <cell r="JV49">
            <v>116</v>
          </cell>
          <cell r="JW49" t="str">
            <v>023005</v>
          </cell>
          <cell r="JX49">
            <v>56</v>
          </cell>
          <cell r="JY49" t="str">
            <v>023005</v>
          </cell>
          <cell r="JZ49">
            <v>97</v>
          </cell>
          <cell r="KA49" t="str">
            <v>023005</v>
          </cell>
          <cell r="KB49">
            <v>53</v>
          </cell>
          <cell r="KC49" t="str">
            <v>023005</v>
          </cell>
          <cell r="KD49">
            <v>119</v>
          </cell>
          <cell r="KE49" t="str">
            <v>023005</v>
          </cell>
          <cell r="KF49">
            <v>40</v>
          </cell>
          <cell r="KG49" t="str">
            <v>023005</v>
          </cell>
          <cell r="KH49">
            <v>73</v>
          </cell>
          <cell r="KI49" t="str">
            <v>023005</v>
          </cell>
          <cell r="KJ49">
            <v>37</v>
          </cell>
          <cell r="KK49" t="str">
            <v>023005</v>
          </cell>
          <cell r="KL49">
            <v>70</v>
          </cell>
          <cell r="KM49" t="str">
            <v>023005</v>
          </cell>
          <cell r="KN49">
            <v>26</v>
          </cell>
          <cell r="KO49" t="str">
            <v>023005</v>
          </cell>
          <cell r="KP49">
            <v>77</v>
          </cell>
          <cell r="KQ49" t="str">
            <v>023005</v>
          </cell>
          <cell r="KR49">
            <v>19</v>
          </cell>
          <cell r="KS49" t="str">
            <v>023005</v>
          </cell>
          <cell r="KT49">
            <v>41</v>
          </cell>
          <cell r="KU49" t="str">
            <v>023005</v>
          </cell>
          <cell r="KV49">
            <v>19</v>
          </cell>
          <cell r="KW49" t="str">
            <v>023005</v>
          </cell>
          <cell r="KX49">
            <v>24</v>
          </cell>
          <cell r="KY49" t="str">
            <v>023005</v>
          </cell>
          <cell r="KZ49">
            <v>11</v>
          </cell>
          <cell r="LA49" t="str">
            <v>023005</v>
          </cell>
          <cell r="LB49">
            <v>36</v>
          </cell>
          <cell r="LC49" t="str">
            <v>023005</v>
          </cell>
          <cell r="LD49">
            <v>27</v>
          </cell>
          <cell r="LE49" t="str">
            <v>023005</v>
          </cell>
          <cell r="LF49">
            <v>56</v>
          </cell>
          <cell r="LG49" t="str">
            <v>023005</v>
          </cell>
          <cell r="LH49">
            <v>31</v>
          </cell>
          <cell r="LI49" t="str">
            <v>023005</v>
          </cell>
          <cell r="LJ49">
            <v>61</v>
          </cell>
          <cell r="LK49" t="str">
            <v>023005</v>
          </cell>
          <cell r="LL49">
            <v>26</v>
          </cell>
          <cell r="LM49" t="str">
            <v>023005</v>
          </cell>
          <cell r="LN49">
            <v>63</v>
          </cell>
          <cell r="LO49" t="str">
            <v>023005</v>
          </cell>
          <cell r="LP49">
            <v>25</v>
          </cell>
          <cell r="LQ49" t="str">
            <v>023005</v>
          </cell>
          <cell r="LR49">
            <v>84</v>
          </cell>
          <cell r="LS49" t="str">
            <v>023005</v>
          </cell>
          <cell r="LT49">
            <v>27</v>
          </cell>
          <cell r="LU49" t="str">
            <v>023005</v>
          </cell>
          <cell r="LV49">
            <v>61</v>
          </cell>
          <cell r="LW49" t="str">
            <v>023005</v>
          </cell>
          <cell r="LX49">
            <v>27</v>
          </cell>
          <cell r="LY49" t="str">
            <v>023005</v>
          </cell>
          <cell r="LZ49">
            <v>48</v>
          </cell>
          <cell r="MA49" t="str">
            <v>023005</v>
          </cell>
          <cell r="MB49">
            <v>19</v>
          </cell>
          <cell r="MC49" t="str">
            <v>023005</v>
          </cell>
          <cell r="MD49">
            <v>64</v>
          </cell>
          <cell r="ME49" t="str">
            <v>023005</v>
          </cell>
          <cell r="MF49">
            <v>11</v>
          </cell>
          <cell r="MG49" t="str">
            <v>023005</v>
          </cell>
          <cell r="MH49">
            <v>56</v>
          </cell>
          <cell r="MI49" t="str">
            <v>023005</v>
          </cell>
          <cell r="MJ49">
            <v>13</v>
          </cell>
          <cell r="MK49" t="str">
            <v>023005</v>
          </cell>
          <cell r="ML49">
            <v>24</v>
          </cell>
          <cell r="MM49" t="str">
            <v>023005</v>
          </cell>
          <cell r="MN49">
            <v>14</v>
          </cell>
          <cell r="MO49" t="str">
            <v>023005</v>
          </cell>
          <cell r="MP49">
            <v>19</v>
          </cell>
          <cell r="MQ49" t="str">
            <v>023005</v>
          </cell>
          <cell r="MR49">
            <v>9</v>
          </cell>
          <cell r="MS49" t="str">
            <v>023005</v>
          </cell>
          <cell r="MT49">
            <v>27</v>
          </cell>
          <cell r="MU49" t="str">
            <v>023005</v>
          </cell>
          <cell r="MV49">
            <v>8</v>
          </cell>
          <cell r="MW49" t="str">
            <v>023005</v>
          </cell>
          <cell r="MX49">
            <v>21</v>
          </cell>
          <cell r="MY49" t="str">
            <v>023005</v>
          </cell>
          <cell r="MZ49">
            <v>7</v>
          </cell>
          <cell r="NA49" t="str">
            <v>023005</v>
          </cell>
          <cell r="NB49">
            <v>19</v>
          </cell>
          <cell r="NC49" t="str">
            <v>023005</v>
          </cell>
          <cell r="ND49">
            <v>6</v>
          </cell>
          <cell r="NE49" t="str">
            <v>023005</v>
          </cell>
          <cell r="NF49">
            <v>12</v>
          </cell>
          <cell r="NG49" t="str">
            <v>023005</v>
          </cell>
          <cell r="NH49">
            <v>3</v>
          </cell>
          <cell r="NI49" t="str">
            <v>023006</v>
          </cell>
          <cell r="NJ49">
            <v>13</v>
          </cell>
          <cell r="NK49" t="str">
            <v>023005</v>
          </cell>
          <cell r="NL49">
            <v>1</v>
          </cell>
          <cell r="NM49" t="str">
            <v>023005</v>
          </cell>
          <cell r="NN49">
            <v>3</v>
          </cell>
          <cell r="NO49" t="str">
            <v>023005</v>
          </cell>
          <cell r="NP49">
            <v>1</v>
          </cell>
          <cell r="NQ49" t="str">
            <v>023006</v>
          </cell>
          <cell r="NR49">
            <v>1</v>
          </cell>
          <cell r="NU49" t="str">
            <v>024005</v>
          </cell>
          <cell r="NV49">
            <v>6</v>
          </cell>
          <cell r="NY49" t="str">
            <v>025002</v>
          </cell>
          <cell r="NZ49">
            <v>2</v>
          </cell>
          <cell r="OC49" t="str">
            <v>029400</v>
          </cell>
          <cell r="OD49">
            <v>4</v>
          </cell>
        </row>
        <row r="50">
          <cell r="C50" t="str">
            <v>024002</v>
          </cell>
          <cell r="D50">
            <v>129</v>
          </cell>
          <cell r="E50" t="str">
            <v>024002</v>
          </cell>
          <cell r="F50">
            <v>125</v>
          </cell>
          <cell r="G50" t="str">
            <v>024002</v>
          </cell>
          <cell r="H50">
            <v>120</v>
          </cell>
          <cell r="I50" t="str">
            <v>024002</v>
          </cell>
          <cell r="J50">
            <v>125</v>
          </cell>
          <cell r="K50" t="str">
            <v>024002</v>
          </cell>
          <cell r="L50">
            <v>111</v>
          </cell>
          <cell r="M50" t="str">
            <v>024002</v>
          </cell>
          <cell r="N50">
            <v>129</v>
          </cell>
          <cell r="O50" t="str">
            <v>024002</v>
          </cell>
          <cell r="P50">
            <v>122</v>
          </cell>
          <cell r="Q50" t="str">
            <v>024002</v>
          </cell>
          <cell r="R50">
            <v>89</v>
          </cell>
          <cell r="S50" t="str">
            <v>024002</v>
          </cell>
          <cell r="T50">
            <v>144</v>
          </cell>
          <cell r="U50" t="str">
            <v>024002</v>
          </cell>
          <cell r="V50">
            <v>99</v>
          </cell>
          <cell r="W50" t="str">
            <v>024002</v>
          </cell>
          <cell r="X50">
            <v>156</v>
          </cell>
          <cell r="Y50" t="str">
            <v>024002</v>
          </cell>
          <cell r="Z50">
            <v>132</v>
          </cell>
          <cell r="AA50" t="str">
            <v>024002</v>
          </cell>
          <cell r="AB50">
            <v>158</v>
          </cell>
          <cell r="AC50" t="str">
            <v>024001</v>
          </cell>
          <cell r="AD50">
            <v>357</v>
          </cell>
          <cell r="AE50" t="str">
            <v>024002</v>
          </cell>
          <cell r="AF50">
            <v>167</v>
          </cell>
          <cell r="AG50" t="str">
            <v>024002</v>
          </cell>
          <cell r="AH50">
            <v>167</v>
          </cell>
          <cell r="AI50" t="str">
            <v>024002</v>
          </cell>
          <cell r="AJ50">
            <v>164</v>
          </cell>
          <cell r="AK50" t="str">
            <v>024002</v>
          </cell>
          <cell r="AL50">
            <v>144</v>
          </cell>
          <cell r="AM50" t="str">
            <v>024002</v>
          </cell>
          <cell r="AN50">
            <v>158</v>
          </cell>
          <cell r="AO50" t="str">
            <v>024002</v>
          </cell>
          <cell r="AP50">
            <v>155</v>
          </cell>
          <cell r="AQ50" t="str">
            <v>024002</v>
          </cell>
          <cell r="AR50">
            <v>180</v>
          </cell>
          <cell r="AS50" t="str">
            <v>024002</v>
          </cell>
          <cell r="AT50">
            <v>157</v>
          </cell>
          <cell r="AU50" t="str">
            <v>024002</v>
          </cell>
          <cell r="AV50">
            <v>191</v>
          </cell>
          <cell r="AW50" t="str">
            <v>024002</v>
          </cell>
          <cell r="AX50">
            <v>160</v>
          </cell>
          <cell r="AY50" t="str">
            <v>024002</v>
          </cell>
          <cell r="AZ50">
            <v>160</v>
          </cell>
          <cell r="BA50" t="str">
            <v>024002</v>
          </cell>
          <cell r="BB50">
            <v>163</v>
          </cell>
          <cell r="BC50" t="str">
            <v>024001</v>
          </cell>
          <cell r="BD50">
            <v>381</v>
          </cell>
          <cell r="BE50" t="str">
            <v>024001</v>
          </cell>
          <cell r="BF50">
            <v>339</v>
          </cell>
          <cell r="BG50" t="str">
            <v>024001</v>
          </cell>
          <cell r="BH50">
            <v>276</v>
          </cell>
          <cell r="BI50" t="str">
            <v>024001</v>
          </cell>
          <cell r="BJ50">
            <v>237</v>
          </cell>
          <cell r="BK50" t="str">
            <v>024001</v>
          </cell>
          <cell r="BL50">
            <v>252</v>
          </cell>
          <cell r="BM50" t="str">
            <v>024001</v>
          </cell>
          <cell r="BN50">
            <v>191</v>
          </cell>
          <cell r="BO50" t="str">
            <v>022300</v>
          </cell>
          <cell r="BP50">
            <v>412</v>
          </cell>
          <cell r="BQ50" t="str">
            <v>022300</v>
          </cell>
          <cell r="BR50">
            <v>380</v>
          </cell>
          <cell r="BS50" t="str">
            <v>022400</v>
          </cell>
          <cell r="BT50">
            <v>237</v>
          </cell>
          <cell r="BU50" t="str">
            <v>022800</v>
          </cell>
          <cell r="BV50">
            <v>581</v>
          </cell>
          <cell r="BW50" t="str">
            <v>022400</v>
          </cell>
          <cell r="BX50">
            <v>244</v>
          </cell>
          <cell r="BY50" t="str">
            <v>022800</v>
          </cell>
          <cell r="BZ50">
            <v>627</v>
          </cell>
          <cell r="CA50" t="str">
            <v>023005</v>
          </cell>
          <cell r="CB50">
            <v>78</v>
          </cell>
          <cell r="CC50" t="str">
            <v>023002</v>
          </cell>
          <cell r="CD50">
            <v>288</v>
          </cell>
          <cell r="CE50" t="str">
            <v>022800</v>
          </cell>
          <cell r="CF50">
            <v>165</v>
          </cell>
          <cell r="CG50" t="str">
            <v>022800</v>
          </cell>
          <cell r="CH50">
            <v>593</v>
          </cell>
          <cell r="CI50" t="str">
            <v>022720</v>
          </cell>
          <cell r="CJ50">
            <v>446</v>
          </cell>
          <cell r="CK50" t="str">
            <v>023005</v>
          </cell>
          <cell r="CL50">
            <v>44</v>
          </cell>
          <cell r="CM50" t="str">
            <v>023005</v>
          </cell>
          <cell r="CN50">
            <v>66</v>
          </cell>
          <cell r="CO50" t="str">
            <v>022800</v>
          </cell>
          <cell r="CP50">
            <v>221</v>
          </cell>
          <cell r="CQ50" t="str">
            <v>023005</v>
          </cell>
          <cell r="CR50">
            <v>92</v>
          </cell>
          <cell r="CS50" t="str">
            <v>023002</v>
          </cell>
          <cell r="CT50">
            <v>307</v>
          </cell>
          <cell r="CU50" t="str">
            <v>023005</v>
          </cell>
          <cell r="CV50">
            <v>97</v>
          </cell>
          <cell r="CW50" t="str">
            <v>023005</v>
          </cell>
          <cell r="CX50">
            <v>38</v>
          </cell>
          <cell r="CY50" t="str">
            <v>023005</v>
          </cell>
          <cell r="CZ50">
            <v>90</v>
          </cell>
          <cell r="DA50" t="str">
            <v>022800</v>
          </cell>
          <cell r="DB50">
            <v>72</v>
          </cell>
          <cell r="DC50" t="str">
            <v>023005</v>
          </cell>
          <cell r="DD50">
            <v>93</v>
          </cell>
          <cell r="DE50" t="str">
            <v>023002</v>
          </cell>
          <cell r="DF50">
            <v>343</v>
          </cell>
          <cell r="DG50" t="str">
            <v>023005</v>
          </cell>
          <cell r="DH50">
            <v>68</v>
          </cell>
          <cell r="DI50" t="str">
            <v>023002</v>
          </cell>
          <cell r="DJ50">
            <v>334</v>
          </cell>
          <cell r="DK50" t="str">
            <v>023005</v>
          </cell>
          <cell r="DL50">
            <v>105</v>
          </cell>
          <cell r="DM50" t="str">
            <v>023005</v>
          </cell>
          <cell r="DN50">
            <v>58</v>
          </cell>
          <cell r="DO50" t="str">
            <v>023005</v>
          </cell>
          <cell r="DP50">
            <v>107</v>
          </cell>
          <cell r="DQ50" t="str">
            <v>023005</v>
          </cell>
          <cell r="DR50">
            <v>62</v>
          </cell>
          <cell r="DS50" t="str">
            <v>023002</v>
          </cell>
          <cell r="DT50">
            <v>597</v>
          </cell>
          <cell r="DU50" t="str">
            <v>023002</v>
          </cell>
          <cell r="DV50">
            <v>517</v>
          </cell>
          <cell r="DW50" t="str">
            <v>023005</v>
          </cell>
          <cell r="DX50">
            <v>116</v>
          </cell>
          <cell r="DY50" t="str">
            <v>023005</v>
          </cell>
          <cell r="DZ50">
            <v>96</v>
          </cell>
          <cell r="EA50" t="str">
            <v>023005</v>
          </cell>
          <cell r="EB50">
            <v>120</v>
          </cell>
          <cell r="EC50" t="str">
            <v>023005</v>
          </cell>
          <cell r="ED50">
            <v>90</v>
          </cell>
          <cell r="EE50" t="str">
            <v>023005</v>
          </cell>
          <cell r="EF50">
            <v>120</v>
          </cell>
          <cell r="EG50" t="str">
            <v>023000</v>
          </cell>
          <cell r="EH50">
            <v>1</v>
          </cell>
          <cell r="EI50" t="str">
            <v>023005</v>
          </cell>
          <cell r="EJ50">
            <v>141</v>
          </cell>
          <cell r="EK50" t="str">
            <v>023005</v>
          </cell>
          <cell r="EL50">
            <v>115</v>
          </cell>
          <cell r="EM50" t="str">
            <v>023005</v>
          </cell>
          <cell r="EN50">
            <v>113</v>
          </cell>
          <cell r="EO50" t="str">
            <v>023005</v>
          </cell>
          <cell r="EP50">
            <v>103</v>
          </cell>
          <cell r="EQ50" t="str">
            <v>023005</v>
          </cell>
          <cell r="ER50">
            <v>131</v>
          </cell>
          <cell r="ES50" t="str">
            <v>023002</v>
          </cell>
          <cell r="ET50">
            <v>658</v>
          </cell>
          <cell r="EU50" t="str">
            <v>023005</v>
          </cell>
          <cell r="EV50">
            <v>90</v>
          </cell>
          <cell r="EW50" t="str">
            <v>023002</v>
          </cell>
          <cell r="EX50">
            <v>676</v>
          </cell>
          <cell r="EY50" t="str">
            <v>023006</v>
          </cell>
          <cell r="EZ50">
            <v>68</v>
          </cell>
          <cell r="FA50" t="str">
            <v>023005</v>
          </cell>
          <cell r="FB50">
            <v>84</v>
          </cell>
          <cell r="FC50" t="str">
            <v>023005</v>
          </cell>
          <cell r="FD50">
            <v>101</v>
          </cell>
          <cell r="FE50" t="str">
            <v>023005</v>
          </cell>
          <cell r="FF50">
            <v>135</v>
          </cell>
          <cell r="FG50" t="str">
            <v>023005</v>
          </cell>
          <cell r="FH50">
            <v>105</v>
          </cell>
          <cell r="FI50" t="str">
            <v>023005</v>
          </cell>
          <cell r="FJ50">
            <v>96</v>
          </cell>
          <cell r="FK50" t="str">
            <v>023005</v>
          </cell>
          <cell r="FL50">
            <v>105</v>
          </cell>
          <cell r="FM50" t="str">
            <v>023005</v>
          </cell>
          <cell r="FN50">
            <v>93</v>
          </cell>
          <cell r="FO50" t="str">
            <v>023005</v>
          </cell>
          <cell r="FP50">
            <v>100</v>
          </cell>
          <cell r="FQ50" t="str">
            <v>023005</v>
          </cell>
          <cell r="FR50">
            <v>104</v>
          </cell>
          <cell r="FS50" t="str">
            <v>023005</v>
          </cell>
          <cell r="FT50">
            <v>102</v>
          </cell>
          <cell r="FU50" t="str">
            <v>023005</v>
          </cell>
          <cell r="FV50">
            <v>107</v>
          </cell>
          <cell r="FW50" t="str">
            <v>023005</v>
          </cell>
          <cell r="FX50">
            <v>117</v>
          </cell>
          <cell r="FY50" t="str">
            <v>023005</v>
          </cell>
          <cell r="FZ50">
            <v>92</v>
          </cell>
          <cell r="GA50" t="str">
            <v>023002</v>
          </cell>
          <cell r="GB50">
            <v>494</v>
          </cell>
          <cell r="GC50" t="str">
            <v>023005</v>
          </cell>
          <cell r="GD50">
            <v>127</v>
          </cell>
          <cell r="GE50" t="str">
            <v>023005</v>
          </cell>
          <cell r="GF50">
            <v>107</v>
          </cell>
          <cell r="GG50" t="str">
            <v>023005</v>
          </cell>
          <cell r="GH50">
            <v>108</v>
          </cell>
          <cell r="GI50" t="str">
            <v>023005</v>
          </cell>
          <cell r="GJ50">
            <v>119</v>
          </cell>
          <cell r="GK50" t="str">
            <v>023005</v>
          </cell>
          <cell r="GL50">
            <v>117</v>
          </cell>
          <cell r="GM50" t="str">
            <v>023005</v>
          </cell>
          <cell r="GN50">
            <v>135</v>
          </cell>
          <cell r="GO50" t="str">
            <v>023005</v>
          </cell>
          <cell r="GP50">
            <v>142</v>
          </cell>
          <cell r="GQ50" t="str">
            <v>023005</v>
          </cell>
          <cell r="GR50">
            <v>125</v>
          </cell>
          <cell r="GS50" t="str">
            <v>023005</v>
          </cell>
          <cell r="GT50">
            <v>126</v>
          </cell>
          <cell r="GU50" t="str">
            <v>023005</v>
          </cell>
          <cell r="GV50">
            <v>152</v>
          </cell>
          <cell r="GW50" t="str">
            <v>023005</v>
          </cell>
          <cell r="GX50">
            <v>134</v>
          </cell>
          <cell r="GY50" t="str">
            <v>023005</v>
          </cell>
          <cell r="GZ50">
            <v>138</v>
          </cell>
          <cell r="HA50" t="str">
            <v>023005</v>
          </cell>
          <cell r="HB50">
            <v>143</v>
          </cell>
          <cell r="HC50" t="str">
            <v>023005</v>
          </cell>
          <cell r="HD50">
            <v>162</v>
          </cell>
          <cell r="HE50" t="str">
            <v>023002</v>
          </cell>
          <cell r="HF50">
            <v>578</v>
          </cell>
          <cell r="HG50" t="str">
            <v>023005</v>
          </cell>
          <cell r="HH50">
            <v>142</v>
          </cell>
          <cell r="HI50" t="str">
            <v>023005</v>
          </cell>
          <cell r="HJ50">
            <v>159</v>
          </cell>
          <cell r="HK50" t="str">
            <v>023005</v>
          </cell>
          <cell r="HL50">
            <v>161</v>
          </cell>
          <cell r="HM50" t="str">
            <v>023005</v>
          </cell>
          <cell r="HN50">
            <v>166</v>
          </cell>
          <cell r="HO50" t="str">
            <v>023005</v>
          </cell>
          <cell r="HP50">
            <v>195</v>
          </cell>
          <cell r="HQ50" t="str">
            <v>023005</v>
          </cell>
          <cell r="HR50">
            <v>162</v>
          </cell>
          <cell r="HS50" t="str">
            <v>023005</v>
          </cell>
          <cell r="HT50">
            <v>182</v>
          </cell>
          <cell r="HU50" t="str">
            <v>023005</v>
          </cell>
          <cell r="HV50">
            <v>157</v>
          </cell>
          <cell r="HW50" t="str">
            <v>023005</v>
          </cell>
          <cell r="HX50">
            <v>179</v>
          </cell>
          <cell r="HY50" t="str">
            <v>023005</v>
          </cell>
          <cell r="HZ50">
            <v>199</v>
          </cell>
          <cell r="IA50" t="str">
            <v>023005</v>
          </cell>
          <cell r="IB50">
            <v>195</v>
          </cell>
          <cell r="IC50" t="str">
            <v>023005</v>
          </cell>
          <cell r="ID50">
            <v>194</v>
          </cell>
          <cell r="IE50" t="str">
            <v>023005</v>
          </cell>
          <cell r="IF50">
            <v>190</v>
          </cell>
          <cell r="IG50" t="str">
            <v>023005</v>
          </cell>
          <cell r="IH50">
            <v>199</v>
          </cell>
          <cell r="II50" t="str">
            <v>023005</v>
          </cell>
          <cell r="IJ50">
            <v>185</v>
          </cell>
          <cell r="IK50" t="str">
            <v>023002</v>
          </cell>
          <cell r="IL50">
            <v>898</v>
          </cell>
          <cell r="IM50" t="str">
            <v>023005</v>
          </cell>
          <cell r="IN50">
            <v>177</v>
          </cell>
          <cell r="IO50" t="str">
            <v>023005</v>
          </cell>
          <cell r="IP50">
            <v>180</v>
          </cell>
          <cell r="IQ50" t="str">
            <v>023005</v>
          </cell>
          <cell r="IR50">
            <v>185</v>
          </cell>
          <cell r="IS50" t="str">
            <v>023005</v>
          </cell>
          <cell r="IT50">
            <v>191</v>
          </cell>
          <cell r="IU50" t="str">
            <v>023005</v>
          </cell>
          <cell r="IV50">
            <v>148</v>
          </cell>
          <cell r="IW50" t="str">
            <v>023005</v>
          </cell>
          <cell r="IX50">
            <v>177</v>
          </cell>
          <cell r="IY50" t="str">
            <v>023005</v>
          </cell>
          <cell r="IZ50">
            <v>150</v>
          </cell>
          <cell r="JA50" t="str">
            <v>023005</v>
          </cell>
          <cell r="JB50">
            <v>168</v>
          </cell>
          <cell r="JC50" t="str">
            <v>023006</v>
          </cell>
          <cell r="JD50">
            <v>74</v>
          </cell>
          <cell r="JE50" t="str">
            <v>023005</v>
          </cell>
          <cell r="JF50">
            <v>145</v>
          </cell>
          <cell r="JG50" t="str">
            <v>023006</v>
          </cell>
          <cell r="JH50">
            <v>80</v>
          </cell>
          <cell r="JI50" t="str">
            <v>023005</v>
          </cell>
          <cell r="JJ50">
            <v>152</v>
          </cell>
          <cell r="JK50" t="str">
            <v>023005</v>
          </cell>
          <cell r="JL50">
            <v>86</v>
          </cell>
          <cell r="JM50" t="str">
            <v>023005</v>
          </cell>
          <cell r="JN50">
            <v>116</v>
          </cell>
          <cell r="JO50" t="str">
            <v>023005</v>
          </cell>
          <cell r="JP50">
            <v>109</v>
          </cell>
          <cell r="JQ50" t="str">
            <v>023005</v>
          </cell>
          <cell r="JR50">
            <v>125</v>
          </cell>
          <cell r="JS50" t="str">
            <v>023005</v>
          </cell>
          <cell r="JT50">
            <v>86</v>
          </cell>
          <cell r="JU50" t="str">
            <v>023006</v>
          </cell>
          <cell r="JV50">
            <v>77</v>
          </cell>
          <cell r="JW50" t="str">
            <v>023006</v>
          </cell>
          <cell r="JX50">
            <v>37</v>
          </cell>
          <cell r="JY50" t="str">
            <v>023006</v>
          </cell>
          <cell r="JZ50">
            <v>65</v>
          </cell>
          <cell r="KA50" t="str">
            <v>023006</v>
          </cell>
          <cell r="KB50">
            <v>35</v>
          </cell>
          <cell r="KC50" t="str">
            <v>023006</v>
          </cell>
          <cell r="KD50">
            <v>74</v>
          </cell>
          <cell r="KE50" t="str">
            <v>023006</v>
          </cell>
          <cell r="KF50">
            <v>24</v>
          </cell>
          <cell r="KG50" t="str">
            <v>023006</v>
          </cell>
          <cell r="KH50">
            <v>44</v>
          </cell>
          <cell r="KI50" t="str">
            <v>023006</v>
          </cell>
          <cell r="KJ50">
            <v>32</v>
          </cell>
          <cell r="KK50" t="str">
            <v>023006</v>
          </cell>
          <cell r="KL50">
            <v>53</v>
          </cell>
          <cell r="KM50" t="str">
            <v>023006</v>
          </cell>
          <cell r="KN50">
            <v>23</v>
          </cell>
          <cell r="KO50" t="str">
            <v>023006</v>
          </cell>
          <cell r="KP50">
            <v>53</v>
          </cell>
          <cell r="KQ50" t="str">
            <v>023006</v>
          </cell>
          <cell r="KR50">
            <v>15</v>
          </cell>
          <cell r="KS50" t="str">
            <v>023006</v>
          </cell>
          <cell r="KT50">
            <v>32</v>
          </cell>
          <cell r="KU50" t="str">
            <v>023006</v>
          </cell>
          <cell r="KV50">
            <v>15</v>
          </cell>
          <cell r="KW50" t="str">
            <v>023006</v>
          </cell>
          <cell r="KX50">
            <v>18</v>
          </cell>
          <cell r="KY50" t="str">
            <v>023006</v>
          </cell>
          <cell r="KZ50">
            <v>14</v>
          </cell>
          <cell r="LA50" t="str">
            <v>023006</v>
          </cell>
          <cell r="LB50">
            <v>29</v>
          </cell>
          <cell r="LC50" t="str">
            <v>023006</v>
          </cell>
          <cell r="LD50">
            <v>17</v>
          </cell>
          <cell r="LE50" t="str">
            <v>023006</v>
          </cell>
          <cell r="LF50">
            <v>64</v>
          </cell>
          <cell r="LG50" t="str">
            <v>023006</v>
          </cell>
          <cell r="LH50">
            <v>26</v>
          </cell>
          <cell r="LI50" t="str">
            <v>023006</v>
          </cell>
          <cell r="LJ50">
            <v>64</v>
          </cell>
          <cell r="LK50" t="str">
            <v>023006</v>
          </cell>
          <cell r="LL50">
            <v>36</v>
          </cell>
          <cell r="LM50" t="str">
            <v>023006</v>
          </cell>
          <cell r="LN50">
            <v>58</v>
          </cell>
          <cell r="LO50" t="str">
            <v>023006</v>
          </cell>
          <cell r="LP50">
            <v>27</v>
          </cell>
          <cell r="LQ50" t="str">
            <v>023006</v>
          </cell>
          <cell r="LR50">
            <v>65</v>
          </cell>
          <cell r="LS50" t="str">
            <v>023006</v>
          </cell>
          <cell r="LT50">
            <v>35</v>
          </cell>
          <cell r="LU50" t="str">
            <v>023006</v>
          </cell>
          <cell r="LV50">
            <v>78</v>
          </cell>
          <cell r="LW50" t="str">
            <v>023006</v>
          </cell>
          <cell r="LX50">
            <v>22</v>
          </cell>
          <cell r="LY50" t="str">
            <v>023006</v>
          </cell>
          <cell r="LZ50">
            <v>53</v>
          </cell>
          <cell r="MA50" t="str">
            <v>023006</v>
          </cell>
          <cell r="MB50">
            <v>17</v>
          </cell>
          <cell r="MC50" t="str">
            <v>023006</v>
          </cell>
          <cell r="MD50">
            <v>53</v>
          </cell>
          <cell r="ME50" t="str">
            <v>023006</v>
          </cell>
          <cell r="MF50">
            <v>13</v>
          </cell>
          <cell r="MG50" t="str">
            <v>023006</v>
          </cell>
          <cell r="MH50">
            <v>27</v>
          </cell>
          <cell r="MI50" t="str">
            <v>023006</v>
          </cell>
          <cell r="MJ50">
            <v>11</v>
          </cell>
          <cell r="MK50" t="str">
            <v>023006</v>
          </cell>
          <cell r="ML50">
            <v>25</v>
          </cell>
          <cell r="MM50" t="str">
            <v>023006</v>
          </cell>
          <cell r="MN50">
            <v>9</v>
          </cell>
          <cell r="MO50" t="str">
            <v>023006</v>
          </cell>
          <cell r="MP50">
            <v>14</v>
          </cell>
          <cell r="MQ50" t="str">
            <v>023006</v>
          </cell>
          <cell r="MR50">
            <v>10</v>
          </cell>
          <cell r="MS50" t="str">
            <v>023006</v>
          </cell>
          <cell r="MT50">
            <v>23</v>
          </cell>
          <cell r="MU50" t="str">
            <v>023006</v>
          </cell>
          <cell r="MV50">
            <v>6</v>
          </cell>
          <cell r="MW50" t="str">
            <v>023006</v>
          </cell>
          <cell r="MX50">
            <v>14</v>
          </cell>
          <cell r="MY50" t="str">
            <v>023006</v>
          </cell>
          <cell r="MZ50">
            <v>2</v>
          </cell>
          <cell r="NA50" t="str">
            <v>023006</v>
          </cell>
          <cell r="NB50">
            <v>11</v>
          </cell>
          <cell r="NC50" t="str">
            <v>023006</v>
          </cell>
          <cell r="ND50">
            <v>6</v>
          </cell>
          <cell r="NE50" t="str">
            <v>023006</v>
          </cell>
          <cell r="NF50">
            <v>6</v>
          </cell>
          <cell r="NG50" t="str">
            <v>023006</v>
          </cell>
          <cell r="NH50">
            <v>3</v>
          </cell>
          <cell r="NI50" t="str">
            <v>023500</v>
          </cell>
          <cell r="NJ50">
            <v>57</v>
          </cell>
          <cell r="NM50" t="str">
            <v>023006</v>
          </cell>
          <cell r="NN50">
            <v>11</v>
          </cell>
          <cell r="NQ50" t="str">
            <v>023500</v>
          </cell>
          <cell r="NR50">
            <v>34</v>
          </cell>
          <cell r="NU50" t="str">
            <v>024006</v>
          </cell>
          <cell r="NV50">
            <v>4</v>
          </cell>
          <cell r="NY50" t="str">
            <v>025003</v>
          </cell>
          <cell r="NZ50">
            <v>3</v>
          </cell>
          <cell r="OC50" t="str">
            <v>029700</v>
          </cell>
          <cell r="OD50">
            <v>4</v>
          </cell>
        </row>
        <row r="51">
          <cell r="C51" t="str">
            <v>024005</v>
          </cell>
          <cell r="D51">
            <v>523</v>
          </cell>
          <cell r="E51" t="str">
            <v>024005</v>
          </cell>
          <cell r="F51">
            <v>487</v>
          </cell>
          <cell r="G51" t="str">
            <v>024005</v>
          </cell>
          <cell r="H51">
            <v>487</v>
          </cell>
          <cell r="I51" t="str">
            <v>024005</v>
          </cell>
          <cell r="J51">
            <v>476</v>
          </cell>
          <cell r="K51" t="str">
            <v>024005</v>
          </cell>
          <cell r="L51">
            <v>611</v>
          </cell>
          <cell r="M51" t="str">
            <v>024005</v>
          </cell>
          <cell r="N51">
            <v>501</v>
          </cell>
          <cell r="O51" t="str">
            <v>024005</v>
          </cell>
          <cell r="P51">
            <v>606</v>
          </cell>
          <cell r="Q51" t="str">
            <v>024005</v>
          </cell>
          <cell r="R51">
            <v>536</v>
          </cell>
          <cell r="S51" t="str">
            <v>024005</v>
          </cell>
          <cell r="T51">
            <v>685</v>
          </cell>
          <cell r="U51" t="str">
            <v>024005</v>
          </cell>
          <cell r="V51">
            <v>600</v>
          </cell>
          <cell r="W51" t="str">
            <v>024005</v>
          </cell>
          <cell r="X51">
            <v>734</v>
          </cell>
          <cell r="Y51" t="str">
            <v>024005</v>
          </cell>
          <cell r="Z51">
            <v>682</v>
          </cell>
          <cell r="AA51" t="str">
            <v>024005</v>
          </cell>
          <cell r="AB51">
            <v>737</v>
          </cell>
          <cell r="AC51" t="str">
            <v>024002</v>
          </cell>
          <cell r="AD51">
            <v>154</v>
          </cell>
          <cell r="AE51" t="str">
            <v>024005</v>
          </cell>
          <cell r="AF51">
            <v>740</v>
          </cell>
          <cell r="AG51" t="str">
            <v>024005</v>
          </cell>
          <cell r="AH51">
            <v>672</v>
          </cell>
          <cell r="AI51" t="str">
            <v>024005</v>
          </cell>
          <cell r="AJ51">
            <v>790</v>
          </cell>
          <cell r="AK51" t="str">
            <v>024005</v>
          </cell>
          <cell r="AL51">
            <v>682</v>
          </cell>
          <cell r="AM51" t="str">
            <v>024005</v>
          </cell>
          <cell r="AN51">
            <v>684</v>
          </cell>
          <cell r="AO51" t="str">
            <v>024005</v>
          </cell>
          <cell r="AP51">
            <v>722</v>
          </cell>
          <cell r="AQ51" t="str">
            <v>024005</v>
          </cell>
          <cell r="AR51">
            <v>746</v>
          </cell>
          <cell r="AS51" t="str">
            <v>024005</v>
          </cell>
          <cell r="AT51">
            <v>738</v>
          </cell>
          <cell r="AU51" t="str">
            <v>024005</v>
          </cell>
          <cell r="AV51">
            <v>747</v>
          </cell>
          <cell r="AW51" t="str">
            <v>024005</v>
          </cell>
          <cell r="AX51">
            <v>688</v>
          </cell>
          <cell r="AY51" t="str">
            <v>024005</v>
          </cell>
          <cell r="AZ51">
            <v>728</v>
          </cell>
          <cell r="BA51" t="str">
            <v>024005</v>
          </cell>
          <cell r="BB51">
            <v>724</v>
          </cell>
          <cell r="BC51" t="str">
            <v>024002</v>
          </cell>
          <cell r="BD51">
            <v>154</v>
          </cell>
          <cell r="BE51" t="str">
            <v>024002</v>
          </cell>
          <cell r="BF51">
            <v>188</v>
          </cell>
          <cell r="BG51" t="str">
            <v>024002</v>
          </cell>
          <cell r="BH51">
            <v>108</v>
          </cell>
          <cell r="BI51" t="str">
            <v>024002</v>
          </cell>
          <cell r="BJ51">
            <v>71</v>
          </cell>
          <cell r="BK51" t="str">
            <v>024002</v>
          </cell>
          <cell r="BL51">
            <v>136</v>
          </cell>
          <cell r="BM51" t="str">
            <v>024002</v>
          </cell>
          <cell r="BN51">
            <v>90</v>
          </cell>
          <cell r="BO51" t="str">
            <v>022400</v>
          </cell>
          <cell r="BP51">
            <v>129</v>
          </cell>
          <cell r="BQ51" t="str">
            <v>022400</v>
          </cell>
          <cell r="BR51">
            <v>107</v>
          </cell>
          <cell r="BS51" t="str">
            <v>022720</v>
          </cell>
          <cell r="BT51">
            <v>421</v>
          </cell>
          <cell r="BU51" t="str">
            <v>023002</v>
          </cell>
          <cell r="BV51">
            <v>290</v>
          </cell>
          <cell r="BW51" t="str">
            <v>022720</v>
          </cell>
          <cell r="BX51">
            <v>429</v>
          </cell>
          <cell r="BY51" t="str">
            <v>023002</v>
          </cell>
          <cell r="BZ51">
            <v>328</v>
          </cell>
          <cell r="CA51" t="str">
            <v>023006</v>
          </cell>
          <cell r="CB51">
            <v>63</v>
          </cell>
          <cell r="CC51" t="str">
            <v>023005</v>
          </cell>
          <cell r="CD51">
            <v>46</v>
          </cell>
          <cell r="CE51" t="str">
            <v>023002</v>
          </cell>
          <cell r="CF51">
            <v>306</v>
          </cell>
          <cell r="CG51" t="str">
            <v>023002</v>
          </cell>
          <cell r="CH51">
            <v>225</v>
          </cell>
          <cell r="CI51" t="str">
            <v>022800</v>
          </cell>
          <cell r="CJ51">
            <v>115</v>
          </cell>
          <cell r="CK51" t="str">
            <v>023006</v>
          </cell>
          <cell r="CL51">
            <v>40</v>
          </cell>
          <cell r="CM51" t="str">
            <v>023006</v>
          </cell>
          <cell r="CN51">
            <v>77</v>
          </cell>
          <cell r="CO51" t="str">
            <v>023002</v>
          </cell>
          <cell r="CP51">
            <v>254</v>
          </cell>
          <cell r="CQ51" t="str">
            <v>023006</v>
          </cell>
          <cell r="CR51">
            <v>71</v>
          </cell>
          <cell r="CS51" t="str">
            <v>023005</v>
          </cell>
          <cell r="CT51">
            <v>41</v>
          </cell>
          <cell r="CU51" t="str">
            <v>023006</v>
          </cell>
          <cell r="CV51">
            <v>74</v>
          </cell>
          <cell r="CW51" t="str">
            <v>023006</v>
          </cell>
          <cell r="CX51">
            <v>32</v>
          </cell>
          <cell r="CY51" t="str">
            <v>023006</v>
          </cell>
          <cell r="CZ51">
            <v>58</v>
          </cell>
          <cell r="DA51" t="str">
            <v>023002</v>
          </cell>
          <cell r="DB51">
            <v>316</v>
          </cell>
          <cell r="DC51" t="str">
            <v>023006</v>
          </cell>
          <cell r="DD51">
            <v>56</v>
          </cell>
          <cell r="DE51" t="str">
            <v>023005</v>
          </cell>
          <cell r="DF51">
            <v>52</v>
          </cell>
          <cell r="DG51" t="str">
            <v>023006</v>
          </cell>
          <cell r="DH51">
            <v>60</v>
          </cell>
          <cell r="DI51" t="str">
            <v>023005</v>
          </cell>
          <cell r="DJ51">
            <v>54</v>
          </cell>
          <cell r="DK51" t="str">
            <v>023006</v>
          </cell>
          <cell r="DL51">
            <v>67</v>
          </cell>
          <cell r="DM51" t="str">
            <v>023006</v>
          </cell>
          <cell r="DN51">
            <v>32</v>
          </cell>
          <cell r="DO51" t="str">
            <v>023006</v>
          </cell>
          <cell r="DP51">
            <v>85</v>
          </cell>
          <cell r="DQ51" t="str">
            <v>023006</v>
          </cell>
          <cell r="DR51">
            <v>40</v>
          </cell>
          <cell r="DS51" t="str">
            <v>023005</v>
          </cell>
          <cell r="DT51">
            <v>122</v>
          </cell>
          <cell r="DU51" t="str">
            <v>023005</v>
          </cell>
          <cell r="DV51">
            <v>83</v>
          </cell>
          <cell r="DW51" t="str">
            <v>023006</v>
          </cell>
          <cell r="DX51">
            <v>62</v>
          </cell>
          <cell r="DY51" t="str">
            <v>023006</v>
          </cell>
          <cell r="DZ51">
            <v>57</v>
          </cell>
          <cell r="EA51" t="str">
            <v>023006</v>
          </cell>
          <cell r="EB51">
            <v>85</v>
          </cell>
          <cell r="EC51" t="str">
            <v>023006</v>
          </cell>
          <cell r="ED51">
            <v>72</v>
          </cell>
          <cell r="EE51" t="str">
            <v>023006</v>
          </cell>
          <cell r="EF51">
            <v>77</v>
          </cell>
          <cell r="EG51" t="str">
            <v>023002</v>
          </cell>
          <cell r="EH51">
            <v>780</v>
          </cell>
          <cell r="EI51" t="str">
            <v>023006</v>
          </cell>
          <cell r="EJ51">
            <v>66</v>
          </cell>
          <cell r="EK51" t="str">
            <v>023006</v>
          </cell>
          <cell r="EL51">
            <v>61</v>
          </cell>
          <cell r="EM51" t="str">
            <v>023006</v>
          </cell>
          <cell r="EN51">
            <v>75</v>
          </cell>
          <cell r="EO51" t="str">
            <v>023006</v>
          </cell>
          <cell r="EP51">
            <v>65</v>
          </cell>
          <cell r="EQ51" t="str">
            <v>023006</v>
          </cell>
          <cell r="ER51">
            <v>78</v>
          </cell>
          <cell r="ES51" t="str">
            <v>023005</v>
          </cell>
          <cell r="ET51">
            <v>112</v>
          </cell>
          <cell r="EU51" t="str">
            <v>023006</v>
          </cell>
          <cell r="EV51">
            <v>62</v>
          </cell>
          <cell r="EW51" t="str">
            <v>023005</v>
          </cell>
          <cell r="EX51">
            <v>80</v>
          </cell>
          <cell r="EY51" t="str">
            <v>023500</v>
          </cell>
          <cell r="EZ51">
            <v>1265</v>
          </cell>
          <cell r="FA51" t="str">
            <v>023006</v>
          </cell>
          <cell r="FB51">
            <v>52</v>
          </cell>
          <cell r="FC51" t="str">
            <v>023006</v>
          </cell>
          <cell r="FD51">
            <v>60</v>
          </cell>
          <cell r="FE51" t="str">
            <v>023006</v>
          </cell>
          <cell r="FF51">
            <v>44</v>
          </cell>
          <cell r="FG51" t="str">
            <v>023006</v>
          </cell>
          <cell r="FH51">
            <v>51</v>
          </cell>
          <cell r="FI51" t="str">
            <v>023006</v>
          </cell>
          <cell r="FJ51">
            <v>49</v>
          </cell>
          <cell r="FK51" t="str">
            <v>023006</v>
          </cell>
          <cell r="FL51">
            <v>53</v>
          </cell>
          <cell r="FM51" t="str">
            <v>023006</v>
          </cell>
          <cell r="FN51">
            <v>49</v>
          </cell>
          <cell r="FO51" t="str">
            <v>023006</v>
          </cell>
          <cell r="FP51">
            <v>72</v>
          </cell>
          <cell r="FQ51" t="str">
            <v>023006</v>
          </cell>
          <cell r="FR51">
            <v>69</v>
          </cell>
          <cell r="FS51" t="str">
            <v>023006</v>
          </cell>
          <cell r="FT51">
            <v>69</v>
          </cell>
          <cell r="FU51" t="str">
            <v>023006</v>
          </cell>
          <cell r="FV51">
            <v>71</v>
          </cell>
          <cell r="FW51" t="str">
            <v>023006</v>
          </cell>
          <cell r="FX51">
            <v>51</v>
          </cell>
          <cell r="FY51" t="str">
            <v>023006</v>
          </cell>
          <cell r="FZ51">
            <v>67</v>
          </cell>
          <cell r="GA51" t="str">
            <v>023005</v>
          </cell>
          <cell r="GB51">
            <v>109</v>
          </cell>
          <cell r="GC51" t="str">
            <v>023006</v>
          </cell>
          <cell r="GD51">
            <v>70</v>
          </cell>
          <cell r="GE51" t="str">
            <v>023006</v>
          </cell>
          <cell r="GF51">
            <v>77</v>
          </cell>
          <cell r="GG51" t="str">
            <v>023006</v>
          </cell>
          <cell r="GH51">
            <v>87</v>
          </cell>
          <cell r="GI51" t="str">
            <v>023006</v>
          </cell>
          <cell r="GJ51">
            <v>83</v>
          </cell>
          <cell r="GK51" t="str">
            <v>023006</v>
          </cell>
          <cell r="GL51">
            <v>79</v>
          </cell>
          <cell r="GM51" t="str">
            <v>023006</v>
          </cell>
          <cell r="GN51">
            <v>67</v>
          </cell>
          <cell r="GO51" t="str">
            <v>023006</v>
          </cell>
          <cell r="GP51">
            <v>103</v>
          </cell>
          <cell r="GQ51" t="str">
            <v>023006</v>
          </cell>
          <cell r="GR51">
            <v>90</v>
          </cell>
          <cell r="GS51" t="str">
            <v>023006</v>
          </cell>
          <cell r="GT51">
            <v>115</v>
          </cell>
          <cell r="GU51" t="str">
            <v>023006</v>
          </cell>
          <cell r="GV51">
            <v>100</v>
          </cell>
          <cell r="GW51" t="str">
            <v>023006</v>
          </cell>
          <cell r="GX51">
            <v>84</v>
          </cell>
          <cell r="GY51" t="str">
            <v>023006</v>
          </cell>
          <cell r="GZ51">
            <v>111</v>
          </cell>
          <cell r="HA51" t="str">
            <v>023006</v>
          </cell>
          <cell r="HB51">
            <v>118</v>
          </cell>
          <cell r="HC51" t="str">
            <v>023006</v>
          </cell>
          <cell r="HD51">
            <v>92</v>
          </cell>
          <cell r="HE51" t="str">
            <v>023005</v>
          </cell>
          <cell r="HF51">
            <v>142</v>
          </cell>
          <cell r="HG51" t="str">
            <v>023006</v>
          </cell>
          <cell r="HH51">
            <v>111</v>
          </cell>
          <cell r="HI51" t="str">
            <v>023006</v>
          </cell>
          <cell r="HJ51">
            <v>74</v>
          </cell>
          <cell r="HK51" t="str">
            <v>023006</v>
          </cell>
          <cell r="HL51">
            <v>114</v>
          </cell>
          <cell r="HM51" t="str">
            <v>023006</v>
          </cell>
          <cell r="HN51">
            <v>102</v>
          </cell>
          <cell r="HO51" t="str">
            <v>023006</v>
          </cell>
          <cell r="HP51">
            <v>96</v>
          </cell>
          <cell r="HQ51" t="str">
            <v>023006</v>
          </cell>
          <cell r="HR51">
            <v>99</v>
          </cell>
          <cell r="HS51" t="str">
            <v>023006</v>
          </cell>
          <cell r="HT51">
            <v>122</v>
          </cell>
          <cell r="HU51" t="str">
            <v>023006</v>
          </cell>
          <cell r="HV51">
            <v>119</v>
          </cell>
          <cell r="HW51" t="str">
            <v>023006</v>
          </cell>
          <cell r="HX51">
            <v>107</v>
          </cell>
          <cell r="HY51" t="str">
            <v>023006</v>
          </cell>
          <cell r="HZ51">
            <v>115</v>
          </cell>
          <cell r="IA51" t="str">
            <v>023006</v>
          </cell>
          <cell r="IB51">
            <v>106</v>
          </cell>
          <cell r="IC51" t="str">
            <v>023006</v>
          </cell>
          <cell r="ID51">
            <v>86</v>
          </cell>
          <cell r="IE51" t="str">
            <v>023006</v>
          </cell>
          <cell r="IF51">
            <v>118</v>
          </cell>
          <cell r="IG51" t="str">
            <v>023006</v>
          </cell>
          <cell r="IH51">
            <v>102</v>
          </cell>
          <cell r="II51" t="str">
            <v>023006</v>
          </cell>
          <cell r="IJ51">
            <v>122</v>
          </cell>
          <cell r="IK51" t="str">
            <v>023005</v>
          </cell>
          <cell r="IL51">
            <v>235</v>
          </cell>
          <cell r="IM51" t="str">
            <v>023006</v>
          </cell>
          <cell r="IN51">
            <v>97</v>
          </cell>
          <cell r="IO51" t="str">
            <v>023006</v>
          </cell>
          <cell r="IP51">
            <v>103</v>
          </cell>
          <cell r="IQ51" t="str">
            <v>023006</v>
          </cell>
          <cell r="IR51">
            <v>85</v>
          </cell>
          <cell r="IS51" t="str">
            <v>023006</v>
          </cell>
          <cell r="IT51">
            <v>93</v>
          </cell>
          <cell r="IU51" t="str">
            <v>023006</v>
          </cell>
          <cell r="IV51">
            <v>86</v>
          </cell>
          <cell r="IW51" t="str">
            <v>023006</v>
          </cell>
          <cell r="IX51">
            <v>95</v>
          </cell>
          <cell r="IY51" t="str">
            <v>023006</v>
          </cell>
          <cell r="IZ51">
            <v>79</v>
          </cell>
          <cell r="JA51" t="str">
            <v>023006</v>
          </cell>
          <cell r="JB51">
            <v>79</v>
          </cell>
          <cell r="JC51" t="str">
            <v>023500</v>
          </cell>
          <cell r="JD51">
            <v>679</v>
          </cell>
          <cell r="JE51" t="str">
            <v>023006</v>
          </cell>
          <cell r="JF51">
            <v>90</v>
          </cell>
          <cell r="JG51" t="str">
            <v>023500</v>
          </cell>
          <cell r="JH51">
            <v>694</v>
          </cell>
          <cell r="JI51" t="str">
            <v>023006</v>
          </cell>
          <cell r="JJ51">
            <v>100</v>
          </cell>
          <cell r="JK51" t="str">
            <v>023006</v>
          </cell>
          <cell r="JL51">
            <v>48</v>
          </cell>
          <cell r="JM51" t="str">
            <v>023006</v>
          </cell>
          <cell r="JN51">
            <v>86</v>
          </cell>
          <cell r="JO51" t="str">
            <v>023006</v>
          </cell>
          <cell r="JP51">
            <v>58</v>
          </cell>
          <cell r="JQ51" t="str">
            <v>023006</v>
          </cell>
          <cell r="JR51">
            <v>82</v>
          </cell>
          <cell r="JS51" t="str">
            <v>023006</v>
          </cell>
          <cell r="JT51">
            <v>50</v>
          </cell>
          <cell r="JU51" t="str">
            <v>023500</v>
          </cell>
          <cell r="JV51">
            <v>968</v>
          </cell>
          <cell r="JW51" t="str">
            <v>023500</v>
          </cell>
          <cell r="JX51">
            <v>481</v>
          </cell>
          <cell r="JY51" t="str">
            <v>023500</v>
          </cell>
          <cell r="JZ51">
            <v>905</v>
          </cell>
          <cell r="KA51" t="str">
            <v>023500</v>
          </cell>
          <cell r="KB51">
            <v>486</v>
          </cell>
          <cell r="KC51" t="str">
            <v>023500</v>
          </cell>
          <cell r="KD51">
            <v>869</v>
          </cell>
          <cell r="KE51" t="str">
            <v>023500</v>
          </cell>
          <cell r="KF51">
            <v>370</v>
          </cell>
          <cell r="KG51" t="str">
            <v>023500</v>
          </cell>
          <cell r="KH51">
            <v>744</v>
          </cell>
          <cell r="KI51" t="str">
            <v>023500</v>
          </cell>
          <cell r="KJ51">
            <v>381</v>
          </cell>
          <cell r="KK51" t="str">
            <v>023500</v>
          </cell>
          <cell r="KL51">
            <v>750</v>
          </cell>
          <cell r="KM51" t="str">
            <v>023500</v>
          </cell>
          <cell r="KN51">
            <v>300</v>
          </cell>
          <cell r="KO51" t="str">
            <v>023500</v>
          </cell>
          <cell r="KP51">
            <v>610</v>
          </cell>
          <cell r="KQ51" t="str">
            <v>023500</v>
          </cell>
          <cell r="KR51">
            <v>165</v>
          </cell>
          <cell r="KS51" t="str">
            <v>023500</v>
          </cell>
          <cell r="KT51">
            <v>363</v>
          </cell>
          <cell r="KU51" t="str">
            <v>023500</v>
          </cell>
          <cell r="KV51">
            <v>105</v>
          </cell>
          <cell r="KW51" t="str">
            <v>023500</v>
          </cell>
          <cell r="KX51">
            <v>266</v>
          </cell>
          <cell r="KY51" t="str">
            <v>023500</v>
          </cell>
          <cell r="KZ51">
            <v>85</v>
          </cell>
          <cell r="LA51" t="str">
            <v>023500</v>
          </cell>
          <cell r="LB51">
            <v>224</v>
          </cell>
          <cell r="LC51" t="str">
            <v>023500</v>
          </cell>
          <cell r="LD51">
            <v>132</v>
          </cell>
          <cell r="LE51" t="str">
            <v>023500</v>
          </cell>
          <cell r="LF51">
            <v>345</v>
          </cell>
          <cell r="LG51" t="str">
            <v>023500</v>
          </cell>
          <cell r="LH51">
            <v>161</v>
          </cell>
          <cell r="LI51" t="str">
            <v>023500</v>
          </cell>
          <cell r="LJ51">
            <v>433</v>
          </cell>
          <cell r="LK51" t="str">
            <v>023500</v>
          </cell>
          <cell r="LL51">
            <v>173</v>
          </cell>
          <cell r="LM51" t="str">
            <v>023500</v>
          </cell>
          <cell r="LN51">
            <v>481</v>
          </cell>
          <cell r="LO51" t="str">
            <v>023500</v>
          </cell>
          <cell r="LP51">
            <v>173</v>
          </cell>
          <cell r="LQ51" t="str">
            <v>023500</v>
          </cell>
          <cell r="LR51">
            <v>469</v>
          </cell>
          <cell r="LS51" t="str">
            <v>023500</v>
          </cell>
          <cell r="LT51">
            <v>141</v>
          </cell>
          <cell r="LU51" t="str">
            <v>023500</v>
          </cell>
          <cell r="LV51">
            <v>432</v>
          </cell>
          <cell r="LW51" t="str">
            <v>023500</v>
          </cell>
          <cell r="LX51">
            <v>142</v>
          </cell>
          <cell r="LY51" t="str">
            <v>023500</v>
          </cell>
          <cell r="LZ51">
            <v>445</v>
          </cell>
          <cell r="MA51" t="str">
            <v>023500</v>
          </cell>
          <cell r="MB51">
            <v>110</v>
          </cell>
          <cell r="MC51" t="str">
            <v>023500</v>
          </cell>
          <cell r="MD51">
            <v>322</v>
          </cell>
          <cell r="ME51" t="str">
            <v>023500</v>
          </cell>
          <cell r="MF51">
            <v>84</v>
          </cell>
          <cell r="MG51" t="str">
            <v>023500</v>
          </cell>
          <cell r="MH51">
            <v>237</v>
          </cell>
          <cell r="MI51" t="str">
            <v>023500</v>
          </cell>
          <cell r="MJ51">
            <v>44</v>
          </cell>
          <cell r="MK51" t="str">
            <v>023500</v>
          </cell>
          <cell r="ML51">
            <v>173</v>
          </cell>
          <cell r="MM51" t="str">
            <v>023500</v>
          </cell>
          <cell r="MN51">
            <v>34</v>
          </cell>
          <cell r="MO51" t="str">
            <v>023500</v>
          </cell>
          <cell r="MP51">
            <v>122</v>
          </cell>
          <cell r="MQ51" t="str">
            <v>023500</v>
          </cell>
          <cell r="MR51">
            <v>33</v>
          </cell>
          <cell r="MS51" t="str">
            <v>023500</v>
          </cell>
          <cell r="MT51">
            <v>140</v>
          </cell>
          <cell r="MU51" t="str">
            <v>023500</v>
          </cell>
          <cell r="MV51">
            <v>19</v>
          </cell>
          <cell r="MW51" t="str">
            <v>023500</v>
          </cell>
          <cell r="MX51">
            <v>108</v>
          </cell>
          <cell r="MY51" t="str">
            <v>023500</v>
          </cell>
          <cell r="MZ51">
            <v>16</v>
          </cell>
          <cell r="NA51" t="str">
            <v>023500</v>
          </cell>
          <cell r="NB51">
            <v>102</v>
          </cell>
          <cell r="NC51" t="str">
            <v>023500</v>
          </cell>
          <cell r="ND51">
            <v>15</v>
          </cell>
          <cell r="NE51" t="str">
            <v>023500</v>
          </cell>
          <cell r="NF51">
            <v>80</v>
          </cell>
          <cell r="NG51" t="str">
            <v>023500</v>
          </cell>
          <cell r="NH51">
            <v>18</v>
          </cell>
          <cell r="NI51" t="str">
            <v>024001</v>
          </cell>
          <cell r="NJ51">
            <v>9</v>
          </cell>
          <cell r="NK51" t="str">
            <v>023500</v>
          </cell>
          <cell r="NL51">
            <v>7</v>
          </cell>
          <cell r="NM51" t="str">
            <v>023500</v>
          </cell>
          <cell r="NN51">
            <v>38</v>
          </cell>
          <cell r="NO51" t="str">
            <v>023500</v>
          </cell>
          <cell r="NP51">
            <v>3</v>
          </cell>
          <cell r="NQ51" t="str">
            <v>024001</v>
          </cell>
          <cell r="NR51">
            <v>4</v>
          </cell>
          <cell r="NS51" t="str">
            <v>023500</v>
          </cell>
          <cell r="NT51">
            <v>5</v>
          </cell>
          <cell r="NU51" t="str">
            <v>024200</v>
          </cell>
          <cell r="NV51">
            <v>2</v>
          </cell>
          <cell r="NW51" t="str">
            <v>023500</v>
          </cell>
          <cell r="NX51">
            <v>2</v>
          </cell>
          <cell r="NY51" t="str">
            <v>025005</v>
          </cell>
          <cell r="NZ51">
            <v>2</v>
          </cell>
          <cell r="OA51" t="str">
            <v>023500</v>
          </cell>
          <cell r="OB51">
            <v>2</v>
          </cell>
        </row>
        <row r="52">
          <cell r="C52" t="str">
            <v>024006</v>
          </cell>
          <cell r="D52">
            <v>60</v>
          </cell>
          <cell r="E52" t="str">
            <v>024006</v>
          </cell>
          <cell r="F52">
            <v>46</v>
          </cell>
          <cell r="G52" t="str">
            <v>024006</v>
          </cell>
          <cell r="H52">
            <v>67</v>
          </cell>
          <cell r="I52" t="str">
            <v>024006</v>
          </cell>
          <cell r="J52">
            <v>62</v>
          </cell>
          <cell r="K52" t="str">
            <v>024006</v>
          </cell>
          <cell r="L52">
            <v>71</v>
          </cell>
          <cell r="M52" t="str">
            <v>024006</v>
          </cell>
          <cell r="N52">
            <v>73</v>
          </cell>
          <cell r="O52" t="str">
            <v>024006</v>
          </cell>
          <cell r="P52">
            <v>61</v>
          </cell>
          <cell r="Q52" t="str">
            <v>024006</v>
          </cell>
          <cell r="R52">
            <v>70</v>
          </cell>
          <cell r="S52" t="str">
            <v>024006</v>
          </cell>
          <cell r="T52">
            <v>74</v>
          </cell>
          <cell r="U52" t="str">
            <v>024006</v>
          </cell>
          <cell r="V52">
            <v>76</v>
          </cell>
          <cell r="W52" t="str">
            <v>024006</v>
          </cell>
          <cell r="X52">
            <v>81</v>
          </cell>
          <cell r="Y52" t="str">
            <v>024006</v>
          </cell>
          <cell r="Z52">
            <v>88</v>
          </cell>
          <cell r="AA52" t="str">
            <v>024006</v>
          </cell>
          <cell r="AB52">
            <v>86</v>
          </cell>
          <cell r="AC52" t="str">
            <v>024005</v>
          </cell>
          <cell r="AD52">
            <v>711</v>
          </cell>
          <cell r="AE52" t="str">
            <v>024006</v>
          </cell>
          <cell r="AF52">
            <v>100</v>
          </cell>
          <cell r="AG52" t="str">
            <v>024006</v>
          </cell>
          <cell r="AH52">
            <v>75</v>
          </cell>
          <cell r="AI52" t="str">
            <v>024006</v>
          </cell>
          <cell r="AJ52">
            <v>101</v>
          </cell>
          <cell r="AK52" t="str">
            <v>024006</v>
          </cell>
          <cell r="AL52">
            <v>97</v>
          </cell>
          <cell r="AM52" t="str">
            <v>024006</v>
          </cell>
          <cell r="AN52">
            <v>81</v>
          </cell>
          <cell r="AO52" t="str">
            <v>024006</v>
          </cell>
          <cell r="AP52">
            <v>77</v>
          </cell>
          <cell r="AQ52" t="str">
            <v>024006</v>
          </cell>
          <cell r="AR52">
            <v>74</v>
          </cell>
          <cell r="AS52" t="str">
            <v>024006</v>
          </cell>
          <cell r="AT52">
            <v>91</v>
          </cell>
          <cell r="AU52" t="str">
            <v>024006</v>
          </cell>
          <cell r="AV52">
            <v>86</v>
          </cell>
          <cell r="AW52" t="str">
            <v>024006</v>
          </cell>
          <cell r="AX52">
            <v>74</v>
          </cell>
          <cell r="AY52" t="str">
            <v>024006</v>
          </cell>
          <cell r="AZ52">
            <v>80</v>
          </cell>
          <cell r="BA52" t="str">
            <v>024006</v>
          </cell>
          <cell r="BB52">
            <v>102</v>
          </cell>
          <cell r="BC52" t="str">
            <v>024005</v>
          </cell>
          <cell r="BD52">
            <v>722</v>
          </cell>
          <cell r="BE52" t="str">
            <v>024005</v>
          </cell>
          <cell r="BF52">
            <v>692</v>
          </cell>
          <cell r="BG52" t="str">
            <v>024005</v>
          </cell>
          <cell r="BH52">
            <v>514</v>
          </cell>
          <cell r="BI52" t="str">
            <v>024005</v>
          </cell>
          <cell r="BJ52">
            <v>535</v>
          </cell>
          <cell r="BK52" t="str">
            <v>024005</v>
          </cell>
          <cell r="BL52">
            <v>482</v>
          </cell>
          <cell r="BM52" t="str">
            <v>024005</v>
          </cell>
          <cell r="BN52">
            <v>507</v>
          </cell>
          <cell r="BO52" t="str">
            <v>022720</v>
          </cell>
          <cell r="BP52">
            <v>415</v>
          </cell>
          <cell r="BQ52" t="str">
            <v>022720</v>
          </cell>
          <cell r="BR52">
            <v>344</v>
          </cell>
          <cell r="BS52" t="str">
            <v>022800</v>
          </cell>
          <cell r="BT52">
            <v>168</v>
          </cell>
          <cell r="BU52" t="str">
            <v>023005</v>
          </cell>
          <cell r="BV52">
            <v>40</v>
          </cell>
          <cell r="BW52" t="str">
            <v>022800</v>
          </cell>
          <cell r="BX52">
            <v>199</v>
          </cell>
          <cell r="BY52" t="str">
            <v>023005</v>
          </cell>
          <cell r="BZ52">
            <v>50</v>
          </cell>
          <cell r="CA52" t="str">
            <v>023500</v>
          </cell>
          <cell r="CB52">
            <v>1897</v>
          </cell>
          <cell r="CC52" t="str">
            <v>023006</v>
          </cell>
          <cell r="CD52">
            <v>35</v>
          </cell>
          <cell r="CE52" t="str">
            <v>023005</v>
          </cell>
          <cell r="CF52">
            <v>75</v>
          </cell>
          <cell r="CG52" t="str">
            <v>023005</v>
          </cell>
          <cell r="CH52">
            <v>45</v>
          </cell>
          <cell r="CI52" t="str">
            <v>023002</v>
          </cell>
          <cell r="CJ52">
            <v>294</v>
          </cell>
          <cell r="CK52" t="str">
            <v>023500</v>
          </cell>
          <cell r="CL52">
            <v>1359</v>
          </cell>
          <cell r="CM52" t="str">
            <v>023500</v>
          </cell>
          <cell r="CN52">
            <v>1027</v>
          </cell>
          <cell r="CO52" t="str">
            <v>023005</v>
          </cell>
          <cell r="CP52">
            <v>48</v>
          </cell>
          <cell r="CQ52" t="str">
            <v>023500</v>
          </cell>
          <cell r="CR52">
            <v>967</v>
          </cell>
          <cell r="CS52" t="str">
            <v>023006</v>
          </cell>
          <cell r="CT52">
            <v>32</v>
          </cell>
          <cell r="CU52" t="str">
            <v>023500</v>
          </cell>
          <cell r="CV52">
            <v>942</v>
          </cell>
          <cell r="CW52" t="str">
            <v>023500</v>
          </cell>
          <cell r="CX52">
            <v>1139</v>
          </cell>
          <cell r="CY52" t="str">
            <v>023500</v>
          </cell>
          <cell r="CZ52">
            <v>956</v>
          </cell>
          <cell r="DA52" t="str">
            <v>023005</v>
          </cell>
          <cell r="DB52">
            <v>44</v>
          </cell>
          <cell r="DC52" t="str">
            <v>023500</v>
          </cell>
          <cell r="DD52">
            <v>934</v>
          </cell>
          <cell r="DE52" t="str">
            <v>023006</v>
          </cell>
          <cell r="DF52">
            <v>33</v>
          </cell>
          <cell r="DG52" t="str">
            <v>023500</v>
          </cell>
          <cell r="DH52">
            <v>976</v>
          </cell>
          <cell r="DI52" t="str">
            <v>023006</v>
          </cell>
          <cell r="DJ52">
            <v>20</v>
          </cell>
          <cell r="DK52" t="str">
            <v>023500</v>
          </cell>
          <cell r="DL52">
            <v>1072</v>
          </cell>
          <cell r="DM52" t="str">
            <v>023500</v>
          </cell>
          <cell r="DN52">
            <v>1166</v>
          </cell>
          <cell r="DO52" t="str">
            <v>023500</v>
          </cell>
          <cell r="DP52">
            <v>1181</v>
          </cell>
          <cell r="DQ52" t="str">
            <v>023500</v>
          </cell>
          <cell r="DR52">
            <v>1280</v>
          </cell>
          <cell r="DS52" t="str">
            <v>023006</v>
          </cell>
          <cell r="DT52">
            <v>82</v>
          </cell>
          <cell r="DU52" t="str">
            <v>023006</v>
          </cell>
          <cell r="DV52">
            <v>43</v>
          </cell>
          <cell r="DW52" t="str">
            <v>023500</v>
          </cell>
          <cell r="DX52">
            <v>1373</v>
          </cell>
          <cell r="DY52" t="str">
            <v>023500</v>
          </cell>
          <cell r="DZ52">
            <v>1545</v>
          </cell>
          <cell r="EA52" t="str">
            <v>023500</v>
          </cell>
          <cell r="EB52">
            <v>1417</v>
          </cell>
          <cell r="EC52" t="str">
            <v>023500</v>
          </cell>
          <cell r="ED52">
            <v>1572</v>
          </cell>
          <cell r="EE52" t="str">
            <v>023500</v>
          </cell>
          <cell r="EF52">
            <v>1529</v>
          </cell>
          <cell r="EG52" t="str">
            <v>023005</v>
          </cell>
          <cell r="EH52">
            <v>108</v>
          </cell>
          <cell r="EI52" t="str">
            <v>023500</v>
          </cell>
          <cell r="EJ52">
            <v>1516</v>
          </cell>
          <cell r="EK52" t="str">
            <v>023500</v>
          </cell>
          <cell r="EL52">
            <v>1647</v>
          </cell>
          <cell r="EM52" t="str">
            <v>023500</v>
          </cell>
          <cell r="EN52">
            <v>1383</v>
          </cell>
          <cell r="EO52" t="str">
            <v>023500</v>
          </cell>
          <cell r="EP52">
            <v>1554</v>
          </cell>
          <cell r="EQ52" t="str">
            <v>023500</v>
          </cell>
          <cell r="ER52">
            <v>1335</v>
          </cell>
          <cell r="ES52" t="str">
            <v>023006</v>
          </cell>
          <cell r="ET52">
            <v>49</v>
          </cell>
          <cell r="EU52" t="str">
            <v>023500</v>
          </cell>
          <cell r="EV52">
            <v>1316</v>
          </cell>
          <cell r="EW52" t="str">
            <v>023006</v>
          </cell>
          <cell r="EX52">
            <v>45</v>
          </cell>
          <cell r="EY52" t="str">
            <v>024001</v>
          </cell>
          <cell r="EZ52">
            <v>242</v>
          </cell>
          <cell r="FA52" t="str">
            <v>023500</v>
          </cell>
          <cell r="FB52">
            <v>1389</v>
          </cell>
          <cell r="FC52" t="str">
            <v>023500</v>
          </cell>
          <cell r="FD52">
            <v>1170</v>
          </cell>
          <cell r="FE52" t="str">
            <v>023500</v>
          </cell>
          <cell r="FF52">
            <v>1300</v>
          </cell>
          <cell r="FG52" t="str">
            <v>023500</v>
          </cell>
          <cell r="FH52">
            <v>1032</v>
          </cell>
          <cell r="FI52" t="str">
            <v>023500</v>
          </cell>
          <cell r="FJ52">
            <v>1357</v>
          </cell>
          <cell r="FK52" t="str">
            <v>023500</v>
          </cell>
          <cell r="FL52">
            <v>1042</v>
          </cell>
          <cell r="FM52" t="str">
            <v>023500</v>
          </cell>
          <cell r="FN52">
            <v>1204</v>
          </cell>
          <cell r="FO52" t="str">
            <v>023500</v>
          </cell>
          <cell r="FP52">
            <v>989</v>
          </cell>
          <cell r="FQ52" t="str">
            <v>023500</v>
          </cell>
          <cell r="FR52">
            <v>1234</v>
          </cell>
          <cell r="FS52" t="str">
            <v>023500</v>
          </cell>
          <cell r="FT52">
            <v>936</v>
          </cell>
          <cell r="FU52" t="str">
            <v>023500</v>
          </cell>
          <cell r="FV52">
            <v>1220</v>
          </cell>
          <cell r="FW52" t="str">
            <v>023500</v>
          </cell>
          <cell r="FX52">
            <v>941</v>
          </cell>
          <cell r="FY52" t="str">
            <v>023500</v>
          </cell>
          <cell r="FZ52">
            <v>1194</v>
          </cell>
          <cell r="GA52" t="str">
            <v>023006</v>
          </cell>
          <cell r="GB52">
            <v>76</v>
          </cell>
          <cell r="GC52" t="str">
            <v>023500</v>
          </cell>
          <cell r="GD52">
            <v>1142</v>
          </cell>
          <cell r="GE52" t="str">
            <v>023500</v>
          </cell>
          <cell r="GF52">
            <v>942</v>
          </cell>
          <cell r="GG52" t="str">
            <v>023500</v>
          </cell>
          <cell r="GH52">
            <v>1087</v>
          </cell>
          <cell r="GI52" t="str">
            <v>023500</v>
          </cell>
          <cell r="GJ52">
            <v>874</v>
          </cell>
          <cell r="GK52" t="str">
            <v>023500</v>
          </cell>
          <cell r="GL52">
            <v>1093</v>
          </cell>
          <cell r="GM52" t="str">
            <v>023500</v>
          </cell>
          <cell r="GN52">
            <v>897</v>
          </cell>
          <cell r="GO52" t="str">
            <v>023500</v>
          </cell>
          <cell r="GP52">
            <v>1084</v>
          </cell>
          <cell r="GQ52" t="str">
            <v>023500</v>
          </cell>
          <cell r="GR52">
            <v>838</v>
          </cell>
          <cell r="GS52" t="str">
            <v>023500</v>
          </cell>
          <cell r="GT52">
            <v>1011</v>
          </cell>
          <cell r="GU52" t="str">
            <v>023500</v>
          </cell>
          <cell r="GV52">
            <v>800</v>
          </cell>
          <cell r="GW52" t="str">
            <v>023500</v>
          </cell>
          <cell r="GX52">
            <v>986</v>
          </cell>
          <cell r="GY52" t="str">
            <v>023500</v>
          </cell>
          <cell r="GZ52">
            <v>789</v>
          </cell>
          <cell r="HA52" t="str">
            <v>023500</v>
          </cell>
          <cell r="HB52">
            <v>1001</v>
          </cell>
          <cell r="HC52" t="str">
            <v>023500</v>
          </cell>
          <cell r="HD52">
            <v>807</v>
          </cell>
          <cell r="HE52" t="str">
            <v>023006</v>
          </cell>
          <cell r="HF52">
            <v>96</v>
          </cell>
          <cell r="HG52" t="str">
            <v>023500</v>
          </cell>
          <cell r="HH52">
            <v>773</v>
          </cell>
          <cell r="HI52" t="str">
            <v>023500</v>
          </cell>
          <cell r="HJ52">
            <v>1014</v>
          </cell>
          <cell r="HK52" t="str">
            <v>023500</v>
          </cell>
          <cell r="HL52">
            <v>795</v>
          </cell>
          <cell r="HM52" t="str">
            <v>023500</v>
          </cell>
          <cell r="HN52">
            <v>1030</v>
          </cell>
          <cell r="HO52" t="str">
            <v>023500</v>
          </cell>
          <cell r="HP52">
            <v>798</v>
          </cell>
          <cell r="HQ52" t="str">
            <v>023500</v>
          </cell>
          <cell r="HR52">
            <v>1075</v>
          </cell>
          <cell r="HS52" t="str">
            <v>023500</v>
          </cell>
          <cell r="HT52">
            <v>846</v>
          </cell>
          <cell r="HU52" t="str">
            <v>023500</v>
          </cell>
          <cell r="HV52">
            <v>1172</v>
          </cell>
          <cell r="HW52" t="str">
            <v>023500</v>
          </cell>
          <cell r="HX52">
            <v>855</v>
          </cell>
          <cell r="HY52" t="str">
            <v>023500</v>
          </cell>
          <cell r="HZ52">
            <v>1203</v>
          </cell>
          <cell r="IA52" t="str">
            <v>023500</v>
          </cell>
          <cell r="IB52">
            <v>977</v>
          </cell>
          <cell r="IC52" t="str">
            <v>023500</v>
          </cell>
          <cell r="ID52">
            <v>1232</v>
          </cell>
          <cell r="IE52" t="str">
            <v>023500</v>
          </cell>
          <cell r="IF52">
            <v>889</v>
          </cell>
          <cell r="IG52" t="str">
            <v>023500</v>
          </cell>
          <cell r="IH52">
            <v>1288</v>
          </cell>
          <cell r="II52" t="str">
            <v>023500</v>
          </cell>
          <cell r="IJ52">
            <v>894</v>
          </cell>
          <cell r="IK52" t="str">
            <v>023006</v>
          </cell>
          <cell r="IL52">
            <v>125</v>
          </cell>
          <cell r="IM52" t="str">
            <v>023500</v>
          </cell>
          <cell r="IN52">
            <v>891</v>
          </cell>
          <cell r="IO52" t="str">
            <v>023500</v>
          </cell>
          <cell r="IP52">
            <v>1230</v>
          </cell>
          <cell r="IQ52" t="str">
            <v>023500</v>
          </cell>
          <cell r="IR52">
            <v>878</v>
          </cell>
          <cell r="IS52" t="str">
            <v>023500</v>
          </cell>
          <cell r="IT52">
            <v>1284</v>
          </cell>
          <cell r="IU52" t="str">
            <v>023500</v>
          </cell>
          <cell r="IV52">
            <v>770</v>
          </cell>
          <cell r="IW52" t="str">
            <v>023500</v>
          </cell>
          <cell r="IX52">
            <v>1272</v>
          </cell>
          <cell r="IY52" t="str">
            <v>023500</v>
          </cell>
          <cell r="IZ52">
            <v>696</v>
          </cell>
          <cell r="JA52" t="str">
            <v>023500</v>
          </cell>
          <cell r="JB52">
            <v>1119</v>
          </cell>
          <cell r="JC52" t="str">
            <v>024001</v>
          </cell>
          <cell r="JD52">
            <v>162</v>
          </cell>
          <cell r="JE52" t="str">
            <v>023500</v>
          </cell>
          <cell r="JF52">
            <v>1133</v>
          </cell>
          <cell r="JG52" t="str">
            <v>024001</v>
          </cell>
          <cell r="JH52">
            <v>151</v>
          </cell>
          <cell r="JI52" t="str">
            <v>023500</v>
          </cell>
          <cell r="JJ52">
            <v>1111</v>
          </cell>
          <cell r="JK52" t="str">
            <v>023500</v>
          </cell>
          <cell r="JL52">
            <v>616</v>
          </cell>
          <cell r="JM52" t="str">
            <v>023500</v>
          </cell>
          <cell r="JN52">
            <v>1025</v>
          </cell>
          <cell r="JO52" t="str">
            <v>023500</v>
          </cell>
          <cell r="JP52">
            <v>593</v>
          </cell>
          <cell r="JQ52" t="str">
            <v>023500</v>
          </cell>
          <cell r="JR52">
            <v>966</v>
          </cell>
          <cell r="JS52" t="str">
            <v>023500</v>
          </cell>
          <cell r="JT52">
            <v>535</v>
          </cell>
          <cell r="JU52" t="str">
            <v>024001</v>
          </cell>
          <cell r="JV52">
            <v>159</v>
          </cell>
          <cell r="JW52" t="str">
            <v>024001</v>
          </cell>
          <cell r="JX52">
            <v>75</v>
          </cell>
          <cell r="JY52" t="str">
            <v>024001</v>
          </cell>
          <cell r="JZ52">
            <v>107</v>
          </cell>
          <cell r="KA52" t="str">
            <v>024001</v>
          </cell>
          <cell r="KB52">
            <v>55</v>
          </cell>
          <cell r="KC52" t="str">
            <v>024001</v>
          </cell>
          <cell r="KD52">
            <v>106</v>
          </cell>
          <cell r="KE52" t="str">
            <v>024001</v>
          </cell>
          <cell r="KF52">
            <v>54</v>
          </cell>
          <cell r="KG52" t="str">
            <v>024001</v>
          </cell>
          <cell r="KH52">
            <v>81</v>
          </cell>
          <cell r="KI52" t="str">
            <v>024001</v>
          </cell>
          <cell r="KJ52">
            <v>42</v>
          </cell>
          <cell r="KK52" t="str">
            <v>024001</v>
          </cell>
          <cell r="KL52">
            <v>90</v>
          </cell>
          <cell r="KM52" t="str">
            <v>024001</v>
          </cell>
          <cell r="KN52">
            <v>37</v>
          </cell>
          <cell r="KO52" t="str">
            <v>024001</v>
          </cell>
          <cell r="KP52">
            <v>80</v>
          </cell>
          <cell r="KQ52" t="str">
            <v>024001</v>
          </cell>
          <cell r="KR52">
            <v>22</v>
          </cell>
          <cell r="KS52" t="str">
            <v>024001</v>
          </cell>
          <cell r="KT52">
            <v>30</v>
          </cell>
          <cell r="KU52" t="str">
            <v>024001</v>
          </cell>
          <cell r="KV52">
            <v>5</v>
          </cell>
          <cell r="KW52" t="str">
            <v>024001</v>
          </cell>
          <cell r="KX52">
            <v>23</v>
          </cell>
          <cell r="KY52" t="str">
            <v>024001</v>
          </cell>
          <cell r="KZ52">
            <v>9</v>
          </cell>
          <cell r="LA52" t="str">
            <v>024001</v>
          </cell>
          <cell r="LB52">
            <v>28</v>
          </cell>
          <cell r="LC52" t="str">
            <v>024001</v>
          </cell>
          <cell r="LD52">
            <v>25</v>
          </cell>
          <cell r="LE52" t="str">
            <v>024001</v>
          </cell>
          <cell r="LF52">
            <v>61</v>
          </cell>
          <cell r="LG52" t="str">
            <v>024001</v>
          </cell>
          <cell r="LH52">
            <v>16</v>
          </cell>
          <cell r="LI52" t="str">
            <v>024001</v>
          </cell>
          <cell r="LJ52">
            <v>88</v>
          </cell>
          <cell r="LK52" t="str">
            <v>024001</v>
          </cell>
          <cell r="LL52">
            <v>27</v>
          </cell>
          <cell r="LM52" t="str">
            <v>024001</v>
          </cell>
          <cell r="LN52">
            <v>93</v>
          </cell>
          <cell r="LO52" t="str">
            <v>024001</v>
          </cell>
          <cell r="LP52">
            <v>23</v>
          </cell>
          <cell r="LQ52" t="str">
            <v>024001</v>
          </cell>
          <cell r="LR52">
            <v>88</v>
          </cell>
          <cell r="LS52" t="str">
            <v>024001</v>
          </cell>
          <cell r="LT52">
            <v>26</v>
          </cell>
          <cell r="LU52" t="str">
            <v>024001</v>
          </cell>
          <cell r="LV52">
            <v>77</v>
          </cell>
          <cell r="LW52" t="str">
            <v>024001</v>
          </cell>
          <cell r="LX52">
            <v>15</v>
          </cell>
          <cell r="LY52" t="str">
            <v>024001</v>
          </cell>
          <cell r="LZ52">
            <v>77</v>
          </cell>
          <cell r="MA52" t="str">
            <v>024001</v>
          </cell>
          <cell r="MB52">
            <v>16</v>
          </cell>
          <cell r="MC52" t="str">
            <v>024001</v>
          </cell>
          <cell r="MD52">
            <v>53</v>
          </cell>
          <cell r="ME52" t="str">
            <v>024001</v>
          </cell>
          <cell r="MF52">
            <v>8</v>
          </cell>
          <cell r="MG52" t="str">
            <v>024001</v>
          </cell>
          <cell r="MH52">
            <v>60</v>
          </cell>
          <cell r="MI52" t="str">
            <v>024001</v>
          </cell>
          <cell r="MJ52">
            <v>7</v>
          </cell>
          <cell r="MK52" t="str">
            <v>024001</v>
          </cell>
          <cell r="ML52">
            <v>34</v>
          </cell>
          <cell r="MM52" t="str">
            <v>024001</v>
          </cell>
          <cell r="MN52">
            <v>6</v>
          </cell>
          <cell r="MO52" t="str">
            <v>024001</v>
          </cell>
          <cell r="MP52">
            <v>20</v>
          </cell>
          <cell r="MQ52" t="str">
            <v>024001</v>
          </cell>
          <cell r="MR52">
            <v>2</v>
          </cell>
          <cell r="MS52" t="str">
            <v>024001</v>
          </cell>
          <cell r="MT52">
            <v>27</v>
          </cell>
          <cell r="MU52" t="str">
            <v>024001</v>
          </cell>
          <cell r="MV52">
            <v>4</v>
          </cell>
          <cell r="MW52" t="str">
            <v>024001</v>
          </cell>
          <cell r="MX52">
            <v>16</v>
          </cell>
          <cell r="MY52" t="str">
            <v>024001</v>
          </cell>
          <cell r="MZ52">
            <v>5</v>
          </cell>
          <cell r="NA52" t="str">
            <v>024001</v>
          </cell>
          <cell r="NB52">
            <v>13</v>
          </cell>
          <cell r="NC52" t="str">
            <v>024001</v>
          </cell>
          <cell r="ND52">
            <v>1</v>
          </cell>
          <cell r="NE52" t="str">
            <v>024001</v>
          </cell>
          <cell r="NF52">
            <v>6</v>
          </cell>
          <cell r="NG52" t="str">
            <v>024001</v>
          </cell>
          <cell r="NH52">
            <v>3</v>
          </cell>
          <cell r="NI52" t="str">
            <v>024002</v>
          </cell>
          <cell r="NJ52">
            <v>3</v>
          </cell>
          <cell r="NK52" t="str">
            <v>024001</v>
          </cell>
          <cell r="NL52">
            <v>1</v>
          </cell>
          <cell r="NM52" t="str">
            <v>024001</v>
          </cell>
          <cell r="NN52">
            <v>2</v>
          </cell>
          <cell r="NO52" t="str">
            <v>024001</v>
          </cell>
          <cell r="NP52">
            <v>2</v>
          </cell>
          <cell r="NQ52" t="str">
            <v>024002</v>
          </cell>
          <cell r="NR52">
            <v>1</v>
          </cell>
          <cell r="NU52" t="str">
            <v>025001</v>
          </cell>
          <cell r="NV52">
            <v>4</v>
          </cell>
          <cell r="NY52" t="str">
            <v>026003</v>
          </cell>
          <cell r="NZ52">
            <v>2</v>
          </cell>
        </row>
        <row r="53">
          <cell r="C53" t="str">
            <v>025001</v>
          </cell>
          <cell r="D53">
            <v>266</v>
          </cell>
          <cell r="E53" t="str">
            <v>025001</v>
          </cell>
          <cell r="F53">
            <v>257</v>
          </cell>
          <cell r="G53" t="str">
            <v>025001</v>
          </cell>
          <cell r="H53">
            <v>298</v>
          </cell>
          <cell r="I53" t="str">
            <v>025001</v>
          </cell>
          <cell r="J53">
            <v>253</v>
          </cell>
          <cell r="K53" t="str">
            <v>025001</v>
          </cell>
          <cell r="L53">
            <v>324</v>
          </cell>
          <cell r="M53" t="str">
            <v>025001</v>
          </cell>
          <cell r="N53">
            <v>292</v>
          </cell>
          <cell r="O53" t="str">
            <v>025001</v>
          </cell>
          <cell r="P53">
            <v>360</v>
          </cell>
          <cell r="Q53" t="str">
            <v>025001</v>
          </cell>
          <cell r="R53">
            <v>317</v>
          </cell>
          <cell r="S53" t="str">
            <v>025001</v>
          </cell>
          <cell r="T53">
            <v>418</v>
          </cell>
          <cell r="U53" t="str">
            <v>025001</v>
          </cell>
          <cell r="V53">
            <v>381</v>
          </cell>
          <cell r="W53" t="str">
            <v>025001</v>
          </cell>
          <cell r="X53">
            <v>441</v>
          </cell>
          <cell r="Y53" t="str">
            <v>025001</v>
          </cell>
          <cell r="Z53">
            <v>416</v>
          </cell>
          <cell r="AA53" t="str">
            <v>025001</v>
          </cell>
          <cell r="AB53">
            <v>439</v>
          </cell>
          <cell r="AC53" t="str">
            <v>024006</v>
          </cell>
          <cell r="AD53">
            <v>73</v>
          </cell>
          <cell r="AE53" t="str">
            <v>025001</v>
          </cell>
          <cell r="AF53">
            <v>462</v>
          </cell>
          <cell r="AG53" t="str">
            <v>025001</v>
          </cell>
          <cell r="AH53">
            <v>463</v>
          </cell>
          <cell r="AI53" t="str">
            <v>025001</v>
          </cell>
          <cell r="AJ53">
            <v>441</v>
          </cell>
          <cell r="AK53" t="str">
            <v>025001</v>
          </cell>
          <cell r="AL53">
            <v>407</v>
          </cell>
          <cell r="AM53" t="str">
            <v>025001</v>
          </cell>
          <cell r="AN53">
            <v>421</v>
          </cell>
          <cell r="AO53" t="str">
            <v>025001</v>
          </cell>
          <cell r="AP53">
            <v>377</v>
          </cell>
          <cell r="AQ53" t="str">
            <v>025001</v>
          </cell>
          <cell r="AR53">
            <v>449</v>
          </cell>
          <cell r="AS53" t="str">
            <v>025001</v>
          </cell>
          <cell r="AT53">
            <v>417</v>
          </cell>
          <cell r="AU53" t="str">
            <v>025001</v>
          </cell>
          <cell r="AV53">
            <v>434</v>
          </cell>
          <cell r="AW53" t="str">
            <v>025001</v>
          </cell>
          <cell r="AX53">
            <v>422</v>
          </cell>
          <cell r="AY53" t="str">
            <v>025001</v>
          </cell>
          <cell r="AZ53">
            <v>423</v>
          </cell>
          <cell r="BA53" t="str">
            <v>025001</v>
          </cell>
          <cell r="BB53">
            <v>413</v>
          </cell>
          <cell r="BC53" t="str">
            <v>024006</v>
          </cell>
          <cell r="BD53">
            <v>71</v>
          </cell>
          <cell r="BE53" t="str">
            <v>024006</v>
          </cell>
          <cell r="BF53">
            <v>71</v>
          </cell>
          <cell r="BG53" t="str">
            <v>024006</v>
          </cell>
          <cell r="BH53">
            <v>79</v>
          </cell>
          <cell r="BI53" t="str">
            <v>024006</v>
          </cell>
          <cell r="BJ53">
            <v>49</v>
          </cell>
          <cell r="BK53" t="str">
            <v>024006</v>
          </cell>
          <cell r="BL53">
            <v>66</v>
          </cell>
          <cell r="BM53" t="str">
            <v>024006</v>
          </cell>
          <cell r="BN53">
            <v>74</v>
          </cell>
          <cell r="BO53" t="str">
            <v>022800</v>
          </cell>
          <cell r="BP53">
            <v>152</v>
          </cell>
          <cell r="BQ53" t="str">
            <v>022800</v>
          </cell>
          <cell r="BR53">
            <v>512</v>
          </cell>
          <cell r="BS53" t="str">
            <v>023002</v>
          </cell>
          <cell r="BT53">
            <v>323</v>
          </cell>
          <cell r="BU53" t="str">
            <v>023006</v>
          </cell>
          <cell r="BV53">
            <v>65</v>
          </cell>
          <cell r="BW53" t="str">
            <v>023002</v>
          </cell>
          <cell r="BX53">
            <v>305</v>
          </cell>
          <cell r="BY53" t="str">
            <v>023006</v>
          </cell>
          <cell r="BZ53">
            <v>42</v>
          </cell>
          <cell r="CA53" t="str">
            <v>024001</v>
          </cell>
          <cell r="CB53">
            <v>207</v>
          </cell>
          <cell r="CC53" t="str">
            <v>023500</v>
          </cell>
          <cell r="CD53">
            <v>2530</v>
          </cell>
          <cell r="CE53" t="str">
            <v>023006</v>
          </cell>
          <cell r="CF53">
            <v>60</v>
          </cell>
          <cell r="CG53" t="str">
            <v>023006</v>
          </cell>
          <cell r="CH53">
            <v>34</v>
          </cell>
          <cell r="CI53" t="str">
            <v>023005</v>
          </cell>
          <cell r="CJ53">
            <v>75</v>
          </cell>
          <cell r="CK53" t="str">
            <v>024001</v>
          </cell>
          <cell r="CL53">
            <v>123</v>
          </cell>
          <cell r="CM53" t="str">
            <v>024001</v>
          </cell>
          <cell r="CN53">
            <v>215</v>
          </cell>
          <cell r="CO53" t="str">
            <v>023006</v>
          </cell>
          <cell r="CP53">
            <v>23</v>
          </cell>
          <cell r="CQ53" t="str">
            <v>024001</v>
          </cell>
          <cell r="CR53">
            <v>239</v>
          </cell>
          <cell r="CS53" t="str">
            <v>023500</v>
          </cell>
          <cell r="CT53">
            <v>1189</v>
          </cell>
          <cell r="CU53" t="str">
            <v>024001</v>
          </cell>
          <cell r="CV53">
            <v>246</v>
          </cell>
          <cell r="CW53" t="str">
            <v>024001</v>
          </cell>
          <cell r="CX53">
            <v>158</v>
          </cell>
          <cell r="CY53" t="str">
            <v>024001</v>
          </cell>
          <cell r="CZ53">
            <v>260</v>
          </cell>
          <cell r="DA53" t="str">
            <v>023006</v>
          </cell>
          <cell r="DB53">
            <v>31</v>
          </cell>
          <cell r="DC53" t="str">
            <v>024001</v>
          </cell>
          <cell r="DD53">
            <v>262</v>
          </cell>
          <cell r="DE53" t="str">
            <v>023500</v>
          </cell>
          <cell r="DF53">
            <v>1102</v>
          </cell>
          <cell r="DG53" t="str">
            <v>024001</v>
          </cell>
          <cell r="DH53">
            <v>227</v>
          </cell>
          <cell r="DI53" t="str">
            <v>023500</v>
          </cell>
          <cell r="DJ53">
            <v>1081</v>
          </cell>
          <cell r="DK53" t="str">
            <v>024001</v>
          </cell>
          <cell r="DL53">
            <v>271</v>
          </cell>
          <cell r="DM53" t="str">
            <v>024001</v>
          </cell>
          <cell r="DN53">
            <v>185</v>
          </cell>
          <cell r="DO53" t="str">
            <v>024001</v>
          </cell>
          <cell r="DP53">
            <v>291</v>
          </cell>
          <cell r="DQ53" t="str">
            <v>024001</v>
          </cell>
          <cell r="DR53">
            <v>212</v>
          </cell>
          <cell r="DS53" t="str">
            <v>023500</v>
          </cell>
          <cell r="DT53">
            <v>1256</v>
          </cell>
          <cell r="DU53" t="str">
            <v>023500</v>
          </cell>
          <cell r="DV53">
            <v>1487</v>
          </cell>
          <cell r="DW53" t="str">
            <v>024001</v>
          </cell>
          <cell r="DX53">
            <v>340</v>
          </cell>
          <cell r="DY53" t="str">
            <v>024001</v>
          </cell>
          <cell r="DZ53">
            <v>257</v>
          </cell>
          <cell r="EA53" t="str">
            <v>024001</v>
          </cell>
          <cell r="EB53">
            <v>347</v>
          </cell>
          <cell r="EC53" t="str">
            <v>024001</v>
          </cell>
          <cell r="ED53">
            <v>250</v>
          </cell>
          <cell r="EE53" t="str">
            <v>024001</v>
          </cell>
          <cell r="EF53">
            <v>345</v>
          </cell>
          <cell r="EG53" t="str">
            <v>023006</v>
          </cell>
          <cell r="EH53">
            <v>59</v>
          </cell>
          <cell r="EI53" t="str">
            <v>024001</v>
          </cell>
          <cell r="EJ53">
            <v>305</v>
          </cell>
          <cell r="EK53" t="str">
            <v>024001</v>
          </cell>
          <cell r="EL53">
            <v>269</v>
          </cell>
          <cell r="EM53" t="str">
            <v>024001</v>
          </cell>
          <cell r="EN53">
            <v>295</v>
          </cell>
          <cell r="EO53" t="str">
            <v>024001</v>
          </cell>
          <cell r="EP53">
            <v>240</v>
          </cell>
          <cell r="EQ53" t="str">
            <v>024001</v>
          </cell>
          <cell r="ER53">
            <v>281</v>
          </cell>
          <cell r="ES53" t="str">
            <v>023500</v>
          </cell>
          <cell r="ET53">
            <v>1580</v>
          </cell>
          <cell r="EU53" t="str">
            <v>024001</v>
          </cell>
          <cell r="EV53">
            <v>299</v>
          </cell>
          <cell r="EW53" t="str">
            <v>023500</v>
          </cell>
          <cell r="EX53">
            <v>1526</v>
          </cell>
          <cell r="EY53" t="str">
            <v>024002</v>
          </cell>
          <cell r="EZ53">
            <v>116</v>
          </cell>
          <cell r="FA53" t="str">
            <v>024001</v>
          </cell>
          <cell r="FB53">
            <v>229</v>
          </cell>
          <cell r="FC53" t="str">
            <v>024001</v>
          </cell>
          <cell r="FD53">
            <v>263</v>
          </cell>
          <cell r="FE53" t="str">
            <v>024001</v>
          </cell>
          <cell r="FF53">
            <v>239</v>
          </cell>
          <cell r="FG53" t="str">
            <v>024001</v>
          </cell>
          <cell r="FH53">
            <v>248</v>
          </cell>
          <cell r="FI53" t="str">
            <v>024001</v>
          </cell>
          <cell r="FJ53">
            <v>239</v>
          </cell>
          <cell r="FK53" t="str">
            <v>024001</v>
          </cell>
          <cell r="FL53">
            <v>243</v>
          </cell>
          <cell r="FM53" t="str">
            <v>024001</v>
          </cell>
          <cell r="FN53">
            <v>247</v>
          </cell>
          <cell r="FO53" t="str">
            <v>024001</v>
          </cell>
          <cell r="FP53">
            <v>209</v>
          </cell>
          <cell r="FQ53" t="str">
            <v>024001</v>
          </cell>
          <cell r="FR53">
            <v>245</v>
          </cell>
          <cell r="FS53" t="str">
            <v>024001</v>
          </cell>
          <cell r="FT53">
            <v>223</v>
          </cell>
          <cell r="FU53" t="str">
            <v>024001</v>
          </cell>
          <cell r="FV53">
            <v>238</v>
          </cell>
          <cell r="FW53" t="str">
            <v>024001</v>
          </cell>
          <cell r="FX53">
            <v>196</v>
          </cell>
          <cell r="FY53" t="str">
            <v>024001</v>
          </cell>
          <cell r="FZ53">
            <v>230</v>
          </cell>
          <cell r="GA53" t="str">
            <v>023500</v>
          </cell>
          <cell r="GB53">
            <v>943</v>
          </cell>
          <cell r="GC53" t="str">
            <v>024001</v>
          </cell>
          <cell r="GD53">
            <v>210</v>
          </cell>
          <cell r="GE53" t="str">
            <v>024001</v>
          </cell>
          <cell r="GF53">
            <v>233</v>
          </cell>
          <cell r="GG53" t="str">
            <v>024001</v>
          </cell>
          <cell r="GH53">
            <v>231</v>
          </cell>
          <cell r="GI53" t="str">
            <v>024001</v>
          </cell>
          <cell r="GJ53">
            <v>235</v>
          </cell>
          <cell r="GK53" t="str">
            <v>024001</v>
          </cell>
          <cell r="GL53">
            <v>217</v>
          </cell>
          <cell r="GM53" t="str">
            <v>024001</v>
          </cell>
          <cell r="GN53">
            <v>229</v>
          </cell>
          <cell r="GO53" t="str">
            <v>024001</v>
          </cell>
          <cell r="GP53">
            <v>230</v>
          </cell>
          <cell r="GQ53" t="str">
            <v>024001</v>
          </cell>
          <cell r="GR53">
            <v>214</v>
          </cell>
          <cell r="GS53" t="str">
            <v>024001</v>
          </cell>
          <cell r="GT53">
            <v>246</v>
          </cell>
          <cell r="GU53" t="str">
            <v>024001</v>
          </cell>
          <cell r="GV53">
            <v>236</v>
          </cell>
          <cell r="GW53" t="str">
            <v>024001</v>
          </cell>
          <cell r="GX53">
            <v>225</v>
          </cell>
          <cell r="GY53" t="str">
            <v>024001</v>
          </cell>
          <cell r="GZ53">
            <v>246</v>
          </cell>
          <cell r="HA53" t="str">
            <v>024001</v>
          </cell>
          <cell r="HB53">
            <v>243</v>
          </cell>
          <cell r="HC53" t="str">
            <v>024001</v>
          </cell>
          <cell r="HD53">
            <v>256</v>
          </cell>
          <cell r="HE53" t="str">
            <v>023500</v>
          </cell>
          <cell r="HF53">
            <v>1005</v>
          </cell>
          <cell r="HG53" t="str">
            <v>024001</v>
          </cell>
          <cell r="HH53">
            <v>260</v>
          </cell>
          <cell r="HI53" t="str">
            <v>024001</v>
          </cell>
          <cell r="HJ53">
            <v>258</v>
          </cell>
          <cell r="HK53" t="str">
            <v>024001</v>
          </cell>
          <cell r="HL53">
            <v>266</v>
          </cell>
          <cell r="HM53" t="str">
            <v>024001</v>
          </cell>
          <cell r="HN53">
            <v>288</v>
          </cell>
          <cell r="HO53" t="str">
            <v>024001</v>
          </cell>
          <cell r="HP53">
            <v>273</v>
          </cell>
          <cell r="HQ53" t="str">
            <v>024001</v>
          </cell>
          <cell r="HR53">
            <v>321</v>
          </cell>
          <cell r="HS53" t="str">
            <v>024001</v>
          </cell>
          <cell r="HT53">
            <v>299</v>
          </cell>
          <cell r="HU53" t="str">
            <v>024001</v>
          </cell>
          <cell r="HV53">
            <v>310</v>
          </cell>
          <cell r="HW53" t="str">
            <v>024001</v>
          </cell>
          <cell r="HX53">
            <v>287</v>
          </cell>
          <cell r="HY53" t="str">
            <v>024001</v>
          </cell>
          <cell r="HZ53">
            <v>344</v>
          </cell>
          <cell r="IA53" t="str">
            <v>024001</v>
          </cell>
          <cell r="IB53">
            <v>281</v>
          </cell>
          <cell r="IC53" t="str">
            <v>024001</v>
          </cell>
          <cell r="ID53">
            <v>343</v>
          </cell>
          <cell r="IE53" t="str">
            <v>024001</v>
          </cell>
          <cell r="IF53">
            <v>306</v>
          </cell>
          <cell r="IG53" t="str">
            <v>024001</v>
          </cell>
          <cell r="IH53">
            <v>330</v>
          </cell>
          <cell r="II53" t="str">
            <v>024001</v>
          </cell>
          <cell r="IJ53">
            <v>282</v>
          </cell>
          <cell r="IK53" t="str">
            <v>023500</v>
          </cell>
          <cell r="IL53">
            <v>1293</v>
          </cell>
          <cell r="IM53" t="str">
            <v>024001</v>
          </cell>
          <cell r="IN53">
            <v>290</v>
          </cell>
          <cell r="IO53" t="str">
            <v>024001</v>
          </cell>
          <cell r="IP53">
            <v>309</v>
          </cell>
          <cell r="IQ53" t="str">
            <v>024001</v>
          </cell>
          <cell r="IR53">
            <v>254</v>
          </cell>
          <cell r="IS53" t="str">
            <v>024001</v>
          </cell>
          <cell r="IT53">
            <v>293</v>
          </cell>
          <cell r="IU53" t="str">
            <v>024001</v>
          </cell>
          <cell r="IV53">
            <v>230</v>
          </cell>
          <cell r="IW53" t="str">
            <v>024001</v>
          </cell>
          <cell r="IX53">
            <v>259</v>
          </cell>
          <cell r="IY53" t="str">
            <v>024001</v>
          </cell>
          <cell r="IZ53">
            <v>169</v>
          </cell>
          <cell r="JA53" t="str">
            <v>024001</v>
          </cell>
          <cell r="JB53">
            <v>233</v>
          </cell>
          <cell r="JC53" t="str">
            <v>024002</v>
          </cell>
          <cell r="JD53">
            <v>50</v>
          </cell>
          <cell r="JE53" t="str">
            <v>024001</v>
          </cell>
          <cell r="JF53">
            <v>212</v>
          </cell>
          <cell r="JG53" t="str">
            <v>024002</v>
          </cell>
          <cell r="JH53">
            <v>53</v>
          </cell>
          <cell r="JI53" t="str">
            <v>024001</v>
          </cell>
          <cell r="JJ53">
            <v>212</v>
          </cell>
          <cell r="JK53" t="str">
            <v>024001</v>
          </cell>
          <cell r="JL53">
            <v>110</v>
          </cell>
          <cell r="JM53" t="str">
            <v>024001</v>
          </cell>
          <cell r="JN53">
            <v>175</v>
          </cell>
          <cell r="JO53" t="str">
            <v>024001</v>
          </cell>
          <cell r="JP53">
            <v>122</v>
          </cell>
          <cell r="JQ53" t="str">
            <v>024001</v>
          </cell>
          <cell r="JR53">
            <v>191</v>
          </cell>
          <cell r="JS53" t="str">
            <v>024001</v>
          </cell>
          <cell r="JT53">
            <v>96</v>
          </cell>
          <cell r="JU53" t="str">
            <v>024002</v>
          </cell>
          <cell r="JV53">
            <v>51</v>
          </cell>
          <cell r="JW53" t="str">
            <v>024002</v>
          </cell>
          <cell r="JX53">
            <v>28</v>
          </cell>
          <cell r="JY53" t="str">
            <v>024002</v>
          </cell>
          <cell r="JZ53">
            <v>43</v>
          </cell>
          <cell r="KA53" t="str">
            <v>024002</v>
          </cell>
          <cell r="KB53">
            <v>29</v>
          </cell>
          <cell r="KC53" t="str">
            <v>024002</v>
          </cell>
          <cell r="KD53">
            <v>54</v>
          </cell>
          <cell r="KE53" t="str">
            <v>024002</v>
          </cell>
          <cell r="KF53">
            <v>17</v>
          </cell>
          <cell r="KG53" t="str">
            <v>024002</v>
          </cell>
          <cell r="KH53">
            <v>30</v>
          </cell>
          <cell r="KI53" t="str">
            <v>024002</v>
          </cell>
          <cell r="KJ53">
            <v>14</v>
          </cell>
          <cell r="KK53" t="str">
            <v>024002</v>
          </cell>
          <cell r="KL53">
            <v>27</v>
          </cell>
          <cell r="KM53" t="str">
            <v>024002</v>
          </cell>
          <cell r="KN53">
            <v>10</v>
          </cell>
          <cell r="KO53" t="str">
            <v>024002</v>
          </cell>
          <cell r="KP53">
            <v>13</v>
          </cell>
          <cell r="KQ53" t="str">
            <v>024002</v>
          </cell>
          <cell r="KR53">
            <v>1</v>
          </cell>
          <cell r="KS53" t="str">
            <v>024002</v>
          </cell>
          <cell r="KT53">
            <v>10</v>
          </cell>
          <cell r="KU53" t="str">
            <v>024002</v>
          </cell>
          <cell r="KV53">
            <v>1</v>
          </cell>
          <cell r="KW53" t="str">
            <v>024002</v>
          </cell>
          <cell r="KX53">
            <v>5</v>
          </cell>
          <cell r="KY53" t="str">
            <v>024002</v>
          </cell>
          <cell r="KZ53">
            <v>3</v>
          </cell>
          <cell r="LA53" t="str">
            <v>024002</v>
          </cell>
          <cell r="LB53">
            <v>6</v>
          </cell>
          <cell r="LC53" t="str">
            <v>024002</v>
          </cell>
          <cell r="LD53">
            <v>6</v>
          </cell>
          <cell r="LE53" t="str">
            <v>024002</v>
          </cell>
          <cell r="LF53">
            <v>20</v>
          </cell>
          <cell r="LG53" t="str">
            <v>024002</v>
          </cell>
          <cell r="LH53">
            <v>6</v>
          </cell>
          <cell r="LI53" t="str">
            <v>024002</v>
          </cell>
          <cell r="LJ53">
            <v>20</v>
          </cell>
          <cell r="LK53" t="str">
            <v>024002</v>
          </cell>
          <cell r="LL53">
            <v>9</v>
          </cell>
          <cell r="LM53" t="str">
            <v>024002</v>
          </cell>
          <cell r="LN53">
            <v>27</v>
          </cell>
          <cell r="LO53" t="str">
            <v>024002</v>
          </cell>
          <cell r="LP53">
            <v>6</v>
          </cell>
          <cell r="LQ53" t="str">
            <v>024002</v>
          </cell>
          <cell r="LR53">
            <v>35</v>
          </cell>
          <cell r="LS53" t="str">
            <v>024002</v>
          </cell>
          <cell r="LT53">
            <v>12</v>
          </cell>
          <cell r="LU53" t="str">
            <v>024002</v>
          </cell>
          <cell r="LV53">
            <v>21</v>
          </cell>
          <cell r="LW53" t="str">
            <v>024002</v>
          </cell>
          <cell r="LX53">
            <v>7</v>
          </cell>
          <cell r="LY53" t="str">
            <v>024002</v>
          </cell>
          <cell r="LZ53">
            <v>25</v>
          </cell>
          <cell r="MA53" t="str">
            <v>024002</v>
          </cell>
          <cell r="MB53">
            <v>6</v>
          </cell>
          <cell r="MC53" t="str">
            <v>024002</v>
          </cell>
          <cell r="MD53">
            <v>24</v>
          </cell>
          <cell r="ME53" t="str">
            <v>024002</v>
          </cell>
          <cell r="MF53">
            <v>12</v>
          </cell>
          <cell r="MG53" t="str">
            <v>024002</v>
          </cell>
          <cell r="MH53">
            <v>26</v>
          </cell>
          <cell r="MI53" t="str">
            <v>024002</v>
          </cell>
          <cell r="MJ53">
            <v>1</v>
          </cell>
          <cell r="MK53" t="str">
            <v>024002</v>
          </cell>
          <cell r="ML53">
            <v>8</v>
          </cell>
          <cell r="MM53" t="str">
            <v>024002</v>
          </cell>
          <cell r="MN53">
            <v>2</v>
          </cell>
          <cell r="MO53" t="str">
            <v>024002</v>
          </cell>
          <cell r="MP53">
            <v>11</v>
          </cell>
          <cell r="MQ53" t="str">
            <v>024002</v>
          </cell>
          <cell r="MR53">
            <v>3</v>
          </cell>
          <cell r="MS53" t="str">
            <v>024002</v>
          </cell>
          <cell r="MT53">
            <v>13</v>
          </cell>
          <cell r="MW53" t="str">
            <v>024002</v>
          </cell>
          <cell r="MX53">
            <v>9</v>
          </cell>
          <cell r="MY53" t="str">
            <v>024002</v>
          </cell>
          <cell r="MZ53">
            <v>3</v>
          </cell>
          <cell r="NA53" t="str">
            <v>024002</v>
          </cell>
          <cell r="NB53">
            <v>4</v>
          </cell>
          <cell r="NC53" t="str">
            <v>024002</v>
          </cell>
          <cell r="ND53">
            <v>1</v>
          </cell>
          <cell r="NE53" t="str">
            <v>024002</v>
          </cell>
          <cell r="NF53">
            <v>5</v>
          </cell>
          <cell r="NG53" t="str">
            <v>024002</v>
          </cell>
          <cell r="NH53">
            <v>1</v>
          </cell>
          <cell r="NI53" t="str">
            <v>024005</v>
          </cell>
          <cell r="NJ53">
            <v>33</v>
          </cell>
          <cell r="NK53" t="str">
            <v>024002</v>
          </cell>
          <cell r="NL53">
            <v>1</v>
          </cell>
          <cell r="NM53" t="str">
            <v>024002</v>
          </cell>
          <cell r="NN53">
            <v>2</v>
          </cell>
          <cell r="NQ53" t="str">
            <v>024005</v>
          </cell>
          <cell r="NR53">
            <v>13</v>
          </cell>
          <cell r="NU53" t="str">
            <v>025002</v>
          </cell>
          <cell r="NV53">
            <v>3</v>
          </cell>
          <cell r="NY53" t="str">
            <v>026004</v>
          </cell>
          <cell r="NZ53">
            <v>4</v>
          </cell>
        </row>
        <row r="54">
          <cell r="C54" t="str">
            <v>025002</v>
          </cell>
          <cell r="D54">
            <v>65</v>
          </cell>
          <cell r="E54" t="str">
            <v>025002</v>
          </cell>
          <cell r="F54">
            <v>70</v>
          </cell>
          <cell r="G54" t="str">
            <v>025002</v>
          </cell>
          <cell r="H54">
            <v>89</v>
          </cell>
          <cell r="I54" t="str">
            <v>025002</v>
          </cell>
          <cell r="J54">
            <v>83</v>
          </cell>
          <cell r="K54" t="str">
            <v>025002</v>
          </cell>
          <cell r="L54">
            <v>89</v>
          </cell>
          <cell r="M54" t="str">
            <v>025002</v>
          </cell>
          <cell r="N54">
            <v>95</v>
          </cell>
          <cell r="O54" t="str">
            <v>025002</v>
          </cell>
          <cell r="P54">
            <v>111</v>
          </cell>
          <cell r="Q54" t="str">
            <v>025002</v>
          </cell>
          <cell r="R54">
            <v>103</v>
          </cell>
          <cell r="S54" t="str">
            <v>025002</v>
          </cell>
          <cell r="T54">
            <v>116</v>
          </cell>
          <cell r="U54" t="str">
            <v>025002</v>
          </cell>
          <cell r="V54">
            <v>107</v>
          </cell>
          <cell r="W54" t="str">
            <v>025002</v>
          </cell>
          <cell r="X54">
            <v>133</v>
          </cell>
          <cell r="Y54" t="str">
            <v>025002</v>
          </cell>
          <cell r="Z54">
            <v>141</v>
          </cell>
          <cell r="AA54" t="str">
            <v>025002</v>
          </cell>
          <cell r="AB54">
            <v>155</v>
          </cell>
          <cell r="AC54" t="str">
            <v>025001</v>
          </cell>
          <cell r="AD54">
            <v>428</v>
          </cell>
          <cell r="AE54" t="str">
            <v>025002</v>
          </cell>
          <cell r="AF54">
            <v>153</v>
          </cell>
          <cell r="AG54" t="str">
            <v>025002</v>
          </cell>
          <cell r="AH54">
            <v>152</v>
          </cell>
          <cell r="AI54" t="str">
            <v>025002</v>
          </cell>
          <cell r="AJ54">
            <v>139</v>
          </cell>
          <cell r="AK54" t="str">
            <v>025002</v>
          </cell>
          <cell r="AL54">
            <v>134</v>
          </cell>
          <cell r="AM54" t="str">
            <v>025002</v>
          </cell>
          <cell r="AN54">
            <v>172</v>
          </cell>
          <cell r="AO54" t="str">
            <v>025002</v>
          </cell>
          <cell r="AP54">
            <v>157</v>
          </cell>
          <cell r="AQ54" t="str">
            <v>025002</v>
          </cell>
          <cell r="AR54">
            <v>171</v>
          </cell>
          <cell r="AS54" t="str">
            <v>025002</v>
          </cell>
          <cell r="AT54">
            <v>146</v>
          </cell>
          <cell r="AU54" t="str">
            <v>025002</v>
          </cell>
          <cell r="AV54">
            <v>161</v>
          </cell>
          <cell r="AW54" t="str">
            <v>025002</v>
          </cell>
          <cell r="AX54">
            <v>164</v>
          </cell>
          <cell r="AY54" t="str">
            <v>025002</v>
          </cell>
          <cell r="AZ54">
            <v>192</v>
          </cell>
          <cell r="BA54" t="str">
            <v>025002</v>
          </cell>
          <cell r="BB54">
            <v>161</v>
          </cell>
          <cell r="BC54" t="str">
            <v>025001</v>
          </cell>
          <cell r="BD54">
            <v>398</v>
          </cell>
          <cell r="BE54" t="str">
            <v>025001</v>
          </cell>
          <cell r="BF54">
            <v>363</v>
          </cell>
          <cell r="BG54" t="str">
            <v>025001</v>
          </cell>
          <cell r="BH54">
            <v>317</v>
          </cell>
          <cell r="BI54" t="str">
            <v>025001</v>
          </cell>
          <cell r="BJ54">
            <v>329</v>
          </cell>
          <cell r="BK54" t="str">
            <v>025001</v>
          </cell>
          <cell r="BL54">
            <v>313</v>
          </cell>
          <cell r="BM54" t="str">
            <v>025001</v>
          </cell>
          <cell r="BN54">
            <v>346</v>
          </cell>
          <cell r="BO54" t="str">
            <v>023002</v>
          </cell>
          <cell r="BP54">
            <v>302</v>
          </cell>
          <cell r="BQ54" t="str">
            <v>023002</v>
          </cell>
          <cell r="BR54">
            <v>261</v>
          </cell>
          <cell r="BS54" t="str">
            <v>023005</v>
          </cell>
          <cell r="BT54">
            <v>57</v>
          </cell>
          <cell r="BU54" t="str">
            <v>023500</v>
          </cell>
          <cell r="BV54">
            <v>3306</v>
          </cell>
          <cell r="BW54" t="str">
            <v>023005</v>
          </cell>
          <cell r="BX54">
            <v>78</v>
          </cell>
          <cell r="BY54" t="str">
            <v>023500</v>
          </cell>
          <cell r="BZ54">
            <v>2799</v>
          </cell>
          <cell r="CA54" t="str">
            <v>024002</v>
          </cell>
          <cell r="CB54">
            <v>110</v>
          </cell>
          <cell r="CC54" t="str">
            <v>024001</v>
          </cell>
          <cell r="CD54">
            <v>139</v>
          </cell>
          <cell r="CE54" t="str">
            <v>023500</v>
          </cell>
          <cell r="CF54">
            <v>1559</v>
          </cell>
          <cell r="CG54" t="str">
            <v>023500</v>
          </cell>
          <cell r="CH54">
            <v>1974</v>
          </cell>
          <cell r="CI54" t="str">
            <v>023006</v>
          </cell>
          <cell r="CJ54">
            <v>77</v>
          </cell>
          <cell r="CK54" t="str">
            <v>024002</v>
          </cell>
          <cell r="CL54">
            <v>58</v>
          </cell>
          <cell r="CM54" t="str">
            <v>024002</v>
          </cell>
          <cell r="CN54">
            <v>103</v>
          </cell>
          <cell r="CO54" t="str">
            <v>023500</v>
          </cell>
          <cell r="CP54">
            <v>1264</v>
          </cell>
          <cell r="CQ54" t="str">
            <v>024002</v>
          </cell>
          <cell r="CR54">
            <v>118</v>
          </cell>
          <cell r="CS54" t="str">
            <v>024001</v>
          </cell>
          <cell r="CT54">
            <v>129</v>
          </cell>
          <cell r="CU54" t="str">
            <v>024002</v>
          </cell>
          <cell r="CV54">
            <v>111</v>
          </cell>
          <cell r="CW54" t="str">
            <v>024002</v>
          </cell>
          <cell r="CX54">
            <v>54</v>
          </cell>
          <cell r="CY54" t="str">
            <v>024002</v>
          </cell>
          <cell r="CZ54">
            <v>109</v>
          </cell>
          <cell r="DA54" t="str">
            <v>023500</v>
          </cell>
          <cell r="DB54">
            <v>1128</v>
          </cell>
          <cell r="DC54" t="str">
            <v>024002</v>
          </cell>
          <cell r="DD54">
            <v>109</v>
          </cell>
          <cell r="DE54" t="str">
            <v>024001</v>
          </cell>
          <cell r="DF54">
            <v>173</v>
          </cell>
          <cell r="DG54" t="str">
            <v>024002</v>
          </cell>
          <cell r="DH54">
            <v>102</v>
          </cell>
          <cell r="DI54" t="str">
            <v>024001</v>
          </cell>
          <cell r="DJ54">
            <v>178</v>
          </cell>
          <cell r="DK54" t="str">
            <v>024002</v>
          </cell>
          <cell r="DL54">
            <v>110</v>
          </cell>
          <cell r="DM54" t="str">
            <v>024002</v>
          </cell>
          <cell r="DN54">
            <v>84</v>
          </cell>
          <cell r="DO54" t="str">
            <v>024002</v>
          </cell>
          <cell r="DP54">
            <v>136</v>
          </cell>
          <cell r="DQ54" t="str">
            <v>024002</v>
          </cell>
          <cell r="DR54">
            <v>79</v>
          </cell>
          <cell r="DS54" t="str">
            <v>024001</v>
          </cell>
          <cell r="DT54">
            <v>305</v>
          </cell>
          <cell r="DU54" t="str">
            <v>024001</v>
          </cell>
          <cell r="DV54">
            <v>220</v>
          </cell>
          <cell r="DW54" t="str">
            <v>024002</v>
          </cell>
          <cell r="DX54">
            <v>148</v>
          </cell>
          <cell r="DY54" t="str">
            <v>024002</v>
          </cell>
          <cell r="DZ54">
            <v>124</v>
          </cell>
          <cell r="EA54" t="str">
            <v>024002</v>
          </cell>
          <cell r="EB54">
            <v>145</v>
          </cell>
          <cell r="EC54" t="str">
            <v>024002</v>
          </cell>
          <cell r="ED54">
            <v>115</v>
          </cell>
          <cell r="EE54" t="str">
            <v>024002</v>
          </cell>
          <cell r="EF54">
            <v>156</v>
          </cell>
          <cell r="EG54" t="str">
            <v>023500</v>
          </cell>
          <cell r="EH54">
            <v>1664</v>
          </cell>
          <cell r="EI54" t="str">
            <v>024002</v>
          </cell>
          <cell r="EJ54">
            <v>113</v>
          </cell>
          <cell r="EK54" t="str">
            <v>024002</v>
          </cell>
          <cell r="EL54">
            <v>96</v>
          </cell>
          <cell r="EM54" t="str">
            <v>024002</v>
          </cell>
          <cell r="EN54">
            <v>111</v>
          </cell>
          <cell r="EO54" t="str">
            <v>024002</v>
          </cell>
          <cell r="EP54">
            <v>119</v>
          </cell>
          <cell r="EQ54" t="str">
            <v>024002</v>
          </cell>
          <cell r="ER54">
            <v>118</v>
          </cell>
          <cell r="ES54" t="str">
            <v>024001</v>
          </cell>
          <cell r="ET54">
            <v>265</v>
          </cell>
          <cell r="EU54" t="str">
            <v>024002</v>
          </cell>
          <cell r="EV54">
            <v>109</v>
          </cell>
          <cell r="EW54" t="str">
            <v>024001</v>
          </cell>
          <cell r="EX54">
            <v>266</v>
          </cell>
          <cell r="EY54" t="str">
            <v>024005</v>
          </cell>
          <cell r="EZ54">
            <v>706</v>
          </cell>
          <cell r="FA54" t="str">
            <v>024002</v>
          </cell>
          <cell r="FB54">
            <v>97</v>
          </cell>
          <cell r="FC54" t="str">
            <v>024002</v>
          </cell>
          <cell r="FD54">
            <v>97</v>
          </cell>
          <cell r="FE54" t="str">
            <v>024002</v>
          </cell>
          <cell r="FF54">
            <v>91</v>
          </cell>
          <cell r="FG54" t="str">
            <v>024002</v>
          </cell>
          <cell r="FH54">
            <v>114</v>
          </cell>
          <cell r="FI54" t="str">
            <v>024002</v>
          </cell>
          <cell r="FJ54">
            <v>115</v>
          </cell>
          <cell r="FK54" t="str">
            <v>024002</v>
          </cell>
          <cell r="FL54">
            <v>93</v>
          </cell>
          <cell r="FM54" t="str">
            <v>024002</v>
          </cell>
          <cell r="FN54">
            <v>104</v>
          </cell>
          <cell r="FO54" t="str">
            <v>024002</v>
          </cell>
          <cell r="FP54">
            <v>104</v>
          </cell>
          <cell r="FQ54" t="str">
            <v>024002</v>
          </cell>
          <cell r="FR54">
            <v>93</v>
          </cell>
          <cell r="FS54" t="str">
            <v>024002</v>
          </cell>
          <cell r="FT54">
            <v>106</v>
          </cell>
          <cell r="FU54" t="str">
            <v>024002</v>
          </cell>
          <cell r="FV54">
            <v>101</v>
          </cell>
          <cell r="FW54" t="str">
            <v>024002</v>
          </cell>
          <cell r="FX54">
            <v>81</v>
          </cell>
          <cell r="FY54" t="str">
            <v>024002</v>
          </cell>
          <cell r="FZ54">
            <v>91</v>
          </cell>
          <cell r="GA54" t="str">
            <v>024001</v>
          </cell>
          <cell r="GB54">
            <v>217</v>
          </cell>
          <cell r="GC54" t="str">
            <v>024002</v>
          </cell>
          <cell r="GD54">
            <v>92</v>
          </cell>
          <cell r="GE54" t="str">
            <v>024002</v>
          </cell>
          <cell r="GF54">
            <v>89</v>
          </cell>
          <cell r="GG54" t="str">
            <v>024002</v>
          </cell>
          <cell r="GH54">
            <v>111</v>
          </cell>
          <cell r="GI54" t="str">
            <v>024002</v>
          </cell>
          <cell r="GJ54">
            <v>102</v>
          </cell>
          <cell r="GK54" t="str">
            <v>024002</v>
          </cell>
          <cell r="GL54">
            <v>79</v>
          </cell>
          <cell r="GM54" t="str">
            <v>024002</v>
          </cell>
          <cell r="GN54">
            <v>104</v>
          </cell>
          <cell r="GO54" t="str">
            <v>024002</v>
          </cell>
          <cell r="GP54">
            <v>111</v>
          </cell>
          <cell r="GQ54" t="str">
            <v>024002</v>
          </cell>
          <cell r="GR54">
            <v>102</v>
          </cell>
          <cell r="GS54" t="str">
            <v>024002</v>
          </cell>
          <cell r="GT54">
            <v>97</v>
          </cell>
          <cell r="GU54" t="str">
            <v>024002</v>
          </cell>
          <cell r="GV54">
            <v>85</v>
          </cell>
          <cell r="GW54" t="str">
            <v>024002</v>
          </cell>
          <cell r="GX54">
            <v>122</v>
          </cell>
          <cell r="GY54" t="str">
            <v>024002</v>
          </cell>
          <cell r="GZ54">
            <v>106</v>
          </cell>
          <cell r="HA54" t="str">
            <v>024002</v>
          </cell>
          <cell r="HB54">
            <v>109</v>
          </cell>
          <cell r="HC54" t="str">
            <v>024002</v>
          </cell>
          <cell r="HD54">
            <v>155</v>
          </cell>
          <cell r="HE54" t="str">
            <v>024001</v>
          </cell>
          <cell r="HF54">
            <v>269</v>
          </cell>
          <cell r="HG54" t="str">
            <v>024002</v>
          </cell>
          <cell r="HH54">
            <v>107</v>
          </cell>
          <cell r="HI54" t="str">
            <v>024002</v>
          </cell>
          <cell r="HJ54">
            <v>146</v>
          </cell>
          <cell r="HK54" t="str">
            <v>024002</v>
          </cell>
          <cell r="HL54">
            <v>145</v>
          </cell>
          <cell r="HM54" t="str">
            <v>024002</v>
          </cell>
          <cell r="HN54">
            <v>140</v>
          </cell>
          <cell r="HO54" t="str">
            <v>024002</v>
          </cell>
          <cell r="HP54">
            <v>124</v>
          </cell>
          <cell r="HQ54" t="str">
            <v>024002</v>
          </cell>
          <cell r="HR54">
            <v>95</v>
          </cell>
          <cell r="HS54" t="str">
            <v>024002</v>
          </cell>
          <cell r="HT54">
            <v>120</v>
          </cell>
          <cell r="HU54" t="str">
            <v>024002</v>
          </cell>
          <cell r="HV54">
            <v>136</v>
          </cell>
          <cell r="HW54" t="str">
            <v>024002</v>
          </cell>
          <cell r="HX54">
            <v>149</v>
          </cell>
          <cell r="HY54" t="str">
            <v>024002</v>
          </cell>
          <cell r="HZ54">
            <v>105</v>
          </cell>
          <cell r="IA54" t="str">
            <v>024002</v>
          </cell>
          <cell r="IB54">
            <v>133</v>
          </cell>
          <cell r="IC54" t="str">
            <v>024002</v>
          </cell>
          <cell r="ID54">
            <v>113</v>
          </cell>
          <cell r="IE54" t="str">
            <v>024002</v>
          </cell>
          <cell r="IF54">
            <v>136</v>
          </cell>
          <cell r="IG54" t="str">
            <v>024002</v>
          </cell>
          <cell r="IH54">
            <v>121</v>
          </cell>
          <cell r="II54" t="str">
            <v>024002</v>
          </cell>
          <cell r="IJ54">
            <v>126</v>
          </cell>
          <cell r="IK54" t="str">
            <v>024001</v>
          </cell>
          <cell r="IL54">
            <v>314</v>
          </cell>
          <cell r="IM54" t="str">
            <v>024002</v>
          </cell>
          <cell r="IN54">
            <v>102</v>
          </cell>
          <cell r="IO54" t="str">
            <v>024002</v>
          </cell>
          <cell r="IP54">
            <v>115</v>
          </cell>
          <cell r="IQ54" t="str">
            <v>024002</v>
          </cell>
          <cell r="IR54">
            <v>113</v>
          </cell>
          <cell r="IS54" t="str">
            <v>024002</v>
          </cell>
          <cell r="IT54">
            <v>104</v>
          </cell>
          <cell r="IU54" t="str">
            <v>024002</v>
          </cell>
          <cell r="IV54">
            <v>77</v>
          </cell>
          <cell r="IW54" t="str">
            <v>024002</v>
          </cell>
          <cell r="IX54">
            <v>92</v>
          </cell>
          <cell r="IY54" t="str">
            <v>024002</v>
          </cell>
          <cell r="IZ54">
            <v>57</v>
          </cell>
          <cell r="JA54" t="str">
            <v>024002</v>
          </cell>
          <cell r="JB54">
            <v>104</v>
          </cell>
          <cell r="JC54" t="str">
            <v>024005</v>
          </cell>
          <cell r="JD54">
            <v>496</v>
          </cell>
          <cell r="JE54" t="str">
            <v>024002</v>
          </cell>
          <cell r="JF54">
            <v>87</v>
          </cell>
          <cell r="JG54" t="str">
            <v>024005</v>
          </cell>
          <cell r="JH54">
            <v>449</v>
          </cell>
          <cell r="JI54" t="str">
            <v>024002</v>
          </cell>
          <cell r="JJ54">
            <v>87</v>
          </cell>
          <cell r="JK54" t="str">
            <v>024002</v>
          </cell>
          <cell r="JL54">
            <v>53</v>
          </cell>
          <cell r="JM54" t="str">
            <v>024002</v>
          </cell>
          <cell r="JN54">
            <v>59</v>
          </cell>
          <cell r="JO54" t="str">
            <v>024002</v>
          </cell>
          <cell r="JP54">
            <v>44</v>
          </cell>
          <cell r="JQ54" t="str">
            <v>024002</v>
          </cell>
          <cell r="JR54">
            <v>55</v>
          </cell>
          <cell r="JS54" t="str">
            <v>024002</v>
          </cell>
          <cell r="JT54">
            <v>46</v>
          </cell>
          <cell r="JU54" t="str">
            <v>024005</v>
          </cell>
          <cell r="JV54">
            <v>648</v>
          </cell>
          <cell r="JW54" t="str">
            <v>024005</v>
          </cell>
          <cell r="JX54">
            <v>267</v>
          </cell>
          <cell r="JY54" t="str">
            <v>024005</v>
          </cell>
          <cell r="JZ54">
            <v>577</v>
          </cell>
          <cell r="KA54" t="str">
            <v>024005</v>
          </cell>
          <cell r="KB54">
            <v>294</v>
          </cell>
          <cell r="KC54" t="str">
            <v>024005</v>
          </cell>
          <cell r="KD54">
            <v>590</v>
          </cell>
          <cell r="KE54" t="str">
            <v>024005</v>
          </cell>
          <cell r="KF54">
            <v>197</v>
          </cell>
          <cell r="KG54" t="str">
            <v>024005</v>
          </cell>
          <cell r="KH54">
            <v>394</v>
          </cell>
          <cell r="KI54" t="str">
            <v>024005</v>
          </cell>
          <cell r="KJ54">
            <v>174</v>
          </cell>
          <cell r="KK54" t="str">
            <v>024005</v>
          </cell>
          <cell r="KL54">
            <v>339</v>
          </cell>
          <cell r="KM54" t="str">
            <v>024005</v>
          </cell>
          <cell r="KN54">
            <v>168</v>
          </cell>
          <cell r="KO54" t="str">
            <v>024005</v>
          </cell>
          <cell r="KP54">
            <v>356</v>
          </cell>
          <cell r="KQ54" t="str">
            <v>024005</v>
          </cell>
          <cell r="KR54">
            <v>102</v>
          </cell>
          <cell r="KS54" t="str">
            <v>024005</v>
          </cell>
          <cell r="KT54">
            <v>185</v>
          </cell>
          <cell r="KU54" t="str">
            <v>024005</v>
          </cell>
          <cell r="KV54">
            <v>43</v>
          </cell>
          <cell r="KW54" t="str">
            <v>024005</v>
          </cell>
          <cell r="KX54">
            <v>155</v>
          </cell>
          <cell r="KY54" t="str">
            <v>024005</v>
          </cell>
          <cell r="KZ54">
            <v>49</v>
          </cell>
          <cell r="LA54" t="str">
            <v>024005</v>
          </cell>
          <cell r="LB54">
            <v>144</v>
          </cell>
          <cell r="LC54" t="str">
            <v>024005</v>
          </cell>
          <cell r="LD54">
            <v>77</v>
          </cell>
          <cell r="LE54" t="str">
            <v>024005</v>
          </cell>
          <cell r="LF54">
            <v>227</v>
          </cell>
          <cell r="LG54" t="str">
            <v>024005</v>
          </cell>
          <cell r="LH54">
            <v>80</v>
          </cell>
          <cell r="LI54" t="str">
            <v>024005</v>
          </cell>
          <cell r="LJ54">
            <v>294</v>
          </cell>
          <cell r="LK54" t="str">
            <v>024005</v>
          </cell>
          <cell r="LL54">
            <v>69</v>
          </cell>
          <cell r="LM54" t="str">
            <v>024005</v>
          </cell>
          <cell r="LN54">
            <v>262</v>
          </cell>
          <cell r="LO54" t="str">
            <v>024005</v>
          </cell>
          <cell r="LP54">
            <v>92</v>
          </cell>
          <cell r="LQ54" t="str">
            <v>024005</v>
          </cell>
          <cell r="LR54">
            <v>283</v>
          </cell>
          <cell r="LS54" t="str">
            <v>024005</v>
          </cell>
          <cell r="LT54">
            <v>67</v>
          </cell>
          <cell r="LU54" t="str">
            <v>024005</v>
          </cell>
          <cell r="LV54">
            <v>307</v>
          </cell>
          <cell r="LW54" t="str">
            <v>024005</v>
          </cell>
          <cell r="LX54">
            <v>59</v>
          </cell>
          <cell r="LY54" t="str">
            <v>024005</v>
          </cell>
          <cell r="LZ54">
            <v>238</v>
          </cell>
          <cell r="MA54" t="str">
            <v>024005</v>
          </cell>
          <cell r="MB54">
            <v>64</v>
          </cell>
          <cell r="MC54" t="str">
            <v>024005</v>
          </cell>
          <cell r="MD54">
            <v>187</v>
          </cell>
          <cell r="ME54" t="str">
            <v>024005</v>
          </cell>
          <cell r="MF54">
            <v>36</v>
          </cell>
          <cell r="MG54" t="str">
            <v>024005</v>
          </cell>
          <cell r="MH54">
            <v>126</v>
          </cell>
          <cell r="MI54" t="str">
            <v>024005</v>
          </cell>
          <cell r="MJ54">
            <v>13</v>
          </cell>
          <cell r="MK54" t="str">
            <v>024005</v>
          </cell>
          <cell r="ML54">
            <v>103</v>
          </cell>
          <cell r="MM54" t="str">
            <v>024005</v>
          </cell>
          <cell r="MN54">
            <v>16</v>
          </cell>
          <cell r="MO54" t="str">
            <v>024005</v>
          </cell>
          <cell r="MP54">
            <v>87</v>
          </cell>
          <cell r="MQ54" t="str">
            <v>024005</v>
          </cell>
          <cell r="MR54">
            <v>20</v>
          </cell>
          <cell r="MS54" t="str">
            <v>024005</v>
          </cell>
          <cell r="MT54">
            <v>74</v>
          </cell>
          <cell r="MU54" t="str">
            <v>024005</v>
          </cell>
          <cell r="MV54">
            <v>14</v>
          </cell>
          <cell r="MW54" t="str">
            <v>024005</v>
          </cell>
          <cell r="MX54">
            <v>72</v>
          </cell>
          <cell r="MY54" t="str">
            <v>024005</v>
          </cell>
          <cell r="MZ54">
            <v>15</v>
          </cell>
          <cell r="NA54" t="str">
            <v>024005</v>
          </cell>
          <cell r="NB54">
            <v>51</v>
          </cell>
          <cell r="NC54" t="str">
            <v>024005</v>
          </cell>
          <cell r="ND54">
            <v>6</v>
          </cell>
          <cell r="NE54" t="str">
            <v>024005</v>
          </cell>
          <cell r="NF54">
            <v>51</v>
          </cell>
          <cell r="NG54" t="str">
            <v>024005</v>
          </cell>
          <cell r="NH54">
            <v>10</v>
          </cell>
          <cell r="NI54" t="str">
            <v>024006</v>
          </cell>
          <cell r="NJ54">
            <v>1</v>
          </cell>
          <cell r="NM54" t="str">
            <v>024005</v>
          </cell>
          <cell r="NN54">
            <v>25</v>
          </cell>
          <cell r="NO54" t="str">
            <v>024005</v>
          </cell>
          <cell r="NP54">
            <v>3</v>
          </cell>
          <cell r="NQ54" t="str">
            <v>024006</v>
          </cell>
          <cell r="NR54">
            <v>1</v>
          </cell>
          <cell r="NU54" t="str">
            <v>025003</v>
          </cell>
          <cell r="NV54">
            <v>3</v>
          </cell>
          <cell r="NW54" t="str">
            <v>024005</v>
          </cell>
          <cell r="NX54">
            <v>1</v>
          </cell>
          <cell r="NY54" t="str">
            <v>026005</v>
          </cell>
          <cell r="NZ54">
            <v>1</v>
          </cell>
        </row>
        <row r="55">
          <cell r="C55" t="str">
            <v>025003</v>
          </cell>
          <cell r="D55">
            <v>65</v>
          </cell>
          <cell r="E55" t="str">
            <v>025003</v>
          </cell>
          <cell r="F55">
            <v>81</v>
          </cell>
          <cell r="G55" t="str">
            <v>025003</v>
          </cell>
          <cell r="H55">
            <v>79</v>
          </cell>
          <cell r="I55" t="str">
            <v>025003</v>
          </cell>
          <cell r="J55">
            <v>85</v>
          </cell>
          <cell r="K55" t="str">
            <v>025003</v>
          </cell>
          <cell r="L55">
            <v>98</v>
          </cell>
          <cell r="M55" t="str">
            <v>025003</v>
          </cell>
          <cell r="N55">
            <v>80</v>
          </cell>
          <cell r="O55" t="str">
            <v>025003</v>
          </cell>
          <cell r="P55">
            <v>88</v>
          </cell>
          <cell r="Q55" t="str">
            <v>025003</v>
          </cell>
          <cell r="R55">
            <v>97</v>
          </cell>
          <cell r="S55" t="str">
            <v>025003</v>
          </cell>
          <cell r="T55">
            <v>128</v>
          </cell>
          <cell r="U55" t="str">
            <v>025003</v>
          </cell>
          <cell r="V55">
            <v>108</v>
          </cell>
          <cell r="W55" t="str">
            <v>025003</v>
          </cell>
          <cell r="X55">
            <v>148</v>
          </cell>
          <cell r="Y55" t="str">
            <v>025003</v>
          </cell>
          <cell r="Z55">
            <v>111</v>
          </cell>
          <cell r="AA55" t="str">
            <v>025003</v>
          </cell>
          <cell r="AB55">
            <v>109</v>
          </cell>
          <cell r="AC55" t="str">
            <v>025002</v>
          </cell>
          <cell r="AD55">
            <v>138</v>
          </cell>
          <cell r="AE55" t="str">
            <v>025003</v>
          </cell>
          <cell r="AF55">
            <v>129</v>
          </cell>
          <cell r="AG55" t="str">
            <v>025003</v>
          </cell>
          <cell r="AH55">
            <v>130</v>
          </cell>
          <cell r="AI55" t="str">
            <v>025003</v>
          </cell>
          <cell r="AJ55">
            <v>155</v>
          </cell>
          <cell r="AK55" t="str">
            <v>025003</v>
          </cell>
          <cell r="AL55">
            <v>140</v>
          </cell>
          <cell r="AM55" t="str">
            <v>025003</v>
          </cell>
          <cell r="AN55">
            <v>123</v>
          </cell>
          <cell r="AO55" t="str">
            <v>025003</v>
          </cell>
          <cell r="AP55">
            <v>114</v>
          </cell>
          <cell r="AQ55" t="str">
            <v>025003</v>
          </cell>
          <cell r="AR55">
            <v>144</v>
          </cell>
          <cell r="AS55" t="str">
            <v>025003</v>
          </cell>
          <cell r="AT55">
            <v>127</v>
          </cell>
          <cell r="AU55" t="str">
            <v>025003</v>
          </cell>
          <cell r="AV55">
            <v>137</v>
          </cell>
          <cell r="AW55" t="str">
            <v>025003</v>
          </cell>
          <cell r="AX55">
            <v>137</v>
          </cell>
          <cell r="AY55" t="str">
            <v>025003</v>
          </cell>
          <cell r="AZ55">
            <v>148</v>
          </cell>
          <cell r="BA55" t="str">
            <v>025003</v>
          </cell>
          <cell r="BB55">
            <v>128</v>
          </cell>
          <cell r="BC55" t="str">
            <v>025002</v>
          </cell>
          <cell r="BD55">
            <v>164</v>
          </cell>
          <cell r="BE55" t="str">
            <v>025002</v>
          </cell>
          <cell r="BF55">
            <v>136</v>
          </cell>
          <cell r="BG55" t="str">
            <v>025002</v>
          </cell>
          <cell r="BH55">
            <v>149</v>
          </cell>
          <cell r="BI55" t="str">
            <v>025002</v>
          </cell>
          <cell r="BJ55">
            <v>114</v>
          </cell>
          <cell r="BK55" t="str">
            <v>025002</v>
          </cell>
          <cell r="BL55">
            <v>140</v>
          </cell>
          <cell r="BM55" t="str">
            <v>025002</v>
          </cell>
          <cell r="BN55">
            <v>125</v>
          </cell>
          <cell r="BO55" t="str">
            <v>023005</v>
          </cell>
          <cell r="BP55">
            <v>53</v>
          </cell>
          <cell r="BQ55" t="str">
            <v>023005</v>
          </cell>
          <cell r="BR55">
            <v>43</v>
          </cell>
          <cell r="BS55" t="str">
            <v>023006</v>
          </cell>
          <cell r="BT55">
            <v>57</v>
          </cell>
          <cell r="BU55" t="str">
            <v>024001</v>
          </cell>
          <cell r="BV55">
            <v>114</v>
          </cell>
          <cell r="BW55" t="str">
            <v>023006</v>
          </cell>
          <cell r="BX55">
            <v>65</v>
          </cell>
          <cell r="BY55" t="str">
            <v>024001</v>
          </cell>
          <cell r="BZ55">
            <v>130</v>
          </cell>
          <cell r="CA55" t="str">
            <v>024005</v>
          </cell>
          <cell r="CB55">
            <v>459</v>
          </cell>
          <cell r="CC55" t="str">
            <v>024002</v>
          </cell>
          <cell r="CD55">
            <v>74</v>
          </cell>
          <cell r="CE55" t="str">
            <v>024001</v>
          </cell>
          <cell r="CF55">
            <v>183</v>
          </cell>
          <cell r="CG55" t="str">
            <v>024001</v>
          </cell>
          <cell r="CH55">
            <v>115</v>
          </cell>
          <cell r="CI55" t="str">
            <v>023500</v>
          </cell>
          <cell r="CJ55">
            <v>1043</v>
          </cell>
          <cell r="CK55" t="str">
            <v>024005</v>
          </cell>
          <cell r="CL55">
            <v>340</v>
          </cell>
          <cell r="CM55" t="str">
            <v>024005</v>
          </cell>
          <cell r="CN55">
            <v>410</v>
          </cell>
          <cell r="CO55" t="str">
            <v>024001</v>
          </cell>
          <cell r="CP55">
            <v>123</v>
          </cell>
          <cell r="CQ55" t="str">
            <v>024005</v>
          </cell>
          <cell r="CR55">
            <v>416</v>
          </cell>
          <cell r="CS55" t="str">
            <v>024002</v>
          </cell>
          <cell r="CT55">
            <v>64</v>
          </cell>
          <cell r="CU55" t="str">
            <v>024005</v>
          </cell>
          <cell r="CV55">
            <v>426</v>
          </cell>
          <cell r="CW55" t="str">
            <v>024005</v>
          </cell>
          <cell r="CX55">
            <v>365</v>
          </cell>
          <cell r="CY55" t="str">
            <v>024005</v>
          </cell>
          <cell r="CZ55">
            <v>411</v>
          </cell>
          <cell r="DA55" t="str">
            <v>024001</v>
          </cell>
          <cell r="DB55">
            <v>147</v>
          </cell>
          <cell r="DC55" t="str">
            <v>024005</v>
          </cell>
          <cell r="DD55">
            <v>464</v>
          </cell>
          <cell r="DE55" t="str">
            <v>024002</v>
          </cell>
          <cell r="DF55">
            <v>75</v>
          </cell>
          <cell r="DG55" t="str">
            <v>024005</v>
          </cell>
          <cell r="DH55">
            <v>466</v>
          </cell>
          <cell r="DI55" t="str">
            <v>024002</v>
          </cell>
          <cell r="DJ55">
            <v>63</v>
          </cell>
          <cell r="DK55" t="str">
            <v>024005</v>
          </cell>
          <cell r="DL55">
            <v>487</v>
          </cell>
          <cell r="DM55" t="str">
            <v>024005</v>
          </cell>
          <cell r="DN55">
            <v>473</v>
          </cell>
          <cell r="DO55" t="str">
            <v>024005</v>
          </cell>
          <cell r="DP55">
            <v>571</v>
          </cell>
          <cell r="DQ55" t="str">
            <v>024005</v>
          </cell>
          <cell r="DR55">
            <v>477</v>
          </cell>
          <cell r="DS55" t="str">
            <v>024002</v>
          </cell>
          <cell r="DT55">
            <v>130</v>
          </cell>
          <cell r="DU55" t="str">
            <v>024002</v>
          </cell>
          <cell r="DV55">
            <v>85</v>
          </cell>
          <cell r="DW55" t="str">
            <v>024005</v>
          </cell>
          <cell r="DX55">
            <v>705</v>
          </cell>
          <cell r="DY55" t="str">
            <v>024005</v>
          </cell>
          <cell r="DZ55">
            <v>668</v>
          </cell>
          <cell r="EA55" t="str">
            <v>024005</v>
          </cell>
          <cell r="EB55">
            <v>776</v>
          </cell>
          <cell r="EC55" t="str">
            <v>024005</v>
          </cell>
          <cell r="ED55">
            <v>717</v>
          </cell>
          <cell r="EE55" t="str">
            <v>024005</v>
          </cell>
          <cell r="EF55">
            <v>840</v>
          </cell>
          <cell r="EG55" t="str">
            <v>024001</v>
          </cell>
          <cell r="EH55">
            <v>286</v>
          </cell>
          <cell r="EI55" t="str">
            <v>024005</v>
          </cell>
          <cell r="EJ55">
            <v>768</v>
          </cell>
          <cell r="EK55" t="str">
            <v>024005</v>
          </cell>
          <cell r="EL55">
            <v>785</v>
          </cell>
          <cell r="EM55" t="str">
            <v>024005</v>
          </cell>
          <cell r="EN55">
            <v>817</v>
          </cell>
          <cell r="EO55" t="str">
            <v>024005</v>
          </cell>
          <cell r="EP55">
            <v>847</v>
          </cell>
          <cell r="EQ55" t="str">
            <v>024005</v>
          </cell>
          <cell r="ER55">
            <v>747</v>
          </cell>
          <cell r="ES55" t="str">
            <v>024002</v>
          </cell>
          <cell r="ET55">
            <v>112</v>
          </cell>
          <cell r="EU55" t="str">
            <v>024005</v>
          </cell>
          <cell r="EV55">
            <v>756</v>
          </cell>
          <cell r="EW55" t="str">
            <v>024002</v>
          </cell>
          <cell r="EX55">
            <v>102</v>
          </cell>
          <cell r="EY55" t="str">
            <v>024006</v>
          </cell>
          <cell r="EZ55">
            <v>103</v>
          </cell>
          <cell r="FA55" t="str">
            <v>024005</v>
          </cell>
          <cell r="FB55">
            <v>718</v>
          </cell>
          <cell r="FC55" t="str">
            <v>024005</v>
          </cell>
          <cell r="FD55">
            <v>711</v>
          </cell>
          <cell r="FE55" t="str">
            <v>024005</v>
          </cell>
          <cell r="FF55">
            <v>724</v>
          </cell>
          <cell r="FG55" t="str">
            <v>024005</v>
          </cell>
          <cell r="FH55">
            <v>636</v>
          </cell>
          <cell r="FI55" t="str">
            <v>024005</v>
          </cell>
          <cell r="FJ55">
            <v>708</v>
          </cell>
          <cell r="FK55" t="str">
            <v>024005</v>
          </cell>
          <cell r="FL55">
            <v>643</v>
          </cell>
          <cell r="FM55" t="str">
            <v>024005</v>
          </cell>
          <cell r="FN55">
            <v>723</v>
          </cell>
          <cell r="FO55" t="str">
            <v>024005</v>
          </cell>
          <cell r="FP55">
            <v>652</v>
          </cell>
          <cell r="FQ55" t="str">
            <v>024005</v>
          </cell>
          <cell r="FR55">
            <v>727</v>
          </cell>
          <cell r="FS55" t="str">
            <v>024005</v>
          </cell>
          <cell r="FT55">
            <v>559</v>
          </cell>
          <cell r="FU55" t="str">
            <v>024005</v>
          </cell>
          <cell r="FV55">
            <v>688</v>
          </cell>
          <cell r="FW55" t="str">
            <v>024005</v>
          </cell>
          <cell r="FX55">
            <v>577</v>
          </cell>
          <cell r="FY55" t="str">
            <v>024005</v>
          </cell>
          <cell r="FZ55">
            <v>672</v>
          </cell>
          <cell r="GA55" t="str">
            <v>024002</v>
          </cell>
          <cell r="GB55">
            <v>89</v>
          </cell>
          <cell r="GC55" t="str">
            <v>024005</v>
          </cell>
          <cell r="GD55">
            <v>688</v>
          </cell>
          <cell r="GE55" t="str">
            <v>024005</v>
          </cell>
          <cell r="GF55">
            <v>595</v>
          </cell>
          <cell r="GG55" t="str">
            <v>024005</v>
          </cell>
          <cell r="GH55">
            <v>630</v>
          </cell>
          <cell r="GI55" t="str">
            <v>024005</v>
          </cell>
          <cell r="GJ55">
            <v>588</v>
          </cell>
          <cell r="GK55" t="str">
            <v>024005</v>
          </cell>
          <cell r="GL55">
            <v>676</v>
          </cell>
          <cell r="GM55" t="str">
            <v>024005</v>
          </cell>
          <cell r="GN55">
            <v>556</v>
          </cell>
          <cell r="GO55" t="str">
            <v>024005</v>
          </cell>
          <cell r="GP55">
            <v>657</v>
          </cell>
          <cell r="GQ55" t="str">
            <v>024005</v>
          </cell>
          <cell r="GR55">
            <v>558</v>
          </cell>
          <cell r="GS55" t="str">
            <v>024005</v>
          </cell>
          <cell r="GT55">
            <v>635</v>
          </cell>
          <cell r="GU55" t="str">
            <v>024005</v>
          </cell>
          <cell r="GV55">
            <v>574</v>
          </cell>
          <cell r="GW55" t="str">
            <v>024005</v>
          </cell>
          <cell r="GX55">
            <v>660</v>
          </cell>
          <cell r="GY55" t="str">
            <v>024005</v>
          </cell>
          <cell r="GZ55">
            <v>554</v>
          </cell>
          <cell r="HA55" t="str">
            <v>024005</v>
          </cell>
          <cell r="HB55">
            <v>634</v>
          </cell>
          <cell r="HC55" t="str">
            <v>024005</v>
          </cell>
          <cell r="HD55">
            <v>566</v>
          </cell>
          <cell r="HE55" t="str">
            <v>024002</v>
          </cell>
          <cell r="HF55">
            <v>112</v>
          </cell>
          <cell r="HG55" t="str">
            <v>024005</v>
          </cell>
          <cell r="HH55">
            <v>557</v>
          </cell>
          <cell r="HI55" t="str">
            <v>024005</v>
          </cell>
          <cell r="HJ55">
            <v>639</v>
          </cell>
          <cell r="HK55" t="str">
            <v>024005</v>
          </cell>
          <cell r="HL55">
            <v>568</v>
          </cell>
          <cell r="HM55" t="str">
            <v>024005</v>
          </cell>
          <cell r="HN55">
            <v>625</v>
          </cell>
          <cell r="HO55" t="str">
            <v>024005</v>
          </cell>
          <cell r="HP55">
            <v>555</v>
          </cell>
          <cell r="HQ55" t="str">
            <v>024005</v>
          </cell>
          <cell r="HR55">
            <v>610</v>
          </cell>
          <cell r="HS55" t="str">
            <v>024005</v>
          </cell>
          <cell r="HT55">
            <v>619</v>
          </cell>
          <cell r="HU55" t="str">
            <v>024005</v>
          </cell>
          <cell r="HV55">
            <v>737</v>
          </cell>
          <cell r="HW55" t="str">
            <v>024005</v>
          </cell>
          <cell r="HX55">
            <v>612</v>
          </cell>
          <cell r="HY55" t="str">
            <v>024005</v>
          </cell>
          <cell r="HZ55">
            <v>735</v>
          </cell>
          <cell r="IA55" t="str">
            <v>024005</v>
          </cell>
          <cell r="IB55">
            <v>608</v>
          </cell>
          <cell r="IC55" t="str">
            <v>024005</v>
          </cell>
          <cell r="ID55">
            <v>720</v>
          </cell>
          <cell r="IE55" t="str">
            <v>024005</v>
          </cell>
          <cell r="IF55">
            <v>634</v>
          </cell>
          <cell r="IG55" t="str">
            <v>024005</v>
          </cell>
          <cell r="IH55">
            <v>826</v>
          </cell>
          <cell r="II55" t="str">
            <v>024005</v>
          </cell>
          <cell r="IJ55">
            <v>654</v>
          </cell>
          <cell r="IK55" t="str">
            <v>024002</v>
          </cell>
          <cell r="IL55">
            <v>128</v>
          </cell>
          <cell r="IM55" t="str">
            <v>024005</v>
          </cell>
          <cell r="IN55">
            <v>667</v>
          </cell>
          <cell r="IO55" t="str">
            <v>024005</v>
          </cell>
          <cell r="IP55">
            <v>873</v>
          </cell>
          <cell r="IQ55" t="str">
            <v>024005</v>
          </cell>
          <cell r="IR55">
            <v>618</v>
          </cell>
          <cell r="IS55" t="str">
            <v>024005</v>
          </cell>
          <cell r="IT55">
            <v>863</v>
          </cell>
          <cell r="IU55" t="str">
            <v>024005</v>
          </cell>
          <cell r="IV55">
            <v>548</v>
          </cell>
          <cell r="IW55" t="str">
            <v>024005</v>
          </cell>
          <cell r="IX55">
            <v>803</v>
          </cell>
          <cell r="IY55" t="str">
            <v>024005</v>
          </cell>
          <cell r="IZ55">
            <v>504</v>
          </cell>
          <cell r="JA55" t="str">
            <v>024005</v>
          </cell>
          <cell r="JB55">
            <v>746</v>
          </cell>
          <cell r="JC55" t="str">
            <v>024006</v>
          </cell>
          <cell r="JD55">
            <v>64</v>
          </cell>
          <cell r="JE55" t="str">
            <v>024005</v>
          </cell>
          <cell r="JF55">
            <v>776</v>
          </cell>
          <cell r="JG55" t="str">
            <v>024006</v>
          </cell>
          <cell r="JH55">
            <v>77</v>
          </cell>
          <cell r="JI55" t="str">
            <v>024005</v>
          </cell>
          <cell r="JJ55">
            <v>669</v>
          </cell>
          <cell r="JK55" t="str">
            <v>024005</v>
          </cell>
          <cell r="JL55">
            <v>399</v>
          </cell>
          <cell r="JM55" t="str">
            <v>024005</v>
          </cell>
          <cell r="JN55">
            <v>635</v>
          </cell>
          <cell r="JO55" t="str">
            <v>024005</v>
          </cell>
          <cell r="JP55">
            <v>400</v>
          </cell>
          <cell r="JQ55" t="str">
            <v>024005</v>
          </cell>
          <cell r="JR55">
            <v>695</v>
          </cell>
          <cell r="JS55" t="str">
            <v>024005</v>
          </cell>
          <cell r="JT55">
            <v>363</v>
          </cell>
          <cell r="JU55" t="str">
            <v>024006</v>
          </cell>
          <cell r="JV55">
            <v>60</v>
          </cell>
          <cell r="JW55" t="str">
            <v>024006</v>
          </cell>
          <cell r="JX55">
            <v>44</v>
          </cell>
          <cell r="JY55" t="str">
            <v>024006</v>
          </cell>
          <cell r="JZ55">
            <v>70</v>
          </cell>
          <cell r="KA55" t="str">
            <v>024006</v>
          </cell>
          <cell r="KB55">
            <v>39</v>
          </cell>
          <cell r="KC55" t="str">
            <v>024006</v>
          </cell>
          <cell r="KD55">
            <v>67</v>
          </cell>
          <cell r="KE55" t="str">
            <v>024006</v>
          </cell>
          <cell r="KF55">
            <v>40</v>
          </cell>
          <cell r="KG55" t="str">
            <v>024006</v>
          </cell>
          <cell r="KH55">
            <v>44</v>
          </cell>
          <cell r="KI55" t="str">
            <v>024006</v>
          </cell>
          <cell r="KJ55">
            <v>21</v>
          </cell>
          <cell r="KK55" t="str">
            <v>024006</v>
          </cell>
          <cell r="KL55">
            <v>40</v>
          </cell>
          <cell r="KM55" t="str">
            <v>024006</v>
          </cell>
          <cell r="KN55">
            <v>17</v>
          </cell>
          <cell r="KO55" t="str">
            <v>024006</v>
          </cell>
          <cell r="KP55">
            <v>24</v>
          </cell>
          <cell r="KQ55" t="str">
            <v>024006</v>
          </cell>
          <cell r="KR55">
            <v>10</v>
          </cell>
          <cell r="KS55" t="str">
            <v>024006</v>
          </cell>
          <cell r="KT55">
            <v>17</v>
          </cell>
          <cell r="KU55" t="str">
            <v>024006</v>
          </cell>
          <cell r="KV55">
            <v>9</v>
          </cell>
          <cell r="KW55" t="str">
            <v>024006</v>
          </cell>
          <cell r="KX55">
            <v>16</v>
          </cell>
          <cell r="KY55" t="str">
            <v>024006</v>
          </cell>
          <cell r="KZ55">
            <v>5</v>
          </cell>
          <cell r="LA55" t="str">
            <v>024006</v>
          </cell>
          <cell r="LB55">
            <v>9</v>
          </cell>
          <cell r="LC55" t="str">
            <v>024006</v>
          </cell>
          <cell r="LD55">
            <v>11</v>
          </cell>
          <cell r="LE55" t="str">
            <v>024006</v>
          </cell>
          <cell r="LF55">
            <v>15</v>
          </cell>
          <cell r="LG55" t="str">
            <v>024006</v>
          </cell>
          <cell r="LH55">
            <v>10</v>
          </cell>
          <cell r="LI55" t="str">
            <v>024006</v>
          </cell>
          <cell r="LJ55">
            <v>19</v>
          </cell>
          <cell r="LK55" t="str">
            <v>024006</v>
          </cell>
          <cell r="LL55">
            <v>8</v>
          </cell>
          <cell r="LM55" t="str">
            <v>024006</v>
          </cell>
          <cell r="LN55">
            <v>28</v>
          </cell>
          <cell r="LO55" t="str">
            <v>024006</v>
          </cell>
          <cell r="LP55">
            <v>8</v>
          </cell>
          <cell r="LQ55" t="str">
            <v>024006</v>
          </cell>
          <cell r="LR55">
            <v>18</v>
          </cell>
          <cell r="LS55" t="str">
            <v>024006</v>
          </cell>
          <cell r="LT55">
            <v>5</v>
          </cell>
          <cell r="LU55" t="str">
            <v>024006</v>
          </cell>
          <cell r="LV55">
            <v>14</v>
          </cell>
          <cell r="LW55" t="str">
            <v>024006</v>
          </cell>
          <cell r="LX55">
            <v>7</v>
          </cell>
          <cell r="LY55" t="str">
            <v>024006</v>
          </cell>
          <cell r="LZ55">
            <v>11</v>
          </cell>
          <cell r="MA55" t="str">
            <v>024006</v>
          </cell>
          <cell r="MB55">
            <v>1</v>
          </cell>
          <cell r="MC55" t="str">
            <v>024006</v>
          </cell>
          <cell r="MD55">
            <v>5</v>
          </cell>
          <cell r="ME55" t="str">
            <v>024006</v>
          </cell>
          <cell r="MF55">
            <v>3</v>
          </cell>
          <cell r="MG55" t="str">
            <v>024006</v>
          </cell>
          <cell r="MH55">
            <v>3</v>
          </cell>
          <cell r="MK55" t="str">
            <v>024006</v>
          </cell>
          <cell r="ML55">
            <v>4</v>
          </cell>
          <cell r="MO55" t="str">
            <v>024006</v>
          </cell>
          <cell r="MP55">
            <v>1</v>
          </cell>
          <cell r="MQ55" t="str">
            <v>024006</v>
          </cell>
          <cell r="MR55">
            <v>1</v>
          </cell>
          <cell r="MS55" t="str">
            <v>024006</v>
          </cell>
          <cell r="MT55">
            <v>6</v>
          </cell>
          <cell r="MW55" t="str">
            <v>024006</v>
          </cell>
          <cell r="MX55">
            <v>3</v>
          </cell>
          <cell r="MY55" t="str">
            <v>024006</v>
          </cell>
          <cell r="MZ55">
            <v>1</v>
          </cell>
          <cell r="NA55" t="str">
            <v>024006</v>
          </cell>
          <cell r="NB55">
            <v>2</v>
          </cell>
          <cell r="NE55" t="str">
            <v>024006</v>
          </cell>
          <cell r="NF55">
            <v>5</v>
          </cell>
          <cell r="NI55" t="str">
            <v>024200</v>
          </cell>
          <cell r="NJ55">
            <v>10</v>
          </cell>
          <cell r="NM55" t="str">
            <v>024200</v>
          </cell>
          <cell r="NN55">
            <v>3</v>
          </cell>
          <cell r="NQ55" t="str">
            <v>024200</v>
          </cell>
          <cell r="NR55">
            <v>2</v>
          </cell>
          <cell r="NU55" t="str">
            <v>025004</v>
          </cell>
          <cell r="NV55">
            <v>3</v>
          </cell>
          <cell r="NY55" t="str">
            <v>027001</v>
          </cell>
          <cell r="NZ55">
            <v>6</v>
          </cell>
        </row>
        <row r="56">
          <cell r="C56" t="str">
            <v>025004</v>
          </cell>
          <cell r="D56">
            <v>74</v>
          </cell>
          <cell r="E56" t="str">
            <v>025004</v>
          </cell>
          <cell r="F56">
            <v>90</v>
          </cell>
          <cell r="G56" t="str">
            <v>025004</v>
          </cell>
          <cell r="H56">
            <v>81</v>
          </cell>
          <cell r="I56" t="str">
            <v>025004</v>
          </cell>
          <cell r="J56">
            <v>80</v>
          </cell>
          <cell r="K56" t="str">
            <v>025004</v>
          </cell>
          <cell r="L56">
            <v>89</v>
          </cell>
          <cell r="M56" t="str">
            <v>025004</v>
          </cell>
          <cell r="N56">
            <v>73</v>
          </cell>
          <cell r="O56" t="str">
            <v>025004</v>
          </cell>
          <cell r="P56">
            <v>88</v>
          </cell>
          <cell r="Q56" t="str">
            <v>025004</v>
          </cell>
          <cell r="R56">
            <v>78</v>
          </cell>
          <cell r="S56" t="str">
            <v>025004</v>
          </cell>
          <cell r="T56">
            <v>96</v>
          </cell>
          <cell r="U56" t="str">
            <v>025004</v>
          </cell>
          <cell r="V56">
            <v>105</v>
          </cell>
          <cell r="W56" t="str">
            <v>025004</v>
          </cell>
          <cell r="X56">
            <v>107</v>
          </cell>
          <cell r="Y56" t="str">
            <v>025004</v>
          </cell>
          <cell r="Z56">
            <v>110</v>
          </cell>
          <cell r="AA56" t="str">
            <v>025004</v>
          </cell>
          <cell r="AB56">
            <v>134</v>
          </cell>
          <cell r="AC56" t="str">
            <v>025003</v>
          </cell>
          <cell r="AD56">
            <v>104</v>
          </cell>
          <cell r="AE56" t="str">
            <v>025004</v>
          </cell>
          <cell r="AF56">
            <v>131</v>
          </cell>
          <cell r="AG56" t="str">
            <v>025004</v>
          </cell>
          <cell r="AH56">
            <v>124</v>
          </cell>
          <cell r="AI56" t="str">
            <v>025004</v>
          </cell>
          <cell r="AJ56">
            <v>132</v>
          </cell>
          <cell r="AK56" t="str">
            <v>025004</v>
          </cell>
          <cell r="AL56">
            <v>133</v>
          </cell>
          <cell r="AM56" t="str">
            <v>025004</v>
          </cell>
          <cell r="AN56">
            <v>121</v>
          </cell>
          <cell r="AO56" t="str">
            <v>025004</v>
          </cell>
          <cell r="AP56">
            <v>138</v>
          </cell>
          <cell r="AQ56" t="str">
            <v>025004</v>
          </cell>
          <cell r="AR56">
            <v>117</v>
          </cell>
          <cell r="AS56" t="str">
            <v>025004</v>
          </cell>
          <cell r="AT56">
            <v>116</v>
          </cell>
          <cell r="AU56" t="str">
            <v>025004</v>
          </cell>
          <cell r="AV56">
            <v>117</v>
          </cell>
          <cell r="AW56" t="str">
            <v>025004</v>
          </cell>
          <cell r="AX56">
            <v>133</v>
          </cell>
          <cell r="AY56" t="str">
            <v>025004</v>
          </cell>
          <cell r="AZ56">
            <v>162</v>
          </cell>
          <cell r="BA56" t="str">
            <v>025004</v>
          </cell>
          <cell r="BB56">
            <v>142</v>
          </cell>
          <cell r="BC56" t="str">
            <v>025003</v>
          </cell>
          <cell r="BD56">
            <v>140</v>
          </cell>
          <cell r="BE56" t="str">
            <v>025003</v>
          </cell>
          <cell r="BF56">
            <v>139</v>
          </cell>
          <cell r="BG56" t="str">
            <v>025003</v>
          </cell>
          <cell r="BH56">
            <v>103</v>
          </cell>
          <cell r="BI56" t="str">
            <v>025003</v>
          </cell>
          <cell r="BJ56">
            <v>87</v>
          </cell>
          <cell r="BK56" t="str">
            <v>025003</v>
          </cell>
          <cell r="BL56">
            <v>109</v>
          </cell>
          <cell r="BM56" t="str">
            <v>025003</v>
          </cell>
          <cell r="BN56">
            <v>70</v>
          </cell>
          <cell r="BO56" t="str">
            <v>023006</v>
          </cell>
          <cell r="BP56">
            <v>33</v>
          </cell>
          <cell r="BQ56" t="str">
            <v>023006</v>
          </cell>
          <cell r="BR56">
            <v>29</v>
          </cell>
          <cell r="BS56" t="str">
            <v>023500</v>
          </cell>
          <cell r="BT56">
            <v>2609</v>
          </cell>
          <cell r="BU56" t="str">
            <v>024002</v>
          </cell>
          <cell r="BV56">
            <v>82</v>
          </cell>
          <cell r="BW56" t="str">
            <v>023500</v>
          </cell>
          <cell r="BX56">
            <v>2181</v>
          </cell>
          <cell r="BY56" t="str">
            <v>024002</v>
          </cell>
          <cell r="BZ56">
            <v>61</v>
          </cell>
          <cell r="CA56" t="str">
            <v>024006</v>
          </cell>
          <cell r="CB56">
            <v>40</v>
          </cell>
          <cell r="CC56" t="str">
            <v>024005</v>
          </cell>
          <cell r="CD56">
            <v>384</v>
          </cell>
          <cell r="CE56" t="str">
            <v>024002</v>
          </cell>
          <cell r="CF56">
            <v>103</v>
          </cell>
          <cell r="CG56" t="str">
            <v>024002</v>
          </cell>
          <cell r="CH56">
            <v>59</v>
          </cell>
          <cell r="CI56" t="str">
            <v>024001</v>
          </cell>
          <cell r="CJ56">
            <v>202</v>
          </cell>
          <cell r="CK56" t="str">
            <v>024006</v>
          </cell>
          <cell r="CL56">
            <v>42</v>
          </cell>
          <cell r="CM56" t="str">
            <v>024006</v>
          </cell>
          <cell r="CN56">
            <v>75</v>
          </cell>
          <cell r="CO56" t="str">
            <v>024002</v>
          </cell>
          <cell r="CP56">
            <v>64</v>
          </cell>
          <cell r="CQ56" t="str">
            <v>024006</v>
          </cell>
          <cell r="CR56">
            <v>57</v>
          </cell>
          <cell r="CS56" t="str">
            <v>024005</v>
          </cell>
          <cell r="CT56">
            <v>321</v>
          </cell>
          <cell r="CU56" t="str">
            <v>024006</v>
          </cell>
          <cell r="CV56">
            <v>65</v>
          </cell>
          <cell r="CW56" t="str">
            <v>024006</v>
          </cell>
          <cell r="CX56">
            <v>62</v>
          </cell>
          <cell r="CY56" t="str">
            <v>024006</v>
          </cell>
          <cell r="CZ56">
            <v>65</v>
          </cell>
          <cell r="DA56" t="str">
            <v>024002</v>
          </cell>
          <cell r="DB56">
            <v>74</v>
          </cell>
          <cell r="DC56" t="str">
            <v>024006</v>
          </cell>
          <cell r="DD56">
            <v>90</v>
          </cell>
          <cell r="DE56" t="str">
            <v>024005</v>
          </cell>
          <cell r="DF56">
            <v>401</v>
          </cell>
          <cell r="DG56" t="str">
            <v>024006</v>
          </cell>
          <cell r="DH56">
            <v>75</v>
          </cell>
          <cell r="DI56" t="str">
            <v>024005</v>
          </cell>
          <cell r="DJ56">
            <v>426</v>
          </cell>
          <cell r="DK56" t="str">
            <v>024006</v>
          </cell>
          <cell r="DL56">
            <v>110</v>
          </cell>
          <cell r="DM56" t="str">
            <v>024006</v>
          </cell>
          <cell r="DN56">
            <v>83</v>
          </cell>
          <cell r="DO56" t="str">
            <v>024006</v>
          </cell>
          <cell r="DP56">
            <v>83</v>
          </cell>
          <cell r="DQ56" t="str">
            <v>024006</v>
          </cell>
          <cell r="DR56">
            <v>97</v>
          </cell>
          <cell r="DS56" t="str">
            <v>024005</v>
          </cell>
          <cell r="DT56">
            <v>662</v>
          </cell>
          <cell r="DU56" t="str">
            <v>024005</v>
          </cell>
          <cell r="DV56">
            <v>538</v>
          </cell>
          <cell r="DW56" t="str">
            <v>024006</v>
          </cell>
          <cell r="DX56">
            <v>123</v>
          </cell>
          <cell r="DY56" t="str">
            <v>024006</v>
          </cell>
          <cell r="DZ56">
            <v>73</v>
          </cell>
          <cell r="EA56" t="str">
            <v>024006</v>
          </cell>
          <cell r="EB56">
            <v>116</v>
          </cell>
          <cell r="EC56" t="str">
            <v>024006</v>
          </cell>
          <cell r="ED56">
            <v>117</v>
          </cell>
          <cell r="EE56" t="str">
            <v>024006</v>
          </cell>
          <cell r="EF56">
            <v>125</v>
          </cell>
          <cell r="EG56" t="str">
            <v>024002</v>
          </cell>
          <cell r="EH56">
            <v>95</v>
          </cell>
          <cell r="EI56" t="str">
            <v>024006</v>
          </cell>
          <cell r="EJ56">
            <v>121</v>
          </cell>
          <cell r="EK56" t="str">
            <v>024006</v>
          </cell>
          <cell r="EL56">
            <v>107</v>
          </cell>
          <cell r="EM56" t="str">
            <v>024006</v>
          </cell>
          <cell r="EN56">
            <v>110</v>
          </cell>
          <cell r="EO56" t="str">
            <v>024006</v>
          </cell>
          <cell r="EP56">
            <v>106</v>
          </cell>
          <cell r="EQ56" t="str">
            <v>024006</v>
          </cell>
          <cell r="ER56">
            <v>117</v>
          </cell>
          <cell r="ES56" t="str">
            <v>024005</v>
          </cell>
          <cell r="ET56">
            <v>809</v>
          </cell>
          <cell r="EU56" t="str">
            <v>024006</v>
          </cell>
          <cell r="EV56">
            <v>91</v>
          </cell>
          <cell r="EW56" t="str">
            <v>024005</v>
          </cell>
          <cell r="EX56">
            <v>790</v>
          </cell>
          <cell r="EY56" t="str">
            <v>024200</v>
          </cell>
          <cell r="EZ56">
            <v>295</v>
          </cell>
          <cell r="FA56" t="str">
            <v>024006</v>
          </cell>
          <cell r="FB56">
            <v>99</v>
          </cell>
          <cell r="FC56" t="str">
            <v>024006</v>
          </cell>
          <cell r="FD56">
            <v>64</v>
          </cell>
          <cell r="FE56" t="str">
            <v>024006</v>
          </cell>
          <cell r="FF56">
            <v>86</v>
          </cell>
          <cell r="FG56" t="str">
            <v>024006</v>
          </cell>
          <cell r="FH56">
            <v>93</v>
          </cell>
          <cell r="FI56" t="str">
            <v>024006</v>
          </cell>
          <cell r="FJ56">
            <v>83</v>
          </cell>
          <cell r="FK56" t="str">
            <v>024006</v>
          </cell>
          <cell r="FL56">
            <v>76</v>
          </cell>
          <cell r="FM56" t="str">
            <v>024006</v>
          </cell>
          <cell r="FN56">
            <v>93</v>
          </cell>
          <cell r="FO56" t="str">
            <v>024006</v>
          </cell>
          <cell r="FP56">
            <v>73</v>
          </cell>
          <cell r="FQ56" t="str">
            <v>024006</v>
          </cell>
          <cell r="FR56">
            <v>87</v>
          </cell>
          <cell r="FS56" t="str">
            <v>024006</v>
          </cell>
          <cell r="FT56">
            <v>70</v>
          </cell>
          <cell r="FU56" t="str">
            <v>024006</v>
          </cell>
          <cell r="FV56">
            <v>90</v>
          </cell>
          <cell r="FW56" t="str">
            <v>024006</v>
          </cell>
          <cell r="FX56">
            <v>71</v>
          </cell>
          <cell r="FY56" t="str">
            <v>024006</v>
          </cell>
          <cell r="FZ56">
            <v>99</v>
          </cell>
          <cell r="GA56" t="str">
            <v>024005</v>
          </cell>
          <cell r="GB56">
            <v>588</v>
          </cell>
          <cell r="GC56" t="str">
            <v>024006</v>
          </cell>
          <cell r="GD56">
            <v>87</v>
          </cell>
          <cell r="GE56" t="str">
            <v>024006</v>
          </cell>
          <cell r="GF56">
            <v>92</v>
          </cell>
          <cell r="GG56" t="str">
            <v>024006</v>
          </cell>
          <cell r="GH56">
            <v>103</v>
          </cell>
          <cell r="GI56" t="str">
            <v>024006</v>
          </cell>
          <cell r="GJ56">
            <v>64</v>
          </cell>
          <cell r="GK56" t="str">
            <v>024006</v>
          </cell>
          <cell r="GL56">
            <v>78</v>
          </cell>
          <cell r="GM56" t="str">
            <v>024006</v>
          </cell>
          <cell r="GN56">
            <v>95</v>
          </cell>
          <cell r="GO56" t="str">
            <v>024006</v>
          </cell>
          <cell r="GP56">
            <v>90</v>
          </cell>
          <cell r="GQ56" t="str">
            <v>024006</v>
          </cell>
          <cell r="GR56">
            <v>75</v>
          </cell>
          <cell r="GS56" t="str">
            <v>024006</v>
          </cell>
          <cell r="GT56">
            <v>113</v>
          </cell>
          <cell r="GU56" t="str">
            <v>024006</v>
          </cell>
          <cell r="GV56">
            <v>80</v>
          </cell>
          <cell r="GW56" t="str">
            <v>024006</v>
          </cell>
          <cell r="GX56">
            <v>99</v>
          </cell>
          <cell r="GY56" t="str">
            <v>024006</v>
          </cell>
          <cell r="GZ56">
            <v>91</v>
          </cell>
          <cell r="HA56" t="str">
            <v>024006</v>
          </cell>
          <cell r="HB56">
            <v>109</v>
          </cell>
          <cell r="HC56" t="str">
            <v>024006</v>
          </cell>
          <cell r="HD56">
            <v>98</v>
          </cell>
          <cell r="HE56" t="str">
            <v>024005</v>
          </cell>
          <cell r="HF56">
            <v>649</v>
          </cell>
          <cell r="HG56" t="str">
            <v>024006</v>
          </cell>
          <cell r="HH56">
            <v>85</v>
          </cell>
          <cell r="HI56" t="str">
            <v>024006</v>
          </cell>
          <cell r="HJ56">
            <v>104</v>
          </cell>
          <cell r="HK56" t="str">
            <v>024006</v>
          </cell>
          <cell r="HL56">
            <v>89</v>
          </cell>
          <cell r="HM56" t="str">
            <v>024006</v>
          </cell>
          <cell r="HN56">
            <v>120</v>
          </cell>
          <cell r="HO56" t="str">
            <v>024006</v>
          </cell>
          <cell r="HP56">
            <v>111</v>
          </cell>
          <cell r="HQ56" t="str">
            <v>024006</v>
          </cell>
          <cell r="HR56">
            <v>104</v>
          </cell>
          <cell r="HS56" t="str">
            <v>024006</v>
          </cell>
          <cell r="HT56">
            <v>113</v>
          </cell>
          <cell r="HU56" t="str">
            <v>024006</v>
          </cell>
          <cell r="HV56">
            <v>140</v>
          </cell>
          <cell r="HW56" t="str">
            <v>024006</v>
          </cell>
          <cell r="HX56">
            <v>118</v>
          </cell>
          <cell r="HY56" t="str">
            <v>024006</v>
          </cell>
          <cell r="HZ56">
            <v>138</v>
          </cell>
          <cell r="IA56" t="str">
            <v>024006</v>
          </cell>
          <cell r="IB56">
            <v>92</v>
          </cell>
          <cell r="IC56" t="str">
            <v>024006</v>
          </cell>
          <cell r="ID56">
            <v>149</v>
          </cell>
          <cell r="IE56" t="str">
            <v>024006</v>
          </cell>
          <cell r="IF56">
            <v>129</v>
          </cell>
          <cell r="IG56" t="str">
            <v>024006</v>
          </cell>
          <cell r="IH56">
            <v>150</v>
          </cell>
          <cell r="II56" t="str">
            <v>024006</v>
          </cell>
          <cell r="IJ56">
            <v>133</v>
          </cell>
          <cell r="IK56" t="str">
            <v>024005</v>
          </cell>
          <cell r="IL56">
            <v>848</v>
          </cell>
          <cell r="IM56" t="str">
            <v>024006</v>
          </cell>
          <cell r="IN56">
            <v>115</v>
          </cell>
          <cell r="IO56" t="str">
            <v>024006</v>
          </cell>
          <cell r="IP56">
            <v>162</v>
          </cell>
          <cell r="IQ56" t="str">
            <v>024006</v>
          </cell>
          <cell r="IR56">
            <v>115</v>
          </cell>
          <cell r="IS56" t="str">
            <v>024006</v>
          </cell>
          <cell r="IT56">
            <v>137</v>
          </cell>
          <cell r="IU56" t="str">
            <v>024006</v>
          </cell>
          <cell r="IV56">
            <v>91</v>
          </cell>
          <cell r="IW56" t="str">
            <v>024006</v>
          </cell>
          <cell r="IX56">
            <v>126</v>
          </cell>
          <cell r="IY56" t="str">
            <v>024006</v>
          </cell>
          <cell r="IZ56">
            <v>89</v>
          </cell>
          <cell r="JA56" t="str">
            <v>024006</v>
          </cell>
          <cell r="JB56">
            <v>115</v>
          </cell>
          <cell r="JC56" t="str">
            <v>024200</v>
          </cell>
          <cell r="JD56">
            <v>153</v>
          </cell>
          <cell r="JE56" t="str">
            <v>024006</v>
          </cell>
          <cell r="JF56">
            <v>91</v>
          </cell>
          <cell r="JG56" t="str">
            <v>024200</v>
          </cell>
          <cell r="JH56">
            <v>114</v>
          </cell>
          <cell r="JI56" t="str">
            <v>024006</v>
          </cell>
          <cell r="JJ56">
            <v>83</v>
          </cell>
          <cell r="JK56" t="str">
            <v>024006</v>
          </cell>
          <cell r="JL56">
            <v>57</v>
          </cell>
          <cell r="JM56" t="str">
            <v>024006</v>
          </cell>
          <cell r="JN56">
            <v>83</v>
          </cell>
          <cell r="JO56" t="str">
            <v>024006</v>
          </cell>
          <cell r="JP56">
            <v>67</v>
          </cell>
          <cell r="JQ56" t="str">
            <v>024006</v>
          </cell>
          <cell r="JR56">
            <v>90</v>
          </cell>
          <cell r="JS56" t="str">
            <v>024006</v>
          </cell>
          <cell r="JT56">
            <v>53</v>
          </cell>
          <cell r="JU56" t="str">
            <v>024200</v>
          </cell>
          <cell r="JV56">
            <v>176</v>
          </cell>
          <cell r="JW56" t="str">
            <v>024200</v>
          </cell>
          <cell r="JX56">
            <v>93</v>
          </cell>
          <cell r="JY56" t="str">
            <v>024200</v>
          </cell>
          <cell r="JZ56">
            <v>174</v>
          </cell>
          <cell r="KA56" t="str">
            <v>024200</v>
          </cell>
          <cell r="KB56">
            <v>93</v>
          </cell>
          <cell r="KC56" t="str">
            <v>024200</v>
          </cell>
          <cell r="KD56">
            <v>141</v>
          </cell>
          <cell r="KE56" t="str">
            <v>024200</v>
          </cell>
          <cell r="KF56">
            <v>54</v>
          </cell>
          <cell r="KG56" t="str">
            <v>024200</v>
          </cell>
          <cell r="KH56">
            <v>104</v>
          </cell>
          <cell r="KI56" t="str">
            <v>024200</v>
          </cell>
          <cell r="KJ56">
            <v>63</v>
          </cell>
          <cell r="KK56" t="str">
            <v>024200</v>
          </cell>
          <cell r="KL56">
            <v>127</v>
          </cell>
          <cell r="KM56" t="str">
            <v>024200</v>
          </cell>
          <cell r="KN56">
            <v>54</v>
          </cell>
          <cell r="KO56" t="str">
            <v>024200</v>
          </cell>
          <cell r="KP56">
            <v>96</v>
          </cell>
          <cell r="KQ56" t="str">
            <v>024200</v>
          </cell>
          <cell r="KR56">
            <v>18</v>
          </cell>
          <cell r="KS56" t="str">
            <v>024200</v>
          </cell>
          <cell r="KT56">
            <v>50</v>
          </cell>
          <cell r="KU56" t="str">
            <v>024200</v>
          </cell>
          <cell r="KV56">
            <v>15</v>
          </cell>
          <cell r="KW56" t="str">
            <v>024200</v>
          </cell>
          <cell r="KX56">
            <v>30</v>
          </cell>
          <cell r="KY56" t="str">
            <v>024200</v>
          </cell>
          <cell r="KZ56">
            <v>14</v>
          </cell>
          <cell r="LA56" t="str">
            <v>024200</v>
          </cell>
          <cell r="LB56">
            <v>20</v>
          </cell>
          <cell r="LC56" t="str">
            <v>024200</v>
          </cell>
          <cell r="LD56">
            <v>24</v>
          </cell>
          <cell r="LE56" t="str">
            <v>024200</v>
          </cell>
          <cell r="LF56">
            <v>44</v>
          </cell>
          <cell r="LG56" t="str">
            <v>024200</v>
          </cell>
          <cell r="LH56">
            <v>19</v>
          </cell>
          <cell r="LI56" t="str">
            <v>024200</v>
          </cell>
          <cell r="LJ56">
            <v>68</v>
          </cell>
          <cell r="LK56" t="str">
            <v>024200</v>
          </cell>
          <cell r="LL56">
            <v>15</v>
          </cell>
          <cell r="LM56" t="str">
            <v>024200</v>
          </cell>
          <cell r="LN56">
            <v>57</v>
          </cell>
          <cell r="LO56" t="str">
            <v>024200</v>
          </cell>
          <cell r="LP56">
            <v>21</v>
          </cell>
          <cell r="LQ56" t="str">
            <v>024200</v>
          </cell>
          <cell r="LR56">
            <v>65</v>
          </cell>
          <cell r="LS56" t="str">
            <v>024200</v>
          </cell>
          <cell r="LT56">
            <v>16</v>
          </cell>
          <cell r="LU56" t="str">
            <v>024200</v>
          </cell>
          <cell r="LV56">
            <v>52</v>
          </cell>
          <cell r="LW56" t="str">
            <v>024200</v>
          </cell>
          <cell r="LX56">
            <v>10</v>
          </cell>
          <cell r="LY56" t="str">
            <v>024200</v>
          </cell>
          <cell r="LZ56">
            <v>45</v>
          </cell>
          <cell r="MA56" t="str">
            <v>024200</v>
          </cell>
          <cell r="MB56">
            <v>9</v>
          </cell>
          <cell r="MC56" t="str">
            <v>024200</v>
          </cell>
          <cell r="MD56">
            <v>32</v>
          </cell>
          <cell r="ME56" t="str">
            <v>024200</v>
          </cell>
          <cell r="MF56">
            <v>7</v>
          </cell>
          <cell r="MG56" t="str">
            <v>024200</v>
          </cell>
          <cell r="MH56">
            <v>23</v>
          </cell>
          <cell r="MI56" t="str">
            <v>024200</v>
          </cell>
          <cell r="MJ56">
            <v>7</v>
          </cell>
          <cell r="MK56" t="str">
            <v>024200</v>
          </cell>
          <cell r="ML56">
            <v>20</v>
          </cell>
          <cell r="MM56" t="str">
            <v>024200</v>
          </cell>
          <cell r="MN56">
            <v>1</v>
          </cell>
          <cell r="MO56" t="str">
            <v>024200</v>
          </cell>
          <cell r="MP56">
            <v>14</v>
          </cell>
          <cell r="MQ56" t="str">
            <v>024200</v>
          </cell>
          <cell r="MR56">
            <v>3</v>
          </cell>
          <cell r="MS56" t="str">
            <v>024200</v>
          </cell>
          <cell r="MT56">
            <v>17</v>
          </cell>
          <cell r="MU56" t="str">
            <v>024200</v>
          </cell>
          <cell r="MV56">
            <v>2</v>
          </cell>
          <cell r="MW56" t="str">
            <v>024200</v>
          </cell>
          <cell r="MX56">
            <v>13</v>
          </cell>
          <cell r="MY56" t="str">
            <v>024200</v>
          </cell>
          <cell r="MZ56">
            <v>3</v>
          </cell>
          <cell r="NA56" t="str">
            <v>024200</v>
          </cell>
          <cell r="NB56">
            <v>12</v>
          </cell>
          <cell r="NC56" t="str">
            <v>024200</v>
          </cell>
          <cell r="ND56">
            <v>1</v>
          </cell>
          <cell r="NE56" t="str">
            <v>024200</v>
          </cell>
          <cell r="NF56">
            <v>8</v>
          </cell>
          <cell r="NG56" t="str">
            <v>024200</v>
          </cell>
          <cell r="NH56">
            <v>3</v>
          </cell>
          <cell r="NI56" t="str">
            <v>025001</v>
          </cell>
          <cell r="NJ56">
            <v>18</v>
          </cell>
          <cell r="NK56" t="str">
            <v>024200</v>
          </cell>
          <cell r="NL56">
            <v>1</v>
          </cell>
          <cell r="NM56" t="str">
            <v>025001</v>
          </cell>
          <cell r="NN56">
            <v>13</v>
          </cell>
          <cell r="NQ56" t="str">
            <v>025001</v>
          </cell>
          <cell r="NR56">
            <v>5</v>
          </cell>
          <cell r="NU56" t="str">
            <v>025005</v>
          </cell>
          <cell r="NV56">
            <v>6</v>
          </cell>
          <cell r="NY56" t="str">
            <v>027002</v>
          </cell>
          <cell r="NZ56">
            <v>3</v>
          </cell>
          <cell r="OM56" t="str">
            <v>024200</v>
          </cell>
          <cell r="ON56">
            <v>1</v>
          </cell>
        </row>
        <row r="57">
          <cell r="C57" t="str">
            <v>025005</v>
          </cell>
          <cell r="D57">
            <v>54</v>
          </cell>
          <cell r="E57" t="str">
            <v>025005</v>
          </cell>
          <cell r="F57">
            <v>66</v>
          </cell>
          <cell r="G57" t="str">
            <v>025005</v>
          </cell>
          <cell r="H57">
            <v>66</v>
          </cell>
          <cell r="I57" t="str">
            <v>025005</v>
          </cell>
          <cell r="J57">
            <v>64</v>
          </cell>
          <cell r="K57" t="str">
            <v>025005</v>
          </cell>
          <cell r="L57">
            <v>97</v>
          </cell>
          <cell r="M57" t="str">
            <v>025005</v>
          </cell>
          <cell r="N57">
            <v>71</v>
          </cell>
          <cell r="O57" t="str">
            <v>025005</v>
          </cell>
          <cell r="P57">
            <v>70</v>
          </cell>
          <cell r="Q57" t="str">
            <v>025005</v>
          </cell>
          <cell r="R57">
            <v>80</v>
          </cell>
          <cell r="S57" t="str">
            <v>025005</v>
          </cell>
          <cell r="T57">
            <v>87</v>
          </cell>
          <cell r="U57" t="str">
            <v>025005</v>
          </cell>
          <cell r="V57">
            <v>87</v>
          </cell>
          <cell r="W57" t="str">
            <v>025005</v>
          </cell>
          <cell r="X57">
            <v>94</v>
          </cell>
          <cell r="Y57" t="str">
            <v>025005</v>
          </cell>
          <cell r="Z57">
            <v>77</v>
          </cell>
          <cell r="AA57" t="str">
            <v>025005</v>
          </cell>
          <cell r="AB57">
            <v>113</v>
          </cell>
          <cell r="AC57" t="str">
            <v>025004</v>
          </cell>
          <cell r="AD57">
            <v>137</v>
          </cell>
          <cell r="AE57" t="str">
            <v>025005</v>
          </cell>
          <cell r="AF57">
            <v>106</v>
          </cell>
          <cell r="AG57" t="str">
            <v>025005</v>
          </cell>
          <cell r="AH57">
            <v>87</v>
          </cell>
          <cell r="AI57" t="str">
            <v>025005</v>
          </cell>
          <cell r="AJ57">
            <v>90</v>
          </cell>
          <cell r="AK57" t="str">
            <v>025005</v>
          </cell>
          <cell r="AL57">
            <v>93</v>
          </cell>
          <cell r="AM57" t="str">
            <v>025005</v>
          </cell>
          <cell r="AN57">
            <v>94</v>
          </cell>
          <cell r="AO57" t="str">
            <v>025005</v>
          </cell>
          <cell r="AP57">
            <v>77</v>
          </cell>
          <cell r="AQ57" t="str">
            <v>025005</v>
          </cell>
          <cell r="AR57">
            <v>102</v>
          </cell>
          <cell r="AS57" t="str">
            <v>025005</v>
          </cell>
          <cell r="AT57">
            <v>99</v>
          </cell>
          <cell r="AU57" t="str">
            <v>025005</v>
          </cell>
          <cell r="AV57">
            <v>105</v>
          </cell>
          <cell r="AW57" t="str">
            <v>025005</v>
          </cell>
          <cell r="AX57">
            <v>92</v>
          </cell>
          <cell r="AY57" t="str">
            <v>025005</v>
          </cell>
          <cell r="AZ57">
            <v>111</v>
          </cell>
          <cell r="BA57" t="str">
            <v>025005</v>
          </cell>
          <cell r="BB57">
            <v>104</v>
          </cell>
          <cell r="BC57" t="str">
            <v>025004</v>
          </cell>
          <cell r="BD57">
            <v>132</v>
          </cell>
          <cell r="BE57" t="str">
            <v>025004</v>
          </cell>
          <cell r="BF57">
            <v>139</v>
          </cell>
          <cell r="BG57" t="str">
            <v>025004</v>
          </cell>
          <cell r="BH57">
            <v>89</v>
          </cell>
          <cell r="BI57" t="str">
            <v>025004</v>
          </cell>
          <cell r="BJ57">
            <v>82</v>
          </cell>
          <cell r="BK57" t="str">
            <v>025004</v>
          </cell>
          <cell r="BL57">
            <v>107</v>
          </cell>
          <cell r="BM57" t="str">
            <v>025004</v>
          </cell>
          <cell r="BN57">
            <v>82</v>
          </cell>
          <cell r="BO57" t="str">
            <v>023500</v>
          </cell>
          <cell r="BP57">
            <v>2566</v>
          </cell>
          <cell r="BQ57" t="str">
            <v>023500</v>
          </cell>
          <cell r="BR57">
            <v>3433</v>
          </cell>
          <cell r="BS57" t="str">
            <v>024001</v>
          </cell>
          <cell r="BT57">
            <v>189</v>
          </cell>
          <cell r="BU57" t="str">
            <v>024005</v>
          </cell>
          <cell r="BV57">
            <v>384</v>
          </cell>
          <cell r="BW57" t="str">
            <v>024001</v>
          </cell>
          <cell r="BX57">
            <v>184</v>
          </cell>
          <cell r="BY57" t="str">
            <v>024005</v>
          </cell>
          <cell r="BZ57">
            <v>414</v>
          </cell>
          <cell r="CA57" t="str">
            <v>024200</v>
          </cell>
          <cell r="CB57">
            <v>112</v>
          </cell>
          <cell r="CC57" t="str">
            <v>024006</v>
          </cell>
          <cell r="CD57">
            <v>49</v>
          </cell>
          <cell r="CE57" t="str">
            <v>024005</v>
          </cell>
          <cell r="CF57">
            <v>432</v>
          </cell>
          <cell r="CG57" t="str">
            <v>024005</v>
          </cell>
          <cell r="CH57">
            <v>358</v>
          </cell>
          <cell r="CI57" t="str">
            <v>024002</v>
          </cell>
          <cell r="CJ57">
            <v>105</v>
          </cell>
          <cell r="CK57" t="str">
            <v>024200</v>
          </cell>
          <cell r="CL57">
            <v>153</v>
          </cell>
          <cell r="CM57" t="str">
            <v>024200</v>
          </cell>
          <cell r="CN57">
            <v>133</v>
          </cell>
          <cell r="CO57" t="str">
            <v>024005</v>
          </cell>
          <cell r="CP57">
            <v>374</v>
          </cell>
          <cell r="CQ57" t="str">
            <v>024200</v>
          </cell>
          <cell r="CR57">
            <v>142</v>
          </cell>
          <cell r="CS57" t="str">
            <v>024006</v>
          </cell>
          <cell r="CT57">
            <v>49</v>
          </cell>
          <cell r="CU57" t="str">
            <v>024200</v>
          </cell>
          <cell r="CV57">
            <v>132</v>
          </cell>
          <cell r="CW57" t="str">
            <v>024200</v>
          </cell>
          <cell r="CX57">
            <v>204</v>
          </cell>
          <cell r="CY57" t="str">
            <v>024200</v>
          </cell>
          <cell r="CZ57">
            <v>149</v>
          </cell>
          <cell r="DA57" t="str">
            <v>024005</v>
          </cell>
          <cell r="DB57">
            <v>306</v>
          </cell>
          <cell r="DC57" t="str">
            <v>024200</v>
          </cell>
          <cell r="DD57">
            <v>173</v>
          </cell>
          <cell r="DE57" t="str">
            <v>024006</v>
          </cell>
          <cell r="DF57">
            <v>62</v>
          </cell>
          <cell r="DG57" t="str">
            <v>024200</v>
          </cell>
          <cell r="DH57">
            <v>170</v>
          </cell>
          <cell r="DI57" t="str">
            <v>024006</v>
          </cell>
          <cell r="DJ57">
            <v>59</v>
          </cell>
          <cell r="DK57" t="str">
            <v>024200</v>
          </cell>
          <cell r="DL57">
            <v>217</v>
          </cell>
          <cell r="DM57" t="str">
            <v>024200</v>
          </cell>
          <cell r="DN57">
            <v>260</v>
          </cell>
          <cell r="DO57" t="str">
            <v>024200</v>
          </cell>
          <cell r="DP57">
            <v>216</v>
          </cell>
          <cell r="DQ57" t="str">
            <v>024200</v>
          </cell>
          <cell r="DR57">
            <v>332</v>
          </cell>
          <cell r="DS57" t="str">
            <v>024006</v>
          </cell>
          <cell r="DT57">
            <v>126</v>
          </cell>
          <cell r="DU57" t="str">
            <v>024006</v>
          </cell>
          <cell r="DV57">
            <v>80</v>
          </cell>
          <cell r="DW57" t="str">
            <v>024200</v>
          </cell>
          <cell r="DX57">
            <v>303</v>
          </cell>
          <cell r="DY57" t="str">
            <v>024200</v>
          </cell>
          <cell r="DZ57">
            <v>410</v>
          </cell>
          <cell r="EA57" t="str">
            <v>024200</v>
          </cell>
          <cell r="EB57">
            <v>329</v>
          </cell>
          <cell r="EC57" t="str">
            <v>024200</v>
          </cell>
          <cell r="ED57">
            <v>430</v>
          </cell>
          <cell r="EE57" t="str">
            <v>024200</v>
          </cell>
          <cell r="EF57">
            <v>327</v>
          </cell>
          <cell r="EG57" t="str">
            <v>024005</v>
          </cell>
          <cell r="EH57">
            <v>778</v>
          </cell>
          <cell r="EI57" t="str">
            <v>024200</v>
          </cell>
          <cell r="EJ57">
            <v>339</v>
          </cell>
          <cell r="EK57" t="str">
            <v>024200</v>
          </cell>
          <cell r="EL57">
            <v>437</v>
          </cell>
          <cell r="EM57" t="str">
            <v>024200</v>
          </cell>
          <cell r="EN57">
            <v>299</v>
          </cell>
          <cell r="EO57" t="str">
            <v>024200</v>
          </cell>
          <cell r="EP57">
            <v>374</v>
          </cell>
          <cell r="EQ57" t="str">
            <v>024200</v>
          </cell>
          <cell r="ER57">
            <v>292</v>
          </cell>
          <cell r="ES57" t="str">
            <v>024006</v>
          </cell>
          <cell r="ET57">
            <v>97</v>
          </cell>
          <cell r="EU57" t="str">
            <v>024200</v>
          </cell>
          <cell r="EV57">
            <v>289</v>
          </cell>
          <cell r="EW57" t="str">
            <v>024006</v>
          </cell>
          <cell r="EX57">
            <v>88</v>
          </cell>
          <cell r="EY57" t="str">
            <v>025001</v>
          </cell>
          <cell r="EZ57">
            <v>379</v>
          </cell>
          <cell r="FA57" t="str">
            <v>024200</v>
          </cell>
          <cell r="FB57">
            <v>366</v>
          </cell>
          <cell r="FC57" t="str">
            <v>024200</v>
          </cell>
          <cell r="FD57">
            <v>260</v>
          </cell>
          <cell r="FE57" t="str">
            <v>024200</v>
          </cell>
          <cell r="FF57">
            <v>333</v>
          </cell>
          <cell r="FG57" t="str">
            <v>024200</v>
          </cell>
          <cell r="FH57">
            <v>227</v>
          </cell>
          <cell r="FI57" t="str">
            <v>024200</v>
          </cell>
          <cell r="FJ57">
            <v>259</v>
          </cell>
          <cell r="FK57" t="str">
            <v>024200</v>
          </cell>
          <cell r="FL57">
            <v>223</v>
          </cell>
          <cell r="FM57" t="str">
            <v>024200</v>
          </cell>
          <cell r="FN57">
            <v>274</v>
          </cell>
          <cell r="FO57" t="str">
            <v>024200</v>
          </cell>
          <cell r="FP57">
            <v>203</v>
          </cell>
          <cell r="FQ57" t="str">
            <v>024200</v>
          </cell>
          <cell r="FR57">
            <v>271</v>
          </cell>
          <cell r="FS57" t="str">
            <v>024200</v>
          </cell>
          <cell r="FT57">
            <v>197</v>
          </cell>
          <cell r="FU57" t="str">
            <v>024200</v>
          </cell>
          <cell r="FV57">
            <v>223</v>
          </cell>
          <cell r="FW57" t="str">
            <v>024200</v>
          </cell>
          <cell r="FX57">
            <v>167</v>
          </cell>
          <cell r="FY57" t="str">
            <v>024200</v>
          </cell>
          <cell r="FZ57">
            <v>203</v>
          </cell>
          <cell r="GA57" t="str">
            <v>024006</v>
          </cell>
          <cell r="GB57">
            <v>66</v>
          </cell>
          <cell r="GC57" t="str">
            <v>024200</v>
          </cell>
          <cell r="GD57">
            <v>211</v>
          </cell>
          <cell r="GE57" t="str">
            <v>024200</v>
          </cell>
          <cell r="GF57">
            <v>152</v>
          </cell>
          <cell r="GG57" t="str">
            <v>024200</v>
          </cell>
          <cell r="GH57">
            <v>187</v>
          </cell>
          <cell r="GI57" t="str">
            <v>024200</v>
          </cell>
          <cell r="GJ57">
            <v>177</v>
          </cell>
          <cell r="GK57" t="str">
            <v>024200</v>
          </cell>
          <cell r="GL57">
            <v>186</v>
          </cell>
          <cell r="GM57" t="str">
            <v>024200</v>
          </cell>
          <cell r="GN57">
            <v>171</v>
          </cell>
          <cell r="GO57" t="str">
            <v>024200</v>
          </cell>
          <cell r="GP57">
            <v>180</v>
          </cell>
          <cell r="GQ57" t="str">
            <v>024200</v>
          </cell>
          <cell r="GR57">
            <v>152</v>
          </cell>
          <cell r="GS57" t="str">
            <v>024200</v>
          </cell>
          <cell r="GT57">
            <v>175</v>
          </cell>
          <cell r="GU57" t="str">
            <v>024200</v>
          </cell>
          <cell r="GV57">
            <v>134</v>
          </cell>
          <cell r="GW57" t="str">
            <v>024200</v>
          </cell>
          <cell r="GX57">
            <v>161</v>
          </cell>
          <cell r="GY57" t="str">
            <v>024200</v>
          </cell>
          <cell r="GZ57">
            <v>151</v>
          </cell>
          <cell r="HA57" t="str">
            <v>024200</v>
          </cell>
          <cell r="HB57">
            <v>169</v>
          </cell>
          <cell r="HC57" t="str">
            <v>024200</v>
          </cell>
          <cell r="HD57">
            <v>149</v>
          </cell>
          <cell r="HE57" t="str">
            <v>024006</v>
          </cell>
          <cell r="HF57">
            <v>115</v>
          </cell>
          <cell r="HG57" t="str">
            <v>024200</v>
          </cell>
          <cell r="HH57">
            <v>134</v>
          </cell>
          <cell r="HI57" t="str">
            <v>024200</v>
          </cell>
          <cell r="HJ57">
            <v>163</v>
          </cell>
          <cell r="HK57" t="str">
            <v>024200</v>
          </cell>
          <cell r="HL57">
            <v>144</v>
          </cell>
          <cell r="HM57" t="str">
            <v>024200</v>
          </cell>
          <cell r="HN57">
            <v>190</v>
          </cell>
          <cell r="HO57" t="str">
            <v>024200</v>
          </cell>
          <cell r="HP57">
            <v>147</v>
          </cell>
          <cell r="HQ57" t="str">
            <v>024200</v>
          </cell>
          <cell r="HR57">
            <v>164</v>
          </cell>
          <cell r="HS57" t="str">
            <v>024200</v>
          </cell>
          <cell r="HT57">
            <v>158</v>
          </cell>
          <cell r="HU57" t="str">
            <v>024200</v>
          </cell>
          <cell r="HV57">
            <v>223</v>
          </cell>
          <cell r="HW57" t="str">
            <v>024200</v>
          </cell>
          <cell r="HX57">
            <v>143</v>
          </cell>
          <cell r="HY57" t="str">
            <v>024200</v>
          </cell>
          <cell r="HZ57">
            <v>242</v>
          </cell>
          <cell r="IA57" t="str">
            <v>024200</v>
          </cell>
          <cell r="IB57">
            <v>167</v>
          </cell>
          <cell r="IC57" t="str">
            <v>024200</v>
          </cell>
          <cell r="ID57">
            <v>246</v>
          </cell>
          <cell r="IE57" t="str">
            <v>024200</v>
          </cell>
          <cell r="IF57">
            <v>175</v>
          </cell>
          <cell r="IG57" t="str">
            <v>024200</v>
          </cell>
          <cell r="IH57">
            <v>259</v>
          </cell>
          <cell r="II57" t="str">
            <v>024200</v>
          </cell>
          <cell r="IJ57">
            <v>186</v>
          </cell>
          <cell r="IK57" t="str">
            <v>024006</v>
          </cell>
          <cell r="IL57">
            <v>154</v>
          </cell>
          <cell r="IM57" t="str">
            <v>024200</v>
          </cell>
          <cell r="IN57">
            <v>149</v>
          </cell>
          <cell r="IO57" t="str">
            <v>024200</v>
          </cell>
          <cell r="IP57">
            <v>257</v>
          </cell>
          <cell r="IQ57" t="str">
            <v>024200</v>
          </cell>
          <cell r="IR57">
            <v>186</v>
          </cell>
          <cell r="IS57" t="str">
            <v>024200</v>
          </cell>
          <cell r="IT57">
            <v>271</v>
          </cell>
          <cell r="IU57" t="str">
            <v>024200</v>
          </cell>
          <cell r="IV57">
            <v>161</v>
          </cell>
          <cell r="IW57" t="str">
            <v>024200</v>
          </cell>
          <cell r="IX57">
            <v>232</v>
          </cell>
          <cell r="IY57" t="str">
            <v>024200</v>
          </cell>
          <cell r="IZ57">
            <v>150</v>
          </cell>
          <cell r="JA57" t="str">
            <v>024200</v>
          </cell>
          <cell r="JB57">
            <v>218</v>
          </cell>
          <cell r="JC57" t="str">
            <v>025001</v>
          </cell>
          <cell r="JD57">
            <v>280</v>
          </cell>
          <cell r="JE57" t="str">
            <v>024200</v>
          </cell>
          <cell r="JF57">
            <v>214</v>
          </cell>
          <cell r="JG57" t="str">
            <v>025001</v>
          </cell>
          <cell r="JH57">
            <v>274</v>
          </cell>
          <cell r="JI57" t="str">
            <v>024200</v>
          </cell>
          <cell r="JJ57">
            <v>218</v>
          </cell>
          <cell r="JK57" t="str">
            <v>024200</v>
          </cell>
          <cell r="JL57">
            <v>97</v>
          </cell>
          <cell r="JM57" t="str">
            <v>024200</v>
          </cell>
          <cell r="JN57">
            <v>180</v>
          </cell>
          <cell r="JO57" t="str">
            <v>024200</v>
          </cell>
          <cell r="JP57">
            <v>108</v>
          </cell>
          <cell r="JQ57" t="str">
            <v>024200</v>
          </cell>
          <cell r="JR57">
            <v>170</v>
          </cell>
          <cell r="JS57" t="str">
            <v>024200</v>
          </cell>
          <cell r="JT57">
            <v>105</v>
          </cell>
          <cell r="JU57" t="str">
            <v>025001</v>
          </cell>
          <cell r="JV57">
            <v>313</v>
          </cell>
          <cell r="JW57" t="str">
            <v>025001</v>
          </cell>
          <cell r="JX57">
            <v>159</v>
          </cell>
          <cell r="JY57" t="str">
            <v>025001</v>
          </cell>
          <cell r="JZ57">
            <v>260</v>
          </cell>
          <cell r="KA57" t="str">
            <v>025001</v>
          </cell>
          <cell r="KB57">
            <v>173</v>
          </cell>
          <cell r="KC57" t="str">
            <v>025001</v>
          </cell>
          <cell r="KD57">
            <v>293</v>
          </cell>
          <cell r="KE57" t="str">
            <v>025001</v>
          </cell>
          <cell r="KF57">
            <v>113</v>
          </cell>
          <cell r="KG57" t="str">
            <v>025001</v>
          </cell>
          <cell r="KH57">
            <v>203</v>
          </cell>
          <cell r="KI57" t="str">
            <v>025001</v>
          </cell>
          <cell r="KJ57">
            <v>106</v>
          </cell>
          <cell r="KK57" t="str">
            <v>025001</v>
          </cell>
          <cell r="KL57">
            <v>221</v>
          </cell>
          <cell r="KM57" t="str">
            <v>025001</v>
          </cell>
          <cell r="KN57">
            <v>62</v>
          </cell>
          <cell r="KO57" t="str">
            <v>025001</v>
          </cell>
          <cell r="KP57">
            <v>160</v>
          </cell>
          <cell r="KQ57" t="str">
            <v>025001</v>
          </cell>
          <cell r="KR57">
            <v>42</v>
          </cell>
          <cell r="KS57" t="str">
            <v>025001</v>
          </cell>
          <cell r="KT57">
            <v>69</v>
          </cell>
          <cell r="KU57" t="str">
            <v>025001</v>
          </cell>
          <cell r="KV57">
            <v>31</v>
          </cell>
          <cell r="KW57" t="str">
            <v>025001</v>
          </cell>
          <cell r="KX57">
            <v>59</v>
          </cell>
          <cell r="KY57" t="str">
            <v>025001</v>
          </cell>
          <cell r="KZ57">
            <v>28</v>
          </cell>
          <cell r="LA57" t="str">
            <v>025001</v>
          </cell>
          <cell r="LB57">
            <v>65</v>
          </cell>
          <cell r="LC57" t="str">
            <v>025001</v>
          </cell>
          <cell r="LD57">
            <v>45</v>
          </cell>
          <cell r="LE57" t="str">
            <v>025001</v>
          </cell>
          <cell r="LF57">
            <v>85</v>
          </cell>
          <cell r="LG57" t="str">
            <v>025001</v>
          </cell>
          <cell r="LH57">
            <v>42</v>
          </cell>
          <cell r="LI57" t="str">
            <v>025001</v>
          </cell>
          <cell r="LJ57">
            <v>125</v>
          </cell>
          <cell r="LK57" t="str">
            <v>025001</v>
          </cell>
          <cell r="LL57">
            <v>61</v>
          </cell>
          <cell r="LM57" t="str">
            <v>025001</v>
          </cell>
          <cell r="LN57">
            <v>135</v>
          </cell>
          <cell r="LO57" t="str">
            <v>025001</v>
          </cell>
          <cell r="LP57">
            <v>60</v>
          </cell>
          <cell r="LQ57" t="str">
            <v>025001</v>
          </cell>
          <cell r="LR57">
            <v>126</v>
          </cell>
          <cell r="LS57" t="str">
            <v>025001</v>
          </cell>
          <cell r="LT57">
            <v>30</v>
          </cell>
          <cell r="LU57" t="str">
            <v>025001</v>
          </cell>
          <cell r="LV57">
            <v>106</v>
          </cell>
          <cell r="LW57" t="str">
            <v>025001</v>
          </cell>
          <cell r="LX57">
            <v>32</v>
          </cell>
          <cell r="LY57" t="str">
            <v>025001</v>
          </cell>
          <cell r="LZ57">
            <v>104</v>
          </cell>
          <cell r="MA57" t="str">
            <v>025001</v>
          </cell>
          <cell r="MB57">
            <v>33</v>
          </cell>
          <cell r="MC57" t="str">
            <v>025001</v>
          </cell>
          <cell r="MD57">
            <v>110</v>
          </cell>
          <cell r="ME57" t="str">
            <v>025001</v>
          </cell>
          <cell r="MF57">
            <v>34</v>
          </cell>
          <cell r="MG57" t="str">
            <v>025001</v>
          </cell>
          <cell r="MH57">
            <v>55</v>
          </cell>
          <cell r="MI57" t="str">
            <v>025001</v>
          </cell>
          <cell r="MJ57">
            <v>14</v>
          </cell>
          <cell r="MK57" t="str">
            <v>025001</v>
          </cell>
          <cell r="ML57">
            <v>48</v>
          </cell>
          <cell r="MM57" t="str">
            <v>025001</v>
          </cell>
          <cell r="MN57">
            <v>9</v>
          </cell>
          <cell r="MO57" t="str">
            <v>025001</v>
          </cell>
          <cell r="MP57">
            <v>41</v>
          </cell>
          <cell r="MQ57" t="str">
            <v>025001</v>
          </cell>
          <cell r="MR57">
            <v>6</v>
          </cell>
          <cell r="MS57" t="str">
            <v>025001</v>
          </cell>
          <cell r="MT57">
            <v>43</v>
          </cell>
          <cell r="MU57" t="str">
            <v>025001</v>
          </cell>
          <cell r="MV57">
            <v>12</v>
          </cell>
          <cell r="MW57" t="str">
            <v>025001</v>
          </cell>
          <cell r="MX57">
            <v>35</v>
          </cell>
          <cell r="MY57" t="str">
            <v>025001</v>
          </cell>
          <cell r="MZ57">
            <v>5</v>
          </cell>
          <cell r="NA57" t="str">
            <v>025001</v>
          </cell>
          <cell r="NB57">
            <v>35</v>
          </cell>
          <cell r="NC57" t="str">
            <v>025001</v>
          </cell>
          <cell r="ND57">
            <v>4</v>
          </cell>
          <cell r="NE57" t="str">
            <v>025001</v>
          </cell>
          <cell r="NF57">
            <v>28</v>
          </cell>
          <cell r="NG57" t="str">
            <v>025001</v>
          </cell>
          <cell r="NH57">
            <v>6</v>
          </cell>
          <cell r="NI57" t="str">
            <v>025002</v>
          </cell>
          <cell r="NJ57">
            <v>14</v>
          </cell>
          <cell r="NK57" t="str">
            <v>025001</v>
          </cell>
          <cell r="NL57">
            <v>3</v>
          </cell>
          <cell r="NM57" t="str">
            <v>025002</v>
          </cell>
          <cell r="NN57">
            <v>3</v>
          </cell>
          <cell r="NO57" t="str">
            <v>025001</v>
          </cell>
          <cell r="NP57">
            <v>1</v>
          </cell>
          <cell r="NQ57" t="str">
            <v>025002</v>
          </cell>
          <cell r="NR57">
            <v>5</v>
          </cell>
          <cell r="NU57" t="str">
            <v>026001</v>
          </cell>
          <cell r="NV57">
            <v>5</v>
          </cell>
          <cell r="NW57" t="str">
            <v>025001</v>
          </cell>
          <cell r="NX57">
            <v>1</v>
          </cell>
          <cell r="NY57" t="str">
            <v>028000</v>
          </cell>
          <cell r="NZ57">
            <v>3</v>
          </cell>
          <cell r="OQ57" t="str">
            <v>025001</v>
          </cell>
          <cell r="OR57">
            <v>1</v>
          </cell>
        </row>
        <row r="58">
          <cell r="C58" t="str">
            <v>026001</v>
          </cell>
          <cell r="D58">
            <v>136</v>
          </cell>
          <cell r="E58" t="str">
            <v>026001</v>
          </cell>
          <cell r="F58">
            <v>154</v>
          </cell>
          <cell r="G58" t="str">
            <v>026001</v>
          </cell>
          <cell r="H58">
            <v>175</v>
          </cell>
          <cell r="I58" t="str">
            <v>026001</v>
          </cell>
          <cell r="J58">
            <v>151</v>
          </cell>
          <cell r="K58" t="str">
            <v>026001</v>
          </cell>
          <cell r="L58">
            <v>171</v>
          </cell>
          <cell r="M58" t="str">
            <v>026001</v>
          </cell>
          <cell r="N58">
            <v>153</v>
          </cell>
          <cell r="O58" t="str">
            <v>026001</v>
          </cell>
          <cell r="P58">
            <v>219</v>
          </cell>
          <cell r="Q58" t="str">
            <v>026001</v>
          </cell>
          <cell r="R58">
            <v>178</v>
          </cell>
          <cell r="S58" t="str">
            <v>026001</v>
          </cell>
          <cell r="T58">
            <v>202</v>
          </cell>
          <cell r="U58" t="str">
            <v>026001</v>
          </cell>
          <cell r="V58">
            <v>177</v>
          </cell>
          <cell r="W58" t="str">
            <v>026001</v>
          </cell>
          <cell r="X58">
            <v>224</v>
          </cell>
          <cell r="Y58" t="str">
            <v>026001</v>
          </cell>
          <cell r="Z58">
            <v>186</v>
          </cell>
          <cell r="AA58" t="str">
            <v>026001</v>
          </cell>
          <cell r="AB58">
            <v>236</v>
          </cell>
          <cell r="AC58" t="str">
            <v>025005</v>
          </cell>
          <cell r="AD58">
            <v>99</v>
          </cell>
          <cell r="AE58" t="str">
            <v>026001</v>
          </cell>
          <cell r="AF58">
            <v>240</v>
          </cell>
          <cell r="AG58" t="str">
            <v>026001</v>
          </cell>
          <cell r="AH58">
            <v>222</v>
          </cell>
          <cell r="AI58" t="str">
            <v>026001</v>
          </cell>
          <cell r="AJ58">
            <v>240</v>
          </cell>
          <cell r="AK58" t="str">
            <v>026001</v>
          </cell>
          <cell r="AL58">
            <v>227</v>
          </cell>
          <cell r="AM58" t="str">
            <v>026001</v>
          </cell>
          <cell r="AN58">
            <v>248</v>
          </cell>
          <cell r="AO58" t="str">
            <v>026001</v>
          </cell>
          <cell r="AP58">
            <v>224</v>
          </cell>
          <cell r="AQ58" t="str">
            <v>026001</v>
          </cell>
          <cell r="AR58">
            <v>241</v>
          </cell>
          <cell r="AS58" t="str">
            <v>026001</v>
          </cell>
          <cell r="AT58">
            <v>232</v>
          </cell>
          <cell r="AU58" t="str">
            <v>026001</v>
          </cell>
          <cell r="AV58">
            <v>208</v>
          </cell>
          <cell r="AW58" t="str">
            <v>026001</v>
          </cell>
          <cell r="AX58">
            <v>204</v>
          </cell>
          <cell r="AY58" t="str">
            <v>026001</v>
          </cell>
          <cell r="AZ58">
            <v>193</v>
          </cell>
          <cell r="BA58" t="str">
            <v>026001</v>
          </cell>
          <cell r="BB58">
            <v>230</v>
          </cell>
          <cell r="BC58" t="str">
            <v>025005</v>
          </cell>
          <cell r="BD58">
            <v>103</v>
          </cell>
          <cell r="BE58" t="str">
            <v>025005</v>
          </cell>
          <cell r="BF58">
            <v>92</v>
          </cell>
          <cell r="BG58" t="str">
            <v>025005</v>
          </cell>
          <cell r="BH58">
            <v>78</v>
          </cell>
          <cell r="BI58" t="str">
            <v>025005</v>
          </cell>
          <cell r="BJ58">
            <v>77</v>
          </cell>
          <cell r="BK58" t="str">
            <v>025005</v>
          </cell>
          <cell r="BL58">
            <v>88</v>
          </cell>
          <cell r="BM58" t="str">
            <v>025005</v>
          </cell>
          <cell r="BN58">
            <v>75</v>
          </cell>
          <cell r="BO58" t="str">
            <v>024001</v>
          </cell>
          <cell r="BP58">
            <v>196</v>
          </cell>
          <cell r="BQ58" t="str">
            <v>024001</v>
          </cell>
          <cell r="BR58">
            <v>166</v>
          </cell>
          <cell r="BS58" t="str">
            <v>024002</v>
          </cell>
          <cell r="BT58">
            <v>63</v>
          </cell>
          <cell r="BU58" t="str">
            <v>024006</v>
          </cell>
          <cell r="BV58">
            <v>45</v>
          </cell>
          <cell r="BW58" t="str">
            <v>024002</v>
          </cell>
          <cell r="BX58">
            <v>96</v>
          </cell>
          <cell r="BY58" t="str">
            <v>024006</v>
          </cell>
          <cell r="BZ58">
            <v>49</v>
          </cell>
          <cell r="CA58" t="str">
            <v>025001</v>
          </cell>
          <cell r="CB58">
            <v>291</v>
          </cell>
          <cell r="CC58" t="str">
            <v>024200</v>
          </cell>
          <cell r="CD58">
            <v>124</v>
          </cell>
          <cell r="CE58" t="str">
            <v>024006</v>
          </cell>
          <cell r="CF58">
            <v>51</v>
          </cell>
          <cell r="CG58" t="str">
            <v>024006</v>
          </cell>
          <cell r="CH58">
            <v>40</v>
          </cell>
          <cell r="CI58" t="str">
            <v>024005</v>
          </cell>
          <cell r="CJ58">
            <v>386</v>
          </cell>
          <cell r="CK58" t="str">
            <v>025001</v>
          </cell>
          <cell r="CL58">
            <v>261</v>
          </cell>
          <cell r="CM58" t="str">
            <v>025001</v>
          </cell>
          <cell r="CN58">
            <v>248</v>
          </cell>
          <cell r="CO58" t="str">
            <v>024006</v>
          </cell>
          <cell r="CP58">
            <v>51</v>
          </cell>
          <cell r="CQ58" t="str">
            <v>025001</v>
          </cell>
          <cell r="CR58">
            <v>258</v>
          </cell>
          <cell r="CS58" t="str">
            <v>024200</v>
          </cell>
          <cell r="CT58">
            <v>176</v>
          </cell>
          <cell r="CU58" t="str">
            <v>025001</v>
          </cell>
          <cell r="CV58">
            <v>274</v>
          </cell>
          <cell r="CW58" t="str">
            <v>025001</v>
          </cell>
          <cell r="CX58">
            <v>235</v>
          </cell>
          <cell r="CY58" t="str">
            <v>025001</v>
          </cell>
          <cell r="CZ58">
            <v>270</v>
          </cell>
          <cell r="DA58" t="str">
            <v>024006</v>
          </cell>
          <cell r="DB58">
            <v>70</v>
          </cell>
          <cell r="DC58" t="str">
            <v>025001</v>
          </cell>
          <cell r="DD58">
            <v>266</v>
          </cell>
          <cell r="DE58" t="str">
            <v>024200</v>
          </cell>
          <cell r="DF58">
            <v>242</v>
          </cell>
          <cell r="DG58" t="str">
            <v>025001</v>
          </cell>
          <cell r="DH58">
            <v>272</v>
          </cell>
          <cell r="DI58" t="str">
            <v>024200</v>
          </cell>
          <cell r="DJ58">
            <v>253</v>
          </cell>
          <cell r="DK58" t="str">
            <v>025001</v>
          </cell>
          <cell r="DL58">
            <v>332</v>
          </cell>
          <cell r="DM58" t="str">
            <v>025001</v>
          </cell>
          <cell r="DN58">
            <v>302</v>
          </cell>
          <cell r="DO58" t="str">
            <v>025001</v>
          </cell>
          <cell r="DP58">
            <v>315</v>
          </cell>
          <cell r="DQ58" t="str">
            <v>025001</v>
          </cell>
          <cell r="DR58">
            <v>309</v>
          </cell>
          <cell r="DS58" t="str">
            <v>024200</v>
          </cell>
          <cell r="DT58">
            <v>243</v>
          </cell>
          <cell r="DU58" t="str">
            <v>024200</v>
          </cell>
          <cell r="DV58">
            <v>381</v>
          </cell>
          <cell r="DW58" t="str">
            <v>025001</v>
          </cell>
          <cell r="DX58">
            <v>388</v>
          </cell>
          <cell r="DY58" t="str">
            <v>025001</v>
          </cell>
          <cell r="DZ58">
            <v>367</v>
          </cell>
          <cell r="EA58" t="str">
            <v>025001</v>
          </cell>
          <cell r="EB58">
            <v>405</v>
          </cell>
          <cell r="EC58" t="str">
            <v>025001</v>
          </cell>
          <cell r="ED58">
            <v>423</v>
          </cell>
          <cell r="EE58" t="str">
            <v>025001</v>
          </cell>
          <cell r="EF58">
            <v>459</v>
          </cell>
          <cell r="EG58" t="str">
            <v>024006</v>
          </cell>
          <cell r="EH58">
            <v>104</v>
          </cell>
          <cell r="EI58" t="str">
            <v>025001</v>
          </cell>
          <cell r="EJ58">
            <v>418</v>
          </cell>
          <cell r="EK58" t="str">
            <v>025001</v>
          </cell>
          <cell r="EL58">
            <v>430</v>
          </cell>
          <cell r="EM58" t="str">
            <v>025001</v>
          </cell>
          <cell r="EN58">
            <v>406</v>
          </cell>
          <cell r="EO58" t="str">
            <v>025001</v>
          </cell>
          <cell r="EP58">
            <v>444</v>
          </cell>
          <cell r="EQ58" t="str">
            <v>025001</v>
          </cell>
          <cell r="ER58">
            <v>397</v>
          </cell>
          <cell r="ES58" t="str">
            <v>024200</v>
          </cell>
          <cell r="ET58">
            <v>358</v>
          </cell>
          <cell r="EU58" t="str">
            <v>025001</v>
          </cell>
          <cell r="EV58">
            <v>419</v>
          </cell>
          <cell r="EW58" t="str">
            <v>024200</v>
          </cell>
          <cell r="EX58">
            <v>366</v>
          </cell>
          <cell r="EY58" t="str">
            <v>025002</v>
          </cell>
          <cell r="EZ58">
            <v>153</v>
          </cell>
          <cell r="FA58" t="str">
            <v>025001</v>
          </cell>
          <cell r="FB58">
            <v>406</v>
          </cell>
          <cell r="FC58" t="str">
            <v>025001</v>
          </cell>
          <cell r="FD58">
            <v>362</v>
          </cell>
          <cell r="FE58" t="str">
            <v>025001</v>
          </cell>
          <cell r="FF58">
            <v>381</v>
          </cell>
          <cell r="FG58" t="str">
            <v>025001</v>
          </cell>
          <cell r="FH58">
            <v>314</v>
          </cell>
          <cell r="FI58" t="str">
            <v>025001</v>
          </cell>
          <cell r="FJ58">
            <v>357</v>
          </cell>
          <cell r="FK58" t="str">
            <v>025001</v>
          </cell>
          <cell r="FL58">
            <v>352</v>
          </cell>
          <cell r="FM58" t="str">
            <v>025001</v>
          </cell>
          <cell r="FN58">
            <v>374</v>
          </cell>
          <cell r="FO58" t="str">
            <v>025001</v>
          </cell>
          <cell r="FP58">
            <v>325</v>
          </cell>
          <cell r="FQ58" t="str">
            <v>025001</v>
          </cell>
          <cell r="FR58">
            <v>363</v>
          </cell>
          <cell r="FS58" t="str">
            <v>025001</v>
          </cell>
          <cell r="FT58">
            <v>290</v>
          </cell>
          <cell r="FU58" t="str">
            <v>025001</v>
          </cell>
          <cell r="FV58">
            <v>351</v>
          </cell>
          <cell r="FW58" t="str">
            <v>025001</v>
          </cell>
          <cell r="FX58">
            <v>308</v>
          </cell>
          <cell r="FY58" t="str">
            <v>025001</v>
          </cell>
          <cell r="FZ58">
            <v>370</v>
          </cell>
          <cell r="GA58" t="str">
            <v>024200</v>
          </cell>
          <cell r="GB58">
            <v>160</v>
          </cell>
          <cell r="GC58" t="str">
            <v>025001</v>
          </cell>
          <cell r="GD58">
            <v>359</v>
          </cell>
          <cell r="GE58" t="str">
            <v>025001</v>
          </cell>
          <cell r="GF58">
            <v>313</v>
          </cell>
          <cell r="GG58" t="str">
            <v>025001</v>
          </cell>
          <cell r="GH58">
            <v>331</v>
          </cell>
          <cell r="GI58" t="str">
            <v>025001</v>
          </cell>
          <cell r="GJ58">
            <v>299</v>
          </cell>
          <cell r="GK58" t="str">
            <v>025001</v>
          </cell>
          <cell r="GL58">
            <v>323</v>
          </cell>
          <cell r="GM58" t="str">
            <v>025001</v>
          </cell>
          <cell r="GN58">
            <v>324</v>
          </cell>
          <cell r="GO58" t="str">
            <v>025001</v>
          </cell>
          <cell r="GP58">
            <v>371</v>
          </cell>
          <cell r="GQ58" t="str">
            <v>025001</v>
          </cell>
          <cell r="GR58">
            <v>304</v>
          </cell>
          <cell r="GS58" t="str">
            <v>025001</v>
          </cell>
          <cell r="GT58">
            <v>369</v>
          </cell>
          <cell r="GU58" t="str">
            <v>025001</v>
          </cell>
          <cell r="GV58">
            <v>296</v>
          </cell>
          <cell r="GW58" t="str">
            <v>025001</v>
          </cell>
          <cell r="GX58">
            <v>356</v>
          </cell>
          <cell r="GY58" t="str">
            <v>025001</v>
          </cell>
          <cell r="GZ58">
            <v>292</v>
          </cell>
          <cell r="HA58" t="str">
            <v>025001</v>
          </cell>
          <cell r="HB58">
            <v>328</v>
          </cell>
          <cell r="HC58" t="str">
            <v>025001</v>
          </cell>
          <cell r="HD58">
            <v>336</v>
          </cell>
          <cell r="HE58" t="str">
            <v>024200</v>
          </cell>
          <cell r="HF58">
            <v>187</v>
          </cell>
          <cell r="HG58" t="str">
            <v>025001</v>
          </cell>
          <cell r="HH58">
            <v>318</v>
          </cell>
          <cell r="HI58" t="str">
            <v>025001</v>
          </cell>
          <cell r="HJ58">
            <v>371</v>
          </cell>
          <cell r="HK58" t="str">
            <v>025001</v>
          </cell>
          <cell r="HL58">
            <v>323</v>
          </cell>
          <cell r="HM58" t="str">
            <v>025001</v>
          </cell>
          <cell r="HN58">
            <v>379</v>
          </cell>
          <cell r="HO58" t="str">
            <v>025001</v>
          </cell>
          <cell r="HP58">
            <v>320</v>
          </cell>
          <cell r="HQ58" t="str">
            <v>025001</v>
          </cell>
          <cell r="HR58">
            <v>355</v>
          </cell>
          <cell r="HS58" t="str">
            <v>025001</v>
          </cell>
          <cell r="HT58">
            <v>352</v>
          </cell>
          <cell r="HU58" t="str">
            <v>025001</v>
          </cell>
          <cell r="HV58">
            <v>462</v>
          </cell>
          <cell r="HW58" t="str">
            <v>025001</v>
          </cell>
          <cell r="HX58">
            <v>377</v>
          </cell>
          <cell r="HY58" t="str">
            <v>025001</v>
          </cell>
          <cell r="HZ58">
            <v>437</v>
          </cell>
          <cell r="IA58" t="str">
            <v>025001</v>
          </cell>
          <cell r="IB58">
            <v>381</v>
          </cell>
          <cell r="IC58" t="str">
            <v>025001</v>
          </cell>
          <cell r="ID58">
            <v>428</v>
          </cell>
          <cell r="IE58" t="str">
            <v>025001</v>
          </cell>
          <cell r="IF58">
            <v>414</v>
          </cell>
          <cell r="IG58" t="str">
            <v>025001</v>
          </cell>
          <cell r="IH58">
            <v>472</v>
          </cell>
          <cell r="II58" t="str">
            <v>025001</v>
          </cell>
          <cell r="IJ58">
            <v>411</v>
          </cell>
          <cell r="IK58" t="str">
            <v>024200</v>
          </cell>
          <cell r="IL58">
            <v>294</v>
          </cell>
          <cell r="IM58" t="str">
            <v>025001</v>
          </cell>
          <cell r="IN58">
            <v>388</v>
          </cell>
          <cell r="IO58" t="str">
            <v>025001</v>
          </cell>
          <cell r="IP58">
            <v>482</v>
          </cell>
          <cell r="IQ58" t="str">
            <v>025001</v>
          </cell>
          <cell r="IR58">
            <v>400</v>
          </cell>
          <cell r="IS58" t="str">
            <v>025001</v>
          </cell>
          <cell r="IT58">
            <v>462</v>
          </cell>
          <cell r="IU58" t="str">
            <v>025001</v>
          </cell>
          <cell r="IV58">
            <v>340</v>
          </cell>
          <cell r="IW58" t="str">
            <v>025001</v>
          </cell>
          <cell r="IX58">
            <v>410</v>
          </cell>
          <cell r="IY58" t="str">
            <v>025001</v>
          </cell>
          <cell r="IZ58">
            <v>295</v>
          </cell>
          <cell r="JA58" t="str">
            <v>025001</v>
          </cell>
          <cell r="JB58">
            <v>436</v>
          </cell>
          <cell r="JC58" t="str">
            <v>025002</v>
          </cell>
          <cell r="JD58">
            <v>118</v>
          </cell>
          <cell r="JE58" t="str">
            <v>025001</v>
          </cell>
          <cell r="JF58">
            <v>418</v>
          </cell>
          <cell r="JG58" t="str">
            <v>025002</v>
          </cell>
          <cell r="JH58">
            <v>119</v>
          </cell>
          <cell r="JI58" t="str">
            <v>025001</v>
          </cell>
          <cell r="JJ58">
            <v>355</v>
          </cell>
          <cell r="JK58" t="str">
            <v>025001</v>
          </cell>
          <cell r="JL58">
            <v>229</v>
          </cell>
          <cell r="JM58" t="str">
            <v>025001</v>
          </cell>
          <cell r="JN58">
            <v>332</v>
          </cell>
          <cell r="JO58" t="str">
            <v>025001</v>
          </cell>
          <cell r="JP58">
            <v>231</v>
          </cell>
          <cell r="JQ58" t="str">
            <v>025001</v>
          </cell>
          <cell r="JR58">
            <v>358</v>
          </cell>
          <cell r="JS58" t="str">
            <v>025001</v>
          </cell>
          <cell r="JT58">
            <v>214</v>
          </cell>
          <cell r="JU58" t="str">
            <v>025002</v>
          </cell>
          <cell r="JV58">
            <v>98</v>
          </cell>
          <cell r="JW58" t="str">
            <v>025002</v>
          </cell>
          <cell r="JX58">
            <v>46</v>
          </cell>
          <cell r="JY58" t="str">
            <v>025002</v>
          </cell>
          <cell r="JZ58">
            <v>83</v>
          </cell>
          <cell r="KA58" t="str">
            <v>025002</v>
          </cell>
          <cell r="KB58">
            <v>67</v>
          </cell>
          <cell r="KC58" t="str">
            <v>025002</v>
          </cell>
          <cell r="KD58">
            <v>84</v>
          </cell>
          <cell r="KE58" t="str">
            <v>025002</v>
          </cell>
          <cell r="KF58">
            <v>41</v>
          </cell>
          <cell r="KG58" t="str">
            <v>025002</v>
          </cell>
          <cell r="KH58">
            <v>69</v>
          </cell>
          <cell r="KI58" t="str">
            <v>025002</v>
          </cell>
          <cell r="KJ58">
            <v>40</v>
          </cell>
          <cell r="KK58" t="str">
            <v>025002</v>
          </cell>
          <cell r="KL58">
            <v>64</v>
          </cell>
          <cell r="KM58" t="str">
            <v>025002</v>
          </cell>
          <cell r="KN58">
            <v>21</v>
          </cell>
          <cell r="KO58" t="str">
            <v>025002</v>
          </cell>
          <cell r="KP58">
            <v>56</v>
          </cell>
          <cell r="KQ58" t="str">
            <v>025002</v>
          </cell>
          <cell r="KR58">
            <v>14</v>
          </cell>
          <cell r="KS58" t="str">
            <v>025002</v>
          </cell>
          <cell r="KT58">
            <v>28</v>
          </cell>
          <cell r="KU58" t="str">
            <v>025002</v>
          </cell>
          <cell r="KV58">
            <v>5</v>
          </cell>
          <cell r="KW58" t="str">
            <v>025002</v>
          </cell>
          <cell r="KX58">
            <v>17</v>
          </cell>
          <cell r="KY58" t="str">
            <v>025002</v>
          </cell>
          <cell r="KZ58">
            <v>14</v>
          </cell>
          <cell r="LA58" t="str">
            <v>025002</v>
          </cell>
          <cell r="LB58">
            <v>24</v>
          </cell>
          <cell r="LC58" t="str">
            <v>025002</v>
          </cell>
          <cell r="LD58">
            <v>23</v>
          </cell>
          <cell r="LE58" t="str">
            <v>025002</v>
          </cell>
          <cell r="LF58">
            <v>34</v>
          </cell>
          <cell r="LG58" t="str">
            <v>025002</v>
          </cell>
          <cell r="LH58">
            <v>26</v>
          </cell>
          <cell r="LI58" t="str">
            <v>025002</v>
          </cell>
          <cell r="LJ58">
            <v>58</v>
          </cell>
          <cell r="LK58" t="str">
            <v>025002</v>
          </cell>
          <cell r="LL58">
            <v>25</v>
          </cell>
          <cell r="LM58" t="str">
            <v>025002</v>
          </cell>
          <cell r="LN58">
            <v>70</v>
          </cell>
          <cell r="LO58" t="str">
            <v>025002</v>
          </cell>
          <cell r="LP58">
            <v>19</v>
          </cell>
          <cell r="LQ58" t="str">
            <v>025002</v>
          </cell>
          <cell r="LR58">
            <v>83</v>
          </cell>
          <cell r="LS58" t="str">
            <v>025002</v>
          </cell>
          <cell r="LT58">
            <v>15</v>
          </cell>
          <cell r="LU58" t="str">
            <v>025002</v>
          </cell>
          <cell r="LV58">
            <v>63</v>
          </cell>
          <cell r="LW58" t="str">
            <v>025002</v>
          </cell>
          <cell r="LX58">
            <v>11</v>
          </cell>
          <cell r="LY58" t="str">
            <v>025002</v>
          </cell>
          <cell r="LZ58">
            <v>42</v>
          </cell>
          <cell r="MA58" t="str">
            <v>025002</v>
          </cell>
          <cell r="MB58">
            <v>17</v>
          </cell>
          <cell r="MC58" t="str">
            <v>025002</v>
          </cell>
          <cell r="MD58">
            <v>47</v>
          </cell>
          <cell r="ME58" t="str">
            <v>025002</v>
          </cell>
          <cell r="MF58">
            <v>8</v>
          </cell>
          <cell r="MG58" t="str">
            <v>025002</v>
          </cell>
          <cell r="MH58">
            <v>33</v>
          </cell>
          <cell r="MI58" t="str">
            <v>025002</v>
          </cell>
          <cell r="MJ58">
            <v>8</v>
          </cell>
          <cell r="MK58" t="str">
            <v>025002</v>
          </cell>
          <cell r="ML58">
            <v>31</v>
          </cell>
          <cell r="MM58" t="str">
            <v>025002</v>
          </cell>
          <cell r="MN58">
            <v>10</v>
          </cell>
          <cell r="MO58" t="str">
            <v>025002</v>
          </cell>
          <cell r="MP58">
            <v>24</v>
          </cell>
          <cell r="MQ58" t="str">
            <v>025002</v>
          </cell>
          <cell r="MR58">
            <v>2</v>
          </cell>
          <cell r="MS58" t="str">
            <v>025002</v>
          </cell>
          <cell r="MT58">
            <v>15</v>
          </cell>
          <cell r="MU58" t="str">
            <v>025002</v>
          </cell>
          <cell r="MV58">
            <v>3</v>
          </cell>
          <cell r="MW58" t="str">
            <v>025002</v>
          </cell>
          <cell r="MX58">
            <v>13</v>
          </cell>
          <cell r="MY58" t="str">
            <v>025002</v>
          </cell>
          <cell r="MZ58">
            <v>4</v>
          </cell>
          <cell r="NA58" t="str">
            <v>025002</v>
          </cell>
          <cell r="NB58">
            <v>16</v>
          </cell>
          <cell r="NC58" t="str">
            <v>025002</v>
          </cell>
          <cell r="ND58">
            <v>2</v>
          </cell>
          <cell r="NE58" t="str">
            <v>025002</v>
          </cell>
          <cell r="NF58">
            <v>9</v>
          </cell>
          <cell r="NI58" t="str">
            <v>025003</v>
          </cell>
          <cell r="NJ58">
            <v>6</v>
          </cell>
          <cell r="NK58" t="str">
            <v>025002</v>
          </cell>
          <cell r="NL58">
            <v>1</v>
          </cell>
          <cell r="NM58" t="str">
            <v>025003</v>
          </cell>
          <cell r="NN58">
            <v>7</v>
          </cell>
          <cell r="NO58" t="str">
            <v>025002</v>
          </cell>
          <cell r="NP58">
            <v>1</v>
          </cell>
          <cell r="NQ58" t="str">
            <v>025003</v>
          </cell>
          <cell r="NR58">
            <v>3</v>
          </cell>
          <cell r="NS58" t="str">
            <v>025002</v>
          </cell>
          <cell r="NT58">
            <v>1</v>
          </cell>
          <cell r="NU58" t="str">
            <v>026002</v>
          </cell>
          <cell r="NV58">
            <v>1</v>
          </cell>
          <cell r="NY58" t="str">
            <v>028002</v>
          </cell>
          <cell r="NZ58">
            <v>1</v>
          </cell>
        </row>
        <row r="59">
          <cell r="C59" t="str">
            <v>026002</v>
          </cell>
          <cell r="D59">
            <v>92</v>
          </cell>
          <cell r="E59" t="str">
            <v>026002</v>
          </cell>
          <cell r="F59">
            <v>91</v>
          </cell>
          <cell r="G59" t="str">
            <v>026002</v>
          </cell>
          <cell r="H59">
            <v>96</v>
          </cell>
          <cell r="I59" t="str">
            <v>026002</v>
          </cell>
          <cell r="J59">
            <v>104</v>
          </cell>
          <cell r="K59" t="str">
            <v>026002</v>
          </cell>
          <cell r="L59">
            <v>101</v>
          </cell>
          <cell r="M59" t="str">
            <v>026002</v>
          </cell>
          <cell r="N59">
            <v>90</v>
          </cell>
          <cell r="O59" t="str">
            <v>026002</v>
          </cell>
          <cell r="P59">
            <v>112</v>
          </cell>
          <cell r="Q59" t="str">
            <v>026002</v>
          </cell>
          <cell r="R59">
            <v>98</v>
          </cell>
          <cell r="S59" t="str">
            <v>026002</v>
          </cell>
          <cell r="T59">
            <v>124</v>
          </cell>
          <cell r="U59" t="str">
            <v>026002</v>
          </cell>
          <cell r="V59">
            <v>106</v>
          </cell>
          <cell r="W59" t="str">
            <v>026002</v>
          </cell>
          <cell r="X59">
            <v>150</v>
          </cell>
          <cell r="Y59" t="str">
            <v>026002</v>
          </cell>
          <cell r="Z59">
            <v>124</v>
          </cell>
          <cell r="AA59" t="str">
            <v>026002</v>
          </cell>
          <cell r="AB59">
            <v>141</v>
          </cell>
          <cell r="AC59" t="str">
            <v>026001</v>
          </cell>
          <cell r="AD59">
            <v>213</v>
          </cell>
          <cell r="AE59" t="str">
            <v>026002</v>
          </cell>
          <cell r="AF59">
            <v>139</v>
          </cell>
          <cell r="AG59" t="str">
            <v>026002</v>
          </cell>
          <cell r="AH59">
            <v>132</v>
          </cell>
          <cell r="AI59" t="str">
            <v>026002</v>
          </cell>
          <cell r="AJ59">
            <v>141</v>
          </cell>
          <cell r="AK59" t="str">
            <v>026002</v>
          </cell>
          <cell r="AL59">
            <v>141</v>
          </cell>
          <cell r="AM59" t="str">
            <v>026002</v>
          </cell>
          <cell r="AN59">
            <v>131</v>
          </cell>
          <cell r="AO59" t="str">
            <v>026002</v>
          </cell>
          <cell r="AP59">
            <v>130</v>
          </cell>
          <cell r="AQ59" t="str">
            <v>026002</v>
          </cell>
          <cell r="AR59">
            <v>152</v>
          </cell>
          <cell r="AS59" t="str">
            <v>026002</v>
          </cell>
          <cell r="AT59">
            <v>129</v>
          </cell>
          <cell r="AU59" t="str">
            <v>026002</v>
          </cell>
          <cell r="AV59">
            <v>142</v>
          </cell>
          <cell r="AW59" t="str">
            <v>026002</v>
          </cell>
          <cell r="AX59">
            <v>131</v>
          </cell>
          <cell r="AY59" t="str">
            <v>026002</v>
          </cell>
          <cell r="AZ59">
            <v>142</v>
          </cell>
          <cell r="BA59" t="str">
            <v>026002</v>
          </cell>
          <cell r="BB59">
            <v>157</v>
          </cell>
          <cell r="BC59" t="str">
            <v>026001</v>
          </cell>
          <cell r="BD59">
            <v>198</v>
          </cell>
          <cell r="BE59" t="str">
            <v>026001</v>
          </cell>
          <cell r="BF59">
            <v>190</v>
          </cell>
          <cell r="BG59" t="str">
            <v>026001</v>
          </cell>
          <cell r="BH59">
            <v>211</v>
          </cell>
          <cell r="BI59" t="str">
            <v>026001</v>
          </cell>
          <cell r="BJ59">
            <v>182</v>
          </cell>
          <cell r="BK59" t="str">
            <v>026001</v>
          </cell>
          <cell r="BL59">
            <v>163</v>
          </cell>
          <cell r="BM59" t="str">
            <v>026001</v>
          </cell>
          <cell r="BN59">
            <v>166</v>
          </cell>
          <cell r="BO59" t="str">
            <v>024002</v>
          </cell>
          <cell r="BP59">
            <v>86</v>
          </cell>
          <cell r="BQ59" t="str">
            <v>024002</v>
          </cell>
          <cell r="BR59">
            <v>79</v>
          </cell>
          <cell r="BS59" t="str">
            <v>024005</v>
          </cell>
          <cell r="BT59">
            <v>396</v>
          </cell>
          <cell r="BU59" t="str">
            <v>024200</v>
          </cell>
          <cell r="BV59">
            <v>109</v>
          </cell>
          <cell r="BW59" t="str">
            <v>024005</v>
          </cell>
          <cell r="BX59">
            <v>374</v>
          </cell>
          <cell r="BY59" t="str">
            <v>024200</v>
          </cell>
          <cell r="BZ59">
            <v>102</v>
          </cell>
          <cell r="CA59" t="str">
            <v>025002</v>
          </cell>
          <cell r="CB59">
            <v>96</v>
          </cell>
          <cell r="CC59" t="str">
            <v>025001</v>
          </cell>
          <cell r="CD59">
            <v>258</v>
          </cell>
          <cell r="CE59" t="str">
            <v>024200</v>
          </cell>
          <cell r="CF59">
            <v>128</v>
          </cell>
          <cell r="CG59" t="str">
            <v>024200</v>
          </cell>
          <cell r="CH59">
            <v>140</v>
          </cell>
          <cell r="CI59" t="str">
            <v>024006</v>
          </cell>
          <cell r="CJ59">
            <v>55</v>
          </cell>
          <cell r="CK59" t="str">
            <v>025002</v>
          </cell>
          <cell r="CL59">
            <v>65</v>
          </cell>
          <cell r="CM59" t="str">
            <v>025002</v>
          </cell>
          <cell r="CN59">
            <v>117</v>
          </cell>
          <cell r="CO59" t="str">
            <v>024200</v>
          </cell>
          <cell r="CP59">
            <v>189</v>
          </cell>
          <cell r="CQ59" t="str">
            <v>025002</v>
          </cell>
          <cell r="CR59">
            <v>117</v>
          </cell>
          <cell r="CS59" t="str">
            <v>025001</v>
          </cell>
          <cell r="CT59">
            <v>264</v>
          </cell>
          <cell r="CU59" t="str">
            <v>025002</v>
          </cell>
          <cell r="CV59">
            <v>117</v>
          </cell>
          <cell r="CW59" t="str">
            <v>025002</v>
          </cell>
          <cell r="CX59">
            <v>58</v>
          </cell>
          <cell r="CY59" t="str">
            <v>025002</v>
          </cell>
          <cell r="CZ59">
            <v>122</v>
          </cell>
          <cell r="DA59" t="str">
            <v>024200</v>
          </cell>
          <cell r="DB59">
            <v>207</v>
          </cell>
          <cell r="DC59" t="str">
            <v>025002</v>
          </cell>
          <cell r="DD59">
            <v>110</v>
          </cell>
          <cell r="DE59" t="str">
            <v>025001</v>
          </cell>
          <cell r="DF59">
            <v>245</v>
          </cell>
          <cell r="DG59" t="str">
            <v>025002</v>
          </cell>
          <cell r="DH59">
            <v>103</v>
          </cell>
          <cell r="DI59" t="str">
            <v>025001</v>
          </cell>
          <cell r="DJ59">
            <v>269</v>
          </cell>
          <cell r="DK59" t="str">
            <v>025002</v>
          </cell>
          <cell r="DL59">
            <v>125</v>
          </cell>
          <cell r="DM59" t="str">
            <v>025002</v>
          </cell>
          <cell r="DN59">
            <v>85</v>
          </cell>
          <cell r="DO59" t="str">
            <v>025002</v>
          </cell>
          <cell r="DP59">
            <v>124</v>
          </cell>
          <cell r="DQ59" t="str">
            <v>025002</v>
          </cell>
          <cell r="DR59">
            <v>76</v>
          </cell>
          <cell r="DS59" t="str">
            <v>025001</v>
          </cell>
          <cell r="DT59">
            <v>364</v>
          </cell>
          <cell r="DU59" t="str">
            <v>025001</v>
          </cell>
          <cell r="DV59">
            <v>381</v>
          </cell>
          <cell r="DW59" t="str">
            <v>025002</v>
          </cell>
          <cell r="DX59">
            <v>164</v>
          </cell>
          <cell r="DY59" t="str">
            <v>025002</v>
          </cell>
          <cell r="DZ59">
            <v>105</v>
          </cell>
          <cell r="EA59" t="str">
            <v>025002</v>
          </cell>
          <cell r="EB59">
            <v>177</v>
          </cell>
          <cell r="EC59" t="str">
            <v>025002</v>
          </cell>
          <cell r="ED59">
            <v>114</v>
          </cell>
          <cell r="EE59" t="str">
            <v>025002</v>
          </cell>
          <cell r="EF59">
            <v>169</v>
          </cell>
          <cell r="EG59" t="str">
            <v>024200</v>
          </cell>
          <cell r="EH59">
            <v>408</v>
          </cell>
          <cell r="EI59" t="str">
            <v>025002</v>
          </cell>
          <cell r="EJ59">
            <v>166</v>
          </cell>
          <cell r="EK59" t="str">
            <v>025002</v>
          </cell>
          <cell r="EL59">
            <v>128</v>
          </cell>
          <cell r="EM59" t="str">
            <v>025002</v>
          </cell>
          <cell r="EN59">
            <v>155</v>
          </cell>
          <cell r="EO59" t="str">
            <v>025002</v>
          </cell>
          <cell r="EP59">
            <v>126</v>
          </cell>
          <cell r="EQ59" t="str">
            <v>025002</v>
          </cell>
          <cell r="ER59">
            <v>163</v>
          </cell>
          <cell r="ES59" t="str">
            <v>025001</v>
          </cell>
          <cell r="ET59">
            <v>414</v>
          </cell>
          <cell r="EU59" t="str">
            <v>025002</v>
          </cell>
          <cell r="EV59">
            <v>136</v>
          </cell>
          <cell r="EW59" t="str">
            <v>025001</v>
          </cell>
          <cell r="EX59">
            <v>491</v>
          </cell>
          <cell r="EY59" t="str">
            <v>025003</v>
          </cell>
          <cell r="EZ59">
            <v>127</v>
          </cell>
          <cell r="FA59" t="str">
            <v>025002</v>
          </cell>
          <cell r="FB59">
            <v>128</v>
          </cell>
          <cell r="FC59" t="str">
            <v>025002</v>
          </cell>
          <cell r="FD59">
            <v>139</v>
          </cell>
          <cell r="FE59" t="str">
            <v>025002</v>
          </cell>
          <cell r="FF59">
            <v>114</v>
          </cell>
          <cell r="FG59" t="str">
            <v>025002</v>
          </cell>
          <cell r="FH59">
            <v>125</v>
          </cell>
          <cell r="FI59" t="str">
            <v>025002</v>
          </cell>
          <cell r="FJ59">
            <v>128</v>
          </cell>
          <cell r="FK59" t="str">
            <v>025002</v>
          </cell>
          <cell r="FL59">
            <v>115</v>
          </cell>
          <cell r="FM59" t="str">
            <v>025002</v>
          </cell>
          <cell r="FN59">
            <v>119</v>
          </cell>
          <cell r="FO59" t="str">
            <v>025002</v>
          </cell>
          <cell r="FP59">
            <v>125</v>
          </cell>
          <cell r="FQ59" t="str">
            <v>025002</v>
          </cell>
          <cell r="FR59">
            <v>115</v>
          </cell>
          <cell r="FS59" t="str">
            <v>025002</v>
          </cell>
          <cell r="FT59">
            <v>103</v>
          </cell>
          <cell r="FU59" t="str">
            <v>025002</v>
          </cell>
          <cell r="FV59">
            <v>121</v>
          </cell>
          <cell r="FW59" t="str">
            <v>025002</v>
          </cell>
          <cell r="FX59">
            <v>134</v>
          </cell>
          <cell r="FY59" t="str">
            <v>025002</v>
          </cell>
          <cell r="FZ59">
            <v>111</v>
          </cell>
          <cell r="GA59" t="str">
            <v>025001</v>
          </cell>
          <cell r="GB59">
            <v>293</v>
          </cell>
          <cell r="GC59" t="str">
            <v>025002</v>
          </cell>
          <cell r="GD59">
            <v>121</v>
          </cell>
          <cell r="GE59" t="str">
            <v>025002</v>
          </cell>
          <cell r="GF59">
            <v>147</v>
          </cell>
          <cell r="GG59" t="str">
            <v>025002</v>
          </cell>
          <cell r="GH59">
            <v>109</v>
          </cell>
          <cell r="GI59" t="str">
            <v>025002</v>
          </cell>
          <cell r="GJ59">
            <v>118</v>
          </cell>
          <cell r="GK59" t="str">
            <v>025002</v>
          </cell>
          <cell r="GL59">
            <v>122</v>
          </cell>
          <cell r="GM59" t="str">
            <v>025002</v>
          </cell>
          <cell r="GN59">
            <v>149</v>
          </cell>
          <cell r="GO59" t="str">
            <v>025002</v>
          </cell>
          <cell r="GP59">
            <v>122</v>
          </cell>
          <cell r="GQ59" t="str">
            <v>025002</v>
          </cell>
          <cell r="GR59">
            <v>125</v>
          </cell>
          <cell r="GS59" t="str">
            <v>025002</v>
          </cell>
          <cell r="GT59">
            <v>142</v>
          </cell>
          <cell r="GU59" t="str">
            <v>025002</v>
          </cell>
          <cell r="GV59">
            <v>140</v>
          </cell>
          <cell r="GW59" t="str">
            <v>025002</v>
          </cell>
          <cell r="GX59">
            <v>128</v>
          </cell>
          <cell r="GY59" t="str">
            <v>025002</v>
          </cell>
          <cell r="GZ59">
            <v>158</v>
          </cell>
          <cell r="HA59" t="str">
            <v>025002</v>
          </cell>
          <cell r="HB59">
            <v>148</v>
          </cell>
          <cell r="HC59" t="str">
            <v>025002</v>
          </cell>
          <cell r="HD59">
            <v>177</v>
          </cell>
          <cell r="HE59" t="str">
            <v>025001</v>
          </cell>
          <cell r="HF59">
            <v>357</v>
          </cell>
          <cell r="HG59" t="str">
            <v>025002</v>
          </cell>
          <cell r="HH59">
            <v>180</v>
          </cell>
          <cell r="HI59" t="str">
            <v>025002</v>
          </cell>
          <cell r="HJ59">
            <v>164</v>
          </cell>
          <cell r="HK59" t="str">
            <v>025002</v>
          </cell>
          <cell r="HL59">
            <v>157</v>
          </cell>
          <cell r="HM59" t="str">
            <v>025002</v>
          </cell>
          <cell r="HN59">
            <v>151</v>
          </cell>
          <cell r="HO59" t="str">
            <v>025002</v>
          </cell>
          <cell r="HP59">
            <v>162</v>
          </cell>
          <cell r="HQ59" t="str">
            <v>025002</v>
          </cell>
          <cell r="HR59">
            <v>163</v>
          </cell>
          <cell r="HS59" t="str">
            <v>025002</v>
          </cell>
          <cell r="HT59">
            <v>173</v>
          </cell>
          <cell r="HU59" t="str">
            <v>025002</v>
          </cell>
          <cell r="HV59">
            <v>167</v>
          </cell>
          <cell r="HW59" t="str">
            <v>025002</v>
          </cell>
          <cell r="HX59">
            <v>161</v>
          </cell>
          <cell r="HY59" t="str">
            <v>025002</v>
          </cell>
          <cell r="HZ59">
            <v>175</v>
          </cell>
          <cell r="IA59" t="str">
            <v>025002</v>
          </cell>
          <cell r="IB59">
            <v>191</v>
          </cell>
          <cell r="IC59" t="str">
            <v>025002</v>
          </cell>
          <cell r="ID59">
            <v>175</v>
          </cell>
          <cell r="IE59" t="str">
            <v>025002</v>
          </cell>
          <cell r="IF59">
            <v>196</v>
          </cell>
          <cell r="IG59" t="str">
            <v>025002</v>
          </cell>
          <cell r="IH59">
            <v>200</v>
          </cell>
          <cell r="II59" t="str">
            <v>025002</v>
          </cell>
          <cell r="IJ59">
            <v>172</v>
          </cell>
          <cell r="IK59" t="str">
            <v>025001</v>
          </cell>
          <cell r="IL59">
            <v>488</v>
          </cell>
          <cell r="IM59" t="str">
            <v>025002</v>
          </cell>
          <cell r="IN59">
            <v>184</v>
          </cell>
          <cell r="IO59" t="str">
            <v>025002</v>
          </cell>
          <cell r="IP59">
            <v>185</v>
          </cell>
          <cell r="IQ59" t="str">
            <v>025002</v>
          </cell>
          <cell r="IR59">
            <v>155</v>
          </cell>
          <cell r="IS59" t="str">
            <v>025002</v>
          </cell>
          <cell r="IT59">
            <v>179</v>
          </cell>
          <cell r="IU59" t="str">
            <v>025002</v>
          </cell>
          <cell r="IV59">
            <v>124</v>
          </cell>
          <cell r="IW59" t="str">
            <v>025002</v>
          </cell>
          <cell r="IX59">
            <v>179</v>
          </cell>
          <cell r="IY59" t="str">
            <v>025002</v>
          </cell>
          <cell r="IZ59">
            <v>152</v>
          </cell>
          <cell r="JA59" t="str">
            <v>025002</v>
          </cell>
          <cell r="JB59">
            <v>163</v>
          </cell>
          <cell r="JC59" t="str">
            <v>025003</v>
          </cell>
          <cell r="JD59">
            <v>127</v>
          </cell>
          <cell r="JE59" t="str">
            <v>025002</v>
          </cell>
          <cell r="JF59">
            <v>134</v>
          </cell>
          <cell r="JG59" t="str">
            <v>025003</v>
          </cell>
          <cell r="JH59">
            <v>109</v>
          </cell>
          <cell r="JI59" t="str">
            <v>025002</v>
          </cell>
          <cell r="JJ59">
            <v>138</v>
          </cell>
          <cell r="JK59" t="str">
            <v>025002</v>
          </cell>
          <cell r="JL59">
            <v>103</v>
          </cell>
          <cell r="JM59" t="str">
            <v>025002</v>
          </cell>
          <cell r="JN59">
            <v>130</v>
          </cell>
          <cell r="JO59" t="str">
            <v>025002</v>
          </cell>
          <cell r="JP59">
            <v>97</v>
          </cell>
          <cell r="JQ59" t="str">
            <v>025002</v>
          </cell>
          <cell r="JR59">
            <v>112</v>
          </cell>
          <cell r="JS59" t="str">
            <v>025002</v>
          </cell>
          <cell r="JT59">
            <v>72</v>
          </cell>
          <cell r="JU59" t="str">
            <v>025003</v>
          </cell>
          <cell r="JV59">
            <v>89</v>
          </cell>
          <cell r="JW59" t="str">
            <v>025003</v>
          </cell>
          <cell r="JX59">
            <v>60</v>
          </cell>
          <cell r="JY59" t="str">
            <v>025003</v>
          </cell>
          <cell r="JZ59">
            <v>98</v>
          </cell>
          <cell r="KA59" t="str">
            <v>025003</v>
          </cell>
          <cell r="KB59">
            <v>64</v>
          </cell>
          <cell r="KC59" t="str">
            <v>025003</v>
          </cell>
          <cell r="KD59">
            <v>100</v>
          </cell>
          <cell r="KE59" t="str">
            <v>025003</v>
          </cell>
          <cell r="KF59">
            <v>44</v>
          </cell>
          <cell r="KG59" t="str">
            <v>025003</v>
          </cell>
          <cell r="KH59">
            <v>86</v>
          </cell>
          <cell r="KI59" t="str">
            <v>025003</v>
          </cell>
          <cell r="KJ59">
            <v>35</v>
          </cell>
          <cell r="KK59" t="str">
            <v>025003</v>
          </cell>
          <cell r="KL59">
            <v>84</v>
          </cell>
          <cell r="KM59" t="str">
            <v>025003</v>
          </cell>
          <cell r="KN59">
            <v>37</v>
          </cell>
          <cell r="KO59" t="str">
            <v>025003</v>
          </cell>
          <cell r="KP59">
            <v>59</v>
          </cell>
          <cell r="KQ59" t="str">
            <v>025003</v>
          </cell>
          <cell r="KR59">
            <v>18</v>
          </cell>
          <cell r="KS59" t="str">
            <v>025003</v>
          </cell>
          <cell r="KT59">
            <v>43</v>
          </cell>
          <cell r="KU59" t="str">
            <v>025003</v>
          </cell>
          <cell r="KV59">
            <v>16</v>
          </cell>
          <cell r="KW59" t="str">
            <v>025003</v>
          </cell>
          <cell r="KX59">
            <v>13</v>
          </cell>
          <cell r="KY59" t="str">
            <v>025003</v>
          </cell>
          <cell r="KZ59">
            <v>14</v>
          </cell>
          <cell r="LA59" t="str">
            <v>025003</v>
          </cell>
          <cell r="LB59">
            <v>26</v>
          </cell>
          <cell r="LC59" t="str">
            <v>025003</v>
          </cell>
          <cell r="LD59">
            <v>18</v>
          </cell>
          <cell r="LE59" t="str">
            <v>025003</v>
          </cell>
          <cell r="LF59">
            <v>56</v>
          </cell>
          <cell r="LG59" t="str">
            <v>025003</v>
          </cell>
          <cell r="LH59">
            <v>19</v>
          </cell>
          <cell r="LI59" t="str">
            <v>025003</v>
          </cell>
          <cell r="LJ59">
            <v>58</v>
          </cell>
          <cell r="LK59" t="str">
            <v>025003</v>
          </cell>
          <cell r="LL59">
            <v>22</v>
          </cell>
          <cell r="LM59" t="str">
            <v>025003</v>
          </cell>
          <cell r="LN59">
            <v>69</v>
          </cell>
          <cell r="LO59" t="str">
            <v>025003</v>
          </cell>
          <cell r="LP59">
            <v>27</v>
          </cell>
          <cell r="LQ59" t="str">
            <v>025003</v>
          </cell>
          <cell r="LR59">
            <v>55</v>
          </cell>
          <cell r="LS59" t="str">
            <v>025003</v>
          </cell>
          <cell r="LT59">
            <v>26</v>
          </cell>
          <cell r="LU59" t="str">
            <v>025003</v>
          </cell>
          <cell r="LV59">
            <v>71</v>
          </cell>
          <cell r="LW59" t="str">
            <v>025003</v>
          </cell>
          <cell r="LX59">
            <v>12</v>
          </cell>
          <cell r="LY59" t="str">
            <v>025003</v>
          </cell>
          <cell r="LZ59">
            <v>44</v>
          </cell>
          <cell r="MA59" t="str">
            <v>025003</v>
          </cell>
          <cell r="MB59">
            <v>15</v>
          </cell>
          <cell r="MC59" t="str">
            <v>025003</v>
          </cell>
          <cell r="MD59">
            <v>40</v>
          </cell>
          <cell r="ME59" t="str">
            <v>025003</v>
          </cell>
          <cell r="MF59">
            <v>11</v>
          </cell>
          <cell r="MG59" t="str">
            <v>025003</v>
          </cell>
          <cell r="MH59">
            <v>51</v>
          </cell>
          <cell r="MI59" t="str">
            <v>025003</v>
          </cell>
          <cell r="MJ59">
            <v>13</v>
          </cell>
          <cell r="MK59" t="str">
            <v>025003</v>
          </cell>
          <cell r="ML59">
            <v>29</v>
          </cell>
          <cell r="MM59" t="str">
            <v>025003</v>
          </cell>
          <cell r="MN59">
            <v>9</v>
          </cell>
          <cell r="MO59" t="str">
            <v>025003</v>
          </cell>
          <cell r="MP59">
            <v>25</v>
          </cell>
          <cell r="MQ59" t="str">
            <v>025003</v>
          </cell>
          <cell r="MR59">
            <v>7</v>
          </cell>
          <cell r="MS59" t="str">
            <v>025003</v>
          </cell>
          <cell r="MT59">
            <v>24</v>
          </cell>
          <cell r="MU59" t="str">
            <v>025003</v>
          </cell>
          <cell r="MV59">
            <v>4</v>
          </cell>
          <cell r="MW59" t="str">
            <v>025003</v>
          </cell>
          <cell r="MX59">
            <v>23</v>
          </cell>
          <cell r="MY59" t="str">
            <v>025003</v>
          </cell>
          <cell r="MZ59">
            <v>3</v>
          </cell>
          <cell r="NA59" t="str">
            <v>025003</v>
          </cell>
          <cell r="NB59">
            <v>24</v>
          </cell>
          <cell r="NC59" t="str">
            <v>025003</v>
          </cell>
          <cell r="ND59">
            <v>3</v>
          </cell>
          <cell r="NE59" t="str">
            <v>025003</v>
          </cell>
          <cell r="NF59">
            <v>10</v>
          </cell>
          <cell r="NG59" t="str">
            <v>025003</v>
          </cell>
          <cell r="NH59">
            <v>5</v>
          </cell>
          <cell r="NI59" t="str">
            <v>025004</v>
          </cell>
          <cell r="NJ59">
            <v>7</v>
          </cell>
          <cell r="NM59" t="str">
            <v>025005</v>
          </cell>
          <cell r="NN59">
            <v>14</v>
          </cell>
          <cell r="NO59" t="str">
            <v>025003</v>
          </cell>
          <cell r="NP59">
            <v>1</v>
          </cell>
          <cell r="NQ59" t="str">
            <v>025004</v>
          </cell>
          <cell r="NR59">
            <v>2</v>
          </cell>
          <cell r="NS59" t="str">
            <v>027001</v>
          </cell>
          <cell r="NT59">
            <v>1</v>
          </cell>
          <cell r="NU59" t="str">
            <v>026003</v>
          </cell>
          <cell r="NV59">
            <v>3</v>
          </cell>
          <cell r="NY59" t="str">
            <v>028004</v>
          </cell>
          <cell r="NZ59">
            <v>2</v>
          </cell>
        </row>
        <row r="60">
          <cell r="C60" t="str">
            <v>026003</v>
          </cell>
          <cell r="D60">
            <v>123</v>
          </cell>
          <cell r="E60" t="str">
            <v>026003</v>
          </cell>
          <cell r="F60">
            <v>137</v>
          </cell>
          <cell r="G60" t="str">
            <v>026003</v>
          </cell>
          <cell r="H60">
            <v>123</v>
          </cell>
          <cell r="I60" t="str">
            <v>026003</v>
          </cell>
          <cell r="J60">
            <v>111</v>
          </cell>
          <cell r="K60" t="str">
            <v>026003</v>
          </cell>
          <cell r="L60">
            <v>136</v>
          </cell>
          <cell r="M60" t="str">
            <v>026003</v>
          </cell>
          <cell r="N60">
            <v>138</v>
          </cell>
          <cell r="O60" t="str">
            <v>026003</v>
          </cell>
          <cell r="P60">
            <v>133</v>
          </cell>
          <cell r="Q60" t="str">
            <v>026003</v>
          </cell>
          <cell r="R60">
            <v>138</v>
          </cell>
          <cell r="S60" t="str">
            <v>026003</v>
          </cell>
          <cell r="T60">
            <v>166</v>
          </cell>
          <cell r="U60" t="str">
            <v>026003</v>
          </cell>
          <cell r="V60">
            <v>127</v>
          </cell>
          <cell r="W60" t="str">
            <v>026003</v>
          </cell>
          <cell r="X60">
            <v>188</v>
          </cell>
          <cell r="Y60" t="str">
            <v>026003</v>
          </cell>
          <cell r="Z60">
            <v>129</v>
          </cell>
          <cell r="AA60" t="str">
            <v>026003</v>
          </cell>
          <cell r="AB60">
            <v>175</v>
          </cell>
          <cell r="AC60" t="str">
            <v>026002</v>
          </cell>
          <cell r="AD60">
            <v>141</v>
          </cell>
          <cell r="AE60" t="str">
            <v>026003</v>
          </cell>
          <cell r="AF60">
            <v>182</v>
          </cell>
          <cell r="AG60" t="str">
            <v>026003</v>
          </cell>
          <cell r="AH60">
            <v>168</v>
          </cell>
          <cell r="AI60" t="str">
            <v>026003</v>
          </cell>
          <cell r="AJ60">
            <v>178</v>
          </cell>
          <cell r="AK60" t="str">
            <v>026003</v>
          </cell>
          <cell r="AL60">
            <v>188</v>
          </cell>
          <cell r="AM60" t="str">
            <v>026003</v>
          </cell>
          <cell r="AN60">
            <v>182</v>
          </cell>
          <cell r="AO60" t="str">
            <v>026003</v>
          </cell>
          <cell r="AP60">
            <v>190</v>
          </cell>
          <cell r="AQ60" t="str">
            <v>026003</v>
          </cell>
          <cell r="AR60">
            <v>176</v>
          </cell>
          <cell r="AS60" t="str">
            <v>026003</v>
          </cell>
          <cell r="AT60">
            <v>180</v>
          </cell>
          <cell r="AU60" t="str">
            <v>026003</v>
          </cell>
          <cell r="AV60">
            <v>188</v>
          </cell>
          <cell r="AW60" t="str">
            <v>026003</v>
          </cell>
          <cell r="AX60">
            <v>199</v>
          </cell>
          <cell r="AY60" t="str">
            <v>026003</v>
          </cell>
          <cell r="AZ60">
            <v>185</v>
          </cell>
          <cell r="BA60" t="str">
            <v>026003</v>
          </cell>
          <cell r="BB60">
            <v>163</v>
          </cell>
          <cell r="BC60" t="str">
            <v>026002</v>
          </cell>
          <cell r="BD60">
            <v>164</v>
          </cell>
          <cell r="BE60" t="str">
            <v>026002</v>
          </cell>
          <cell r="BF60">
            <v>148</v>
          </cell>
          <cell r="BG60" t="str">
            <v>026002</v>
          </cell>
          <cell r="BH60">
            <v>126</v>
          </cell>
          <cell r="BI60" t="str">
            <v>026002</v>
          </cell>
          <cell r="BJ60">
            <v>130</v>
          </cell>
          <cell r="BK60" t="str">
            <v>026002</v>
          </cell>
          <cell r="BL60">
            <v>130</v>
          </cell>
          <cell r="BM60" t="str">
            <v>026002</v>
          </cell>
          <cell r="BN60">
            <v>113</v>
          </cell>
          <cell r="BO60" t="str">
            <v>024005</v>
          </cell>
          <cell r="BP60">
            <v>370</v>
          </cell>
          <cell r="BQ60" t="str">
            <v>024005</v>
          </cell>
          <cell r="BR60">
            <v>356</v>
          </cell>
          <cell r="BS60" t="str">
            <v>024006</v>
          </cell>
          <cell r="BT60">
            <v>37</v>
          </cell>
          <cell r="BU60" t="str">
            <v>025001</v>
          </cell>
          <cell r="BV60">
            <v>314</v>
          </cell>
          <cell r="BW60" t="str">
            <v>024006</v>
          </cell>
          <cell r="BX60">
            <v>51</v>
          </cell>
          <cell r="BY60" t="str">
            <v>025001</v>
          </cell>
          <cell r="BZ60">
            <v>376</v>
          </cell>
          <cell r="CA60" t="str">
            <v>025003</v>
          </cell>
          <cell r="CB60">
            <v>87</v>
          </cell>
          <cell r="CC60" t="str">
            <v>025002</v>
          </cell>
          <cell r="CD60">
            <v>83</v>
          </cell>
          <cell r="CE60" t="str">
            <v>025001</v>
          </cell>
          <cell r="CF60">
            <v>271</v>
          </cell>
          <cell r="CG60" t="str">
            <v>025001</v>
          </cell>
          <cell r="CH60">
            <v>303</v>
          </cell>
          <cell r="CI60" t="str">
            <v>024200</v>
          </cell>
          <cell r="CJ60">
            <v>149</v>
          </cell>
          <cell r="CK60" t="str">
            <v>025003</v>
          </cell>
          <cell r="CL60">
            <v>39</v>
          </cell>
          <cell r="CM60" t="str">
            <v>025003</v>
          </cell>
          <cell r="CN60">
            <v>104</v>
          </cell>
          <cell r="CO60" t="str">
            <v>025001</v>
          </cell>
          <cell r="CP60">
            <v>233</v>
          </cell>
          <cell r="CQ60" t="str">
            <v>025003</v>
          </cell>
          <cell r="CR60">
            <v>88</v>
          </cell>
          <cell r="CS60" t="str">
            <v>025002</v>
          </cell>
          <cell r="CT60">
            <v>56</v>
          </cell>
          <cell r="CU60" t="str">
            <v>025003</v>
          </cell>
          <cell r="CV60">
            <v>104</v>
          </cell>
          <cell r="CW60" t="str">
            <v>025003</v>
          </cell>
          <cell r="CX60">
            <v>43</v>
          </cell>
          <cell r="CY60" t="str">
            <v>025003</v>
          </cell>
          <cell r="CZ60">
            <v>89</v>
          </cell>
          <cell r="DA60" t="str">
            <v>025001</v>
          </cell>
          <cell r="DB60">
            <v>228</v>
          </cell>
          <cell r="DC60" t="str">
            <v>025003</v>
          </cell>
          <cell r="DD60">
            <v>128</v>
          </cell>
          <cell r="DE60" t="str">
            <v>025002</v>
          </cell>
          <cell r="DF60">
            <v>75</v>
          </cell>
          <cell r="DG60" t="str">
            <v>025003</v>
          </cell>
          <cell r="DH60">
            <v>103</v>
          </cell>
          <cell r="DI60" t="str">
            <v>025002</v>
          </cell>
          <cell r="DJ60">
            <v>59</v>
          </cell>
          <cell r="DK60" t="str">
            <v>025003</v>
          </cell>
          <cell r="DL60">
            <v>120</v>
          </cell>
          <cell r="DM60" t="str">
            <v>025003</v>
          </cell>
          <cell r="DN60">
            <v>89</v>
          </cell>
          <cell r="DO60" t="str">
            <v>025003</v>
          </cell>
          <cell r="DP60">
            <v>148</v>
          </cell>
          <cell r="DQ60" t="str">
            <v>025003</v>
          </cell>
          <cell r="DR60">
            <v>96</v>
          </cell>
          <cell r="DS60" t="str">
            <v>025002</v>
          </cell>
          <cell r="DT60">
            <v>125</v>
          </cell>
          <cell r="DU60" t="str">
            <v>025002</v>
          </cell>
          <cell r="DV60">
            <v>112</v>
          </cell>
          <cell r="DW60" t="str">
            <v>025003</v>
          </cell>
          <cell r="DX60">
            <v>150</v>
          </cell>
          <cell r="DY60" t="str">
            <v>025003</v>
          </cell>
          <cell r="DZ60">
            <v>108</v>
          </cell>
          <cell r="EA60" t="str">
            <v>025003</v>
          </cell>
          <cell r="EB60">
            <v>150</v>
          </cell>
          <cell r="EC60" t="str">
            <v>025003</v>
          </cell>
          <cell r="ED60">
            <v>104</v>
          </cell>
          <cell r="EE60" t="str">
            <v>025003</v>
          </cell>
          <cell r="EF60">
            <v>161</v>
          </cell>
          <cell r="EG60" t="str">
            <v>025001</v>
          </cell>
          <cell r="EH60">
            <v>414</v>
          </cell>
          <cell r="EI60" t="str">
            <v>025003</v>
          </cell>
          <cell r="EJ60">
            <v>135</v>
          </cell>
          <cell r="EK60" t="str">
            <v>025003</v>
          </cell>
          <cell r="EL60">
            <v>116</v>
          </cell>
          <cell r="EM60" t="str">
            <v>025003</v>
          </cell>
          <cell r="EN60">
            <v>149</v>
          </cell>
          <cell r="EO60" t="str">
            <v>025003</v>
          </cell>
          <cell r="EP60">
            <v>120</v>
          </cell>
          <cell r="EQ60" t="str">
            <v>025003</v>
          </cell>
          <cell r="ER60">
            <v>129</v>
          </cell>
          <cell r="ES60" t="str">
            <v>025002</v>
          </cell>
          <cell r="ET60">
            <v>109</v>
          </cell>
          <cell r="EU60" t="str">
            <v>025003</v>
          </cell>
          <cell r="EV60">
            <v>145</v>
          </cell>
          <cell r="EW60" t="str">
            <v>025002</v>
          </cell>
          <cell r="EX60">
            <v>128</v>
          </cell>
          <cell r="EY60" t="str">
            <v>025004</v>
          </cell>
          <cell r="EZ60">
            <v>121</v>
          </cell>
          <cell r="FA60" t="str">
            <v>025003</v>
          </cell>
          <cell r="FB60">
            <v>116</v>
          </cell>
          <cell r="FC60" t="str">
            <v>025003</v>
          </cell>
          <cell r="FD60">
            <v>119</v>
          </cell>
          <cell r="FE60" t="str">
            <v>025003</v>
          </cell>
          <cell r="FF60">
            <v>115</v>
          </cell>
          <cell r="FG60" t="str">
            <v>025003</v>
          </cell>
          <cell r="FH60">
            <v>109</v>
          </cell>
          <cell r="FI60" t="str">
            <v>025003</v>
          </cell>
          <cell r="FJ60">
            <v>126</v>
          </cell>
          <cell r="FK60" t="str">
            <v>025003</v>
          </cell>
          <cell r="FL60">
            <v>109</v>
          </cell>
          <cell r="FM60" t="str">
            <v>025003</v>
          </cell>
          <cell r="FN60">
            <v>132</v>
          </cell>
          <cell r="FO60" t="str">
            <v>025003</v>
          </cell>
          <cell r="FP60">
            <v>125</v>
          </cell>
          <cell r="FQ60" t="str">
            <v>025003</v>
          </cell>
          <cell r="FR60">
            <v>122</v>
          </cell>
          <cell r="FS60" t="str">
            <v>025003</v>
          </cell>
          <cell r="FT60">
            <v>127</v>
          </cell>
          <cell r="FU60" t="str">
            <v>025003</v>
          </cell>
          <cell r="FV60">
            <v>122</v>
          </cell>
          <cell r="FW60" t="str">
            <v>025003</v>
          </cell>
          <cell r="FX60">
            <v>128</v>
          </cell>
          <cell r="FY60" t="str">
            <v>025003</v>
          </cell>
          <cell r="FZ60">
            <v>143</v>
          </cell>
          <cell r="GA60" t="str">
            <v>025002</v>
          </cell>
          <cell r="GB60">
            <v>138</v>
          </cell>
          <cell r="GC60" t="str">
            <v>025003</v>
          </cell>
          <cell r="GD60">
            <v>127</v>
          </cell>
          <cell r="GE60" t="str">
            <v>025003</v>
          </cell>
          <cell r="GF60">
            <v>125</v>
          </cell>
          <cell r="GG60" t="str">
            <v>025003</v>
          </cell>
          <cell r="GH60">
            <v>133</v>
          </cell>
          <cell r="GI60" t="str">
            <v>025003</v>
          </cell>
          <cell r="GJ60">
            <v>131</v>
          </cell>
          <cell r="GK60" t="str">
            <v>025003</v>
          </cell>
          <cell r="GL60">
            <v>118</v>
          </cell>
          <cell r="GM60" t="str">
            <v>025003</v>
          </cell>
          <cell r="GN60">
            <v>130</v>
          </cell>
          <cell r="GO60" t="str">
            <v>025003</v>
          </cell>
          <cell r="GP60">
            <v>132</v>
          </cell>
          <cell r="GQ60" t="str">
            <v>025003</v>
          </cell>
          <cell r="GR60">
            <v>126</v>
          </cell>
          <cell r="GS60" t="str">
            <v>025003</v>
          </cell>
          <cell r="GT60">
            <v>140</v>
          </cell>
          <cell r="GU60" t="str">
            <v>025003</v>
          </cell>
          <cell r="GV60">
            <v>154</v>
          </cell>
          <cell r="GW60" t="str">
            <v>025003</v>
          </cell>
          <cell r="GX60">
            <v>146</v>
          </cell>
          <cell r="GY60" t="str">
            <v>025003</v>
          </cell>
          <cell r="GZ60">
            <v>129</v>
          </cell>
          <cell r="HA60" t="str">
            <v>025003</v>
          </cell>
          <cell r="HB60">
            <v>147</v>
          </cell>
          <cell r="HC60" t="str">
            <v>025003</v>
          </cell>
          <cell r="HD60">
            <v>175</v>
          </cell>
          <cell r="HE60" t="str">
            <v>025002</v>
          </cell>
          <cell r="HF60">
            <v>167</v>
          </cell>
          <cell r="HG60" t="str">
            <v>025003</v>
          </cell>
          <cell r="HH60">
            <v>160</v>
          </cell>
          <cell r="HI60" t="str">
            <v>025003</v>
          </cell>
          <cell r="HJ60">
            <v>159</v>
          </cell>
          <cell r="HK60" t="str">
            <v>025003</v>
          </cell>
          <cell r="HL60">
            <v>169</v>
          </cell>
          <cell r="HM60" t="str">
            <v>025003</v>
          </cell>
          <cell r="HN60">
            <v>146</v>
          </cell>
          <cell r="HO60" t="str">
            <v>025003</v>
          </cell>
          <cell r="HP60">
            <v>189</v>
          </cell>
          <cell r="HQ60" t="str">
            <v>025003</v>
          </cell>
          <cell r="HR60">
            <v>176</v>
          </cell>
          <cell r="HS60" t="str">
            <v>025003</v>
          </cell>
          <cell r="HT60">
            <v>198</v>
          </cell>
          <cell r="HU60" t="str">
            <v>025003</v>
          </cell>
          <cell r="HV60">
            <v>183</v>
          </cell>
          <cell r="HW60" t="str">
            <v>025003</v>
          </cell>
          <cell r="HX60">
            <v>197</v>
          </cell>
          <cell r="HY60" t="str">
            <v>025003</v>
          </cell>
          <cell r="HZ60">
            <v>198</v>
          </cell>
          <cell r="IA60" t="str">
            <v>025003</v>
          </cell>
          <cell r="IB60">
            <v>194</v>
          </cell>
          <cell r="IC60" t="str">
            <v>025003</v>
          </cell>
          <cell r="ID60">
            <v>207</v>
          </cell>
          <cell r="IE60" t="str">
            <v>025003</v>
          </cell>
          <cell r="IF60">
            <v>187</v>
          </cell>
          <cell r="IG60" t="str">
            <v>025003</v>
          </cell>
          <cell r="IH60">
            <v>220</v>
          </cell>
          <cell r="II60" t="str">
            <v>025003</v>
          </cell>
          <cell r="IJ60">
            <v>213</v>
          </cell>
          <cell r="IK60" t="str">
            <v>025002</v>
          </cell>
          <cell r="IL60">
            <v>200</v>
          </cell>
          <cell r="IM60" t="str">
            <v>025003</v>
          </cell>
          <cell r="IN60">
            <v>209</v>
          </cell>
          <cell r="IO60" t="str">
            <v>025003</v>
          </cell>
          <cell r="IP60">
            <v>193</v>
          </cell>
          <cell r="IQ60" t="str">
            <v>025003</v>
          </cell>
          <cell r="IR60">
            <v>171</v>
          </cell>
          <cell r="IS60" t="str">
            <v>025003</v>
          </cell>
          <cell r="IT60">
            <v>189</v>
          </cell>
          <cell r="IU60" t="str">
            <v>025003</v>
          </cell>
          <cell r="IV60">
            <v>142</v>
          </cell>
          <cell r="IW60" t="str">
            <v>025003</v>
          </cell>
          <cell r="IX60">
            <v>181</v>
          </cell>
          <cell r="IY60" t="str">
            <v>025003</v>
          </cell>
          <cell r="IZ60">
            <v>132</v>
          </cell>
          <cell r="JA60" t="str">
            <v>025003</v>
          </cell>
          <cell r="JB60">
            <v>148</v>
          </cell>
          <cell r="JC60" t="str">
            <v>025004</v>
          </cell>
          <cell r="JD60">
            <v>93</v>
          </cell>
          <cell r="JE60" t="str">
            <v>025003</v>
          </cell>
          <cell r="JF60">
            <v>139</v>
          </cell>
          <cell r="JG60" t="str">
            <v>025004</v>
          </cell>
          <cell r="JH60">
            <v>98</v>
          </cell>
          <cell r="JI60" t="str">
            <v>025003</v>
          </cell>
          <cell r="JJ60">
            <v>133</v>
          </cell>
          <cell r="JK60" t="str">
            <v>025003</v>
          </cell>
          <cell r="JL60">
            <v>86</v>
          </cell>
          <cell r="JM60" t="str">
            <v>025003</v>
          </cell>
          <cell r="JN60">
            <v>117</v>
          </cell>
          <cell r="JO60" t="str">
            <v>025003</v>
          </cell>
          <cell r="JP60">
            <v>87</v>
          </cell>
          <cell r="JQ60" t="str">
            <v>025003</v>
          </cell>
          <cell r="JR60">
            <v>122</v>
          </cell>
          <cell r="JS60" t="str">
            <v>025003</v>
          </cell>
          <cell r="JT60">
            <v>94</v>
          </cell>
          <cell r="JU60" t="str">
            <v>025004</v>
          </cell>
          <cell r="JV60">
            <v>74</v>
          </cell>
          <cell r="JW60" t="str">
            <v>025004</v>
          </cell>
          <cell r="JX60">
            <v>56</v>
          </cell>
          <cell r="JY60" t="str">
            <v>025004</v>
          </cell>
          <cell r="JZ60">
            <v>73</v>
          </cell>
          <cell r="KA60" t="str">
            <v>025004</v>
          </cell>
          <cell r="KB60">
            <v>53</v>
          </cell>
          <cell r="KC60" t="str">
            <v>025004</v>
          </cell>
          <cell r="KD60">
            <v>80</v>
          </cell>
          <cell r="KE60" t="str">
            <v>025004</v>
          </cell>
          <cell r="KF60">
            <v>33</v>
          </cell>
          <cell r="KG60" t="str">
            <v>025004</v>
          </cell>
          <cell r="KH60">
            <v>58</v>
          </cell>
          <cell r="KI60" t="str">
            <v>025004</v>
          </cell>
          <cell r="KJ60">
            <v>36</v>
          </cell>
          <cell r="KK60" t="str">
            <v>025004</v>
          </cell>
          <cell r="KL60">
            <v>58</v>
          </cell>
          <cell r="KM60" t="str">
            <v>025004</v>
          </cell>
          <cell r="KN60">
            <v>38</v>
          </cell>
          <cell r="KO60" t="str">
            <v>025004</v>
          </cell>
          <cell r="KP60">
            <v>57</v>
          </cell>
          <cell r="KQ60" t="str">
            <v>025004</v>
          </cell>
          <cell r="KR60">
            <v>15</v>
          </cell>
          <cell r="KS60" t="str">
            <v>025004</v>
          </cell>
          <cell r="KT60">
            <v>21</v>
          </cell>
          <cell r="KU60" t="str">
            <v>025004</v>
          </cell>
          <cell r="KV60">
            <v>9</v>
          </cell>
          <cell r="KW60" t="str">
            <v>025004</v>
          </cell>
          <cell r="KX60">
            <v>15</v>
          </cell>
          <cell r="KY60" t="str">
            <v>025004</v>
          </cell>
          <cell r="KZ60">
            <v>6</v>
          </cell>
          <cell r="LA60" t="str">
            <v>025004</v>
          </cell>
          <cell r="LB60">
            <v>19</v>
          </cell>
          <cell r="LC60" t="str">
            <v>025004</v>
          </cell>
          <cell r="LD60">
            <v>13</v>
          </cell>
          <cell r="LE60" t="str">
            <v>025004</v>
          </cell>
          <cell r="LF60">
            <v>39</v>
          </cell>
          <cell r="LG60" t="str">
            <v>025004</v>
          </cell>
          <cell r="LH60">
            <v>22</v>
          </cell>
          <cell r="LI60" t="str">
            <v>025004</v>
          </cell>
          <cell r="LJ60">
            <v>40</v>
          </cell>
          <cell r="LK60" t="str">
            <v>025004</v>
          </cell>
          <cell r="LL60">
            <v>25</v>
          </cell>
          <cell r="LM60" t="str">
            <v>025004</v>
          </cell>
          <cell r="LN60">
            <v>61</v>
          </cell>
          <cell r="LO60" t="str">
            <v>025004</v>
          </cell>
          <cell r="LP60">
            <v>20</v>
          </cell>
          <cell r="LQ60" t="str">
            <v>025004</v>
          </cell>
          <cell r="LR60">
            <v>64</v>
          </cell>
          <cell r="LS60" t="str">
            <v>025004</v>
          </cell>
          <cell r="LT60">
            <v>16</v>
          </cell>
          <cell r="LU60" t="str">
            <v>025004</v>
          </cell>
          <cell r="LV60">
            <v>52</v>
          </cell>
          <cell r="LW60" t="str">
            <v>025004</v>
          </cell>
          <cell r="LX60">
            <v>11</v>
          </cell>
          <cell r="LY60" t="str">
            <v>025004</v>
          </cell>
          <cell r="LZ60">
            <v>38</v>
          </cell>
          <cell r="MA60" t="str">
            <v>025004</v>
          </cell>
          <cell r="MB60">
            <v>11</v>
          </cell>
          <cell r="MC60" t="str">
            <v>025004</v>
          </cell>
          <cell r="MD60">
            <v>34</v>
          </cell>
          <cell r="ME60" t="str">
            <v>025004</v>
          </cell>
          <cell r="MF60">
            <v>14</v>
          </cell>
          <cell r="MG60" t="str">
            <v>025004</v>
          </cell>
          <cell r="MH60">
            <v>37</v>
          </cell>
          <cell r="MI60" t="str">
            <v>025004</v>
          </cell>
          <cell r="MJ60">
            <v>4</v>
          </cell>
          <cell r="MK60" t="str">
            <v>025004</v>
          </cell>
          <cell r="ML60">
            <v>14</v>
          </cell>
          <cell r="MM60" t="str">
            <v>025004</v>
          </cell>
          <cell r="MN60">
            <v>3</v>
          </cell>
          <cell r="MO60" t="str">
            <v>025004</v>
          </cell>
          <cell r="MP60">
            <v>19</v>
          </cell>
          <cell r="MQ60" t="str">
            <v>025004</v>
          </cell>
          <cell r="MR60">
            <v>9</v>
          </cell>
          <cell r="MS60" t="str">
            <v>025004</v>
          </cell>
          <cell r="MT60">
            <v>17</v>
          </cell>
          <cell r="MU60" t="str">
            <v>025004</v>
          </cell>
          <cell r="MV60">
            <v>2</v>
          </cell>
          <cell r="MW60" t="str">
            <v>025004</v>
          </cell>
          <cell r="MX60">
            <v>9</v>
          </cell>
          <cell r="MY60" t="str">
            <v>025004</v>
          </cell>
          <cell r="MZ60">
            <v>1</v>
          </cell>
          <cell r="NA60" t="str">
            <v>025004</v>
          </cell>
          <cell r="NB60">
            <v>13</v>
          </cell>
          <cell r="NC60" t="str">
            <v>025004</v>
          </cell>
          <cell r="ND60">
            <v>3</v>
          </cell>
          <cell r="NE60" t="str">
            <v>025004</v>
          </cell>
          <cell r="NF60">
            <v>4</v>
          </cell>
          <cell r="NG60" t="str">
            <v>025004</v>
          </cell>
          <cell r="NH60">
            <v>2</v>
          </cell>
          <cell r="NI60" t="str">
            <v>025005</v>
          </cell>
          <cell r="NJ60">
            <v>18</v>
          </cell>
          <cell r="NM60" t="str">
            <v>026001</v>
          </cell>
          <cell r="NN60">
            <v>5</v>
          </cell>
          <cell r="NO60" t="str">
            <v>025004</v>
          </cell>
          <cell r="NP60">
            <v>2</v>
          </cell>
          <cell r="NQ60" t="str">
            <v>025005</v>
          </cell>
          <cell r="NR60">
            <v>7</v>
          </cell>
          <cell r="NS60" t="str">
            <v>027002</v>
          </cell>
          <cell r="NT60">
            <v>2</v>
          </cell>
          <cell r="NU60" t="str">
            <v>026004</v>
          </cell>
          <cell r="NV60">
            <v>3</v>
          </cell>
          <cell r="NY60" t="str">
            <v>029001</v>
          </cell>
          <cell r="NZ60">
            <v>6</v>
          </cell>
        </row>
        <row r="61">
          <cell r="C61" t="str">
            <v>026004</v>
          </cell>
          <cell r="D61">
            <v>66</v>
          </cell>
          <cell r="E61" t="str">
            <v>026004</v>
          </cell>
          <cell r="F61">
            <v>70</v>
          </cell>
          <cell r="G61" t="str">
            <v>026004</v>
          </cell>
          <cell r="H61">
            <v>83</v>
          </cell>
          <cell r="I61" t="str">
            <v>026004</v>
          </cell>
          <cell r="J61">
            <v>63</v>
          </cell>
          <cell r="K61" t="str">
            <v>026004</v>
          </cell>
          <cell r="L61">
            <v>82</v>
          </cell>
          <cell r="M61" t="str">
            <v>026004</v>
          </cell>
          <cell r="N61">
            <v>86</v>
          </cell>
          <cell r="O61" t="str">
            <v>026004</v>
          </cell>
          <cell r="P61">
            <v>84</v>
          </cell>
          <cell r="Q61" t="str">
            <v>026004</v>
          </cell>
          <cell r="R61">
            <v>75</v>
          </cell>
          <cell r="S61" t="str">
            <v>026004</v>
          </cell>
          <cell r="T61">
            <v>106</v>
          </cell>
          <cell r="U61" t="str">
            <v>026004</v>
          </cell>
          <cell r="V61">
            <v>87</v>
          </cell>
          <cell r="W61" t="str">
            <v>026004</v>
          </cell>
          <cell r="X61">
            <v>117</v>
          </cell>
          <cell r="Y61" t="str">
            <v>026004</v>
          </cell>
          <cell r="Z61">
            <v>90</v>
          </cell>
          <cell r="AA61" t="str">
            <v>026004</v>
          </cell>
          <cell r="AB61">
            <v>111</v>
          </cell>
          <cell r="AC61" t="str">
            <v>026003</v>
          </cell>
          <cell r="AD61">
            <v>162</v>
          </cell>
          <cell r="AE61" t="str">
            <v>026004</v>
          </cell>
          <cell r="AF61">
            <v>99</v>
          </cell>
          <cell r="AG61" t="str">
            <v>026004</v>
          </cell>
          <cell r="AH61">
            <v>117</v>
          </cell>
          <cell r="AI61" t="str">
            <v>026004</v>
          </cell>
          <cell r="AJ61">
            <v>114</v>
          </cell>
          <cell r="AK61" t="str">
            <v>026004</v>
          </cell>
          <cell r="AL61">
            <v>95</v>
          </cell>
          <cell r="AM61" t="str">
            <v>026004</v>
          </cell>
          <cell r="AN61">
            <v>109</v>
          </cell>
          <cell r="AO61" t="str">
            <v>026004</v>
          </cell>
          <cell r="AP61">
            <v>118</v>
          </cell>
          <cell r="AQ61" t="str">
            <v>026004</v>
          </cell>
          <cell r="AR61">
            <v>109</v>
          </cell>
          <cell r="AS61" t="str">
            <v>026004</v>
          </cell>
          <cell r="AT61">
            <v>113</v>
          </cell>
          <cell r="AU61" t="str">
            <v>026004</v>
          </cell>
          <cell r="AV61">
            <v>149</v>
          </cell>
          <cell r="AW61" t="str">
            <v>026004</v>
          </cell>
          <cell r="AX61">
            <v>125</v>
          </cell>
          <cell r="AY61" t="str">
            <v>026004</v>
          </cell>
          <cell r="AZ61">
            <v>147</v>
          </cell>
          <cell r="BA61" t="str">
            <v>026004</v>
          </cell>
          <cell r="BB61">
            <v>123</v>
          </cell>
          <cell r="BC61" t="str">
            <v>026003</v>
          </cell>
          <cell r="BD61">
            <v>199</v>
          </cell>
          <cell r="BE61" t="str">
            <v>026003</v>
          </cell>
          <cell r="BF61">
            <v>177</v>
          </cell>
          <cell r="BG61" t="str">
            <v>026003</v>
          </cell>
          <cell r="BH61">
            <v>128</v>
          </cell>
          <cell r="BI61" t="str">
            <v>026003</v>
          </cell>
          <cell r="BJ61">
            <v>109</v>
          </cell>
          <cell r="BK61" t="str">
            <v>026003</v>
          </cell>
          <cell r="BL61">
            <v>133</v>
          </cell>
          <cell r="BM61" t="str">
            <v>026003</v>
          </cell>
          <cell r="BN61">
            <v>107</v>
          </cell>
          <cell r="BO61" t="str">
            <v>024006</v>
          </cell>
          <cell r="BP61">
            <v>69</v>
          </cell>
          <cell r="BQ61" t="str">
            <v>024006</v>
          </cell>
          <cell r="BR61">
            <v>38</v>
          </cell>
          <cell r="BS61" t="str">
            <v>024200</v>
          </cell>
          <cell r="BT61">
            <v>125</v>
          </cell>
          <cell r="BU61" t="str">
            <v>025002</v>
          </cell>
          <cell r="BV61">
            <v>104</v>
          </cell>
          <cell r="BW61" t="str">
            <v>024200</v>
          </cell>
          <cell r="BX61">
            <v>123</v>
          </cell>
          <cell r="BY61" t="str">
            <v>025002</v>
          </cell>
          <cell r="BZ61">
            <v>76</v>
          </cell>
          <cell r="CA61" t="str">
            <v>025004</v>
          </cell>
          <cell r="CB61">
            <v>68</v>
          </cell>
          <cell r="CC61" t="str">
            <v>025003</v>
          </cell>
          <cell r="CD61">
            <v>53</v>
          </cell>
          <cell r="CE61" t="str">
            <v>025002</v>
          </cell>
          <cell r="CF61">
            <v>123</v>
          </cell>
          <cell r="CG61" t="str">
            <v>025002</v>
          </cell>
          <cell r="CH61">
            <v>59</v>
          </cell>
          <cell r="CI61" t="str">
            <v>025001</v>
          </cell>
          <cell r="CJ61">
            <v>268</v>
          </cell>
          <cell r="CK61" t="str">
            <v>025004</v>
          </cell>
          <cell r="CL61">
            <v>49</v>
          </cell>
          <cell r="CM61" t="str">
            <v>025004</v>
          </cell>
          <cell r="CN61">
            <v>97</v>
          </cell>
          <cell r="CO61" t="str">
            <v>025002</v>
          </cell>
          <cell r="CP61">
            <v>74</v>
          </cell>
          <cell r="CQ61" t="str">
            <v>025004</v>
          </cell>
          <cell r="CR61">
            <v>92</v>
          </cell>
          <cell r="CS61" t="str">
            <v>025003</v>
          </cell>
          <cell r="CT61">
            <v>53</v>
          </cell>
          <cell r="CU61" t="str">
            <v>025004</v>
          </cell>
          <cell r="CV61">
            <v>105</v>
          </cell>
          <cell r="CW61" t="str">
            <v>025004</v>
          </cell>
          <cell r="CX61">
            <v>53</v>
          </cell>
          <cell r="CY61" t="str">
            <v>025004</v>
          </cell>
          <cell r="CZ61">
            <v>89</v>
          </cell>
          <cell r="DA61" t="str">
            <v>025002</v>
          </cell>
          <cell r="DB61">
            <v>67</v>
          </cell>
          <cell r="DC61" t="str">
            <v>025004</v>
          </cell>
          <cell r="DD61">
            <v>105</v>
          </cell>
          <cell r="DE61" t="str">
            <v>025003</v>
          </cell>
          <cell r="DF61">
            <v>61</v>
          </cell>
          <cell r="DG61" t="str">
            <v>025004</v>
          </cell>
          <cell r="DH61">
            <v>88</v>
          </cell>
          <cell r="DI61" t="str">
            <v>025003</v>
          </cell>
          <cell r="DJ61">
            <v>57</v>
          </cell>
          <cell r="DK61" t="str">
            <v>025004</v>
          </cell>
          <cell r="DL61">
            <v>104</v>
          </cell>
          <cell r="DM61" t="str">
            <v>025004</v>
          </cell>
          <cell r="DN61">
            <v>86</v>
          </cell>
          <cell r="DO61" t="str">
            <v>025004</v>
          </cell>
          <cell r="DP61">
            <v>114</v>
          </cell>
          <cell r="DQ61" t="str">
            <v>025004</v>
          </cell>
          <cell r="DR61">
            <v>89</v>
          </cell>
          <cell r="DS61" t="str">
            <v>025003</v>
          </cell>
          <cell r="DT61">
            <v>157</v>
          </cell>
          <cell r="DU61" t="str">
            <v>025003</v>
          </cell>
          <cell r="DV61">
            <v>115</v>
          </cell>
          <cell r="DW61" t="str">
            <v>025004</v>
          </cell>
          <cell r="DX61">
            <v>139</v>
          </cell>
          <cell r="DY61" t="str">
            <v>025004</v>
          </cell>
          <cell r="DZ61">
            <v>123</v>
          </cell>
          <cell r="EA61" t="str">
            <v>025004</v>
          </cell>
          <cell r="EB61">
            <v>148</v>
          </cell>
          <cell r="EC61" t="str">
            <v>025004</v>
          </cell>
          <cell r="ED61">
            <v>102</v>
          </cell>
          <cell r="EE61" t="str">
            <v>025004</v>
          </cell>
          <cell r="EF61">
            <v>142</v>
          </cell>
          <cell r="EG61" t="str">
            <v>025002</v>
          </cell>
          <cell r="EH61">
            <v>130</v>
          </cell>
          <cell r="EI61" t="str">
            <v>025004</v>
          </cell>
          <cell r="EJ61">
            <v>118</v>
          </cell>
          <cell r="EK61" t="str">
            <v>025004</v>
          </cell>
          <cell r="EL61">
            <v>104</v>
          </cell>
          <cell r="EM61" t="str">
            <v>025004</v>
          </cell>
          <cell r="EN61">
            <v>132</v>
          </cell>
          <cell r="EO61" t="str">
            <v>025004</v>
          </cell>
          <cell r="EP61">
            <v>94</v>
          </cell>
          <cell r="EQ61" t="str">
            <v>025004</v>
          </cell>
          <cell r="ER61">
            <v>105</v>
          </cell>
          <cell r="ES61" t="str">
            <v>025003</v>
          </cell>
          <cell r="ET61">
            <v>122</v>
          </cell>
          <cell r="EU61" t="str">
            <v>025004</v>
          </cell>
          <cell r="EV61">
            <v>121</v>
          </cell>
          <cell r="EW61" t="str">
            <v>025003</v>
          </cell>
          <cell r="EX61">
            <v>106</v>
          </cell>
          <cell r="EY61" t="str">
            <v>025005</v>
          </cell>
          <cell r="EZ61">
            <v>107</v>
          </cell>
          <cell r="FA61" t="str">
            <v>025004</v>
          </cell>
          <cell r="FB61">
            <v>99</v>
          </cell>
          <cell r="FC61" t="str">
            <v>025004</v>
          </cell>
          <cell r="FD61">
            <v>115</v>
          </cell>
          <cell r="FE61" t="str">
            <v>025004</v>
          </cell>
          <cell r="FF61">
            <v>104</v>
          </cell>
          <cell r="FG61" t="str">
            <v>025004</v>
          </cell>
          <cell r="FH61">
            <v>97</v>
          </cell>
          <cell r="FI61" t="str">
            <v>025004</v>
          </cell>
          <cell r="FJ61">
            <v>102</v>
          </cell>
          <cell r="FK61" t="str">
            <v>025004</v>
          </cell>
          <cell r="FL61">
            <v>92</v>
          </cell>
          <cell r="FM61" t="str">
            <v>025004</v>
          </cell>
          <cell r="FN61">
            <v>107</v>
          </cell>
          <cell r="FO61" t="str">
            <v>025004</v>
          </cell>
          <cell r="FP61">
            <v>117</v>
          </cell>
          <cell r="FQ61" t="str">
            <v>025004</v>
          </cell>
          <cell r="FR61">
            <v>134</v>
          </cell>
          <cell r="FS61" t="str">
            <v>025004</v>
          </cell>
          <cell r="FT61">
            <v>110</v>
          </cell>
          <cell r="FU61" t="str">
            <v>025004</v>
          </cell>
          <cell r="FV61">
            <v>138</v>
          </cell>
          <cell r="FW61" t="str">
            <v>025004</v>
          </cell>
          <cell r="FX61">
            <v>139</v>
          </cell>
          <cell r="FY61" t="str">
            <v>025004</v>
          </cell>
          <cell r="FZ61">
            <v>128</v>
          </cell>
          <cell r="GA61" t="str">
            <v>025003</v>
          </cell>
          <cell r="GB61">
            <v>142</v>
          </cell>
          <cell r="GC61" t="str">
            <v>025004</v>
          </cell>
          <cell r="GD61">
            <v>141</v>
          </cell>
          <cell r="GE61" t="str">
            <v>025004</v>
          </cell>
          <cell r="GF61">
            <v>119</v>
          </cell>
          <cell r="GG61" t="str">
            <v>025004</v>
          </cell>
          <cell r="GH61">
            <v>123</v>
          </cell>
          <cell r="GI61" t="str">
            <v>025004</v>
          </cell>
          <cell r="GJ61">
            <v>112</v>
          </cell>
          <cell r="GK61" t="str">
            <v>025004</v>
          </cell>
          <cell r="GL61">
            <v>95</v>
          </cell>
          <cell r="GM61" t="str">
            <v>025004</v>
          </cell>
          <cell r="GN61">
            <v>123</v>
          </cell>
          <cell r="GO61" t="str">
            <v>025004</v>
          </cell>
          <cell r="GP61">
            <v>132</v>
          </cell>
          <cell r="GQ61" t="str">
            <v>025004</v>
          </cell>
          <cell r="GR61">
            <v>124</v>
          </cell>
          <cell r="GS61" t="str">
            <v>025004</v>
          </cell>
          <cell r="GT61">
            <v>131</v>
          </cell>
          <cell r="GU61" t="str">
            <v>025004</v>
          </cell>
          <cell r="GV61">
            <v>124</v>
          </cell>
          <cell r="GW61" t="str">
            <v>025004</v>
          </cell>
          <cell r="GX61">
            <v>121</v>
          </cell>
          <cell r="GY61" t="str">
            <v>025004</v>
          </cell>
          <cell r="GZ61">
            <v>160</v>
          </cell>
          <cell r="HA61" t="str">
            <v>025004</v>
          </cell>
          <cell r="HB61">
            <v>124</v>
          </cell>
          <cell r="HC61" t="str">
            <v>025004</v>
          </cell>
          <cell r="HD61">
            <v>146</v>
          </cell>
          <cell r="HE61" t="str">
            <v>025003</v>
          </cell>
          <cell r="HF61">
            <v>222</v>
          </cell>
          <cell r="HG61" t="str">
            <v>025004</v>
          </cell>
          <cell r="HH61">
            <v>152</v>
          </cell>
          <cell r="HI61" t="str">
            <v>025004</v>
          </cell>
          <cell r="HJ61">
            <v>149</v>
          </cell>
          <cell r="HK61" t="str">
            <v>025004</v>
          </cell>
          <cell r="HL61">
            <v>157</v>
          </cell>
          <cell r="HM61" t="str">
            <v>025004</v>
          </cell>
          <cell r="HN61">
            <v>153</v>
          </cell>
          <cell r="HO61" t="str">
            <v>025004</v>
          </cell>
          <cell r="HP61">
            <v>166</v>
          </cell>
          <cell r="HQ61" t="str">
            <v>025004</v>
          </cell>
          <cell r="HR61">
            <v>142</v>
          </cell>
          <cell r="HS61" t="str">
            <v>025004</v>
          </cell>
          <cell r="HT61">
            <v>180</v>
          </cell>
          <cell r="HU61" t="str">
            <v>025004</v>
          </cell>
          <cell r="HV61">
            <v>141</v>
          </cell>
          <cell r="HW61" t="str">
            <v>025004</v>
          </cell>
          <cell r="HX61">
            <v>156</v>
          </cell>
          <cell r="HY61" t="str">
            <v>025004</v>
          </cell>
          <cell r="HZ61">
            <v>163</v>
          </cell>
          <cell r="IA61" t="str">
            <v>025004</v>
          </cell>
          <cell r="IB61">
            <v>155</v>
          </cell>
          <cell r="IC61" t="str">
            <v>025004</v>
          </cell>
          <cell r="ID61">
            <v>152</v>
          </cell>
          <cell r="IE61" t="str">
            <v>025004</v>
          </cell>
          <cell r="IF61">
            <v>137</v>
          </cell>
          <cell r="IG61" t="str">
            <v>025004</v>
          </cell>
          <cell r="IH61">
            <v>169</v>
          </cell>
          <cell r="II61" t="str">
            <v>025004</v>
          </cell>
          <cell r="IJ61">
            <v>169</v>
          </cell>
          <cell r="IK61" t="str">
            <v>025003</v>
          </cell>
          <cell r="IL61">
            <v>202</v>
          </cell>
          <cell r="IM61" t="str">
            <v>025004</v>
          </cell>
          <cell r="IN61">
            <v>124</v>
          </cell>
          <cell r="IO61" t="str">
            <v>025004</v>
          </cell>
          <cell r="IP61">
            <v>168</v>
          </cell>
          <cell r="IQ61" t="str">
            <v>025004</v>
          </cell>
          <cell r="IR61">
            <v>142</v>
          </cell>
          <cell r="IS61" t="str">
            <v>025004</v>
          </cell>
          <cell r="IT61">
            <v>145</v>
          </cell>
          <cell r="IU61" t="str">
            <v>025004</v>
          </cell>
          <cell r="IV61">
            <v>108</v>
          </cell>
          <cell r="IW61" t="str">
            <v>025004</v>
          </cell>
          <cell r="IX61">
            <v>145</v>
          </cell>
          <cell r="IY61" t="str">
            <v>025004</v>
          </cell>
          <cell r="IZ61">
            <v>117</v>
          </cell>
          <cell r="JA61" t="str">
            <v>025004</v>
          </cell>
          <cell r="JB61">
            <v>126</v>
          </cell>
          <cell r="JC61" t="str">
            <v>025005</v>
          </cell>
          <cell r="JD61">
            <v>130</v>
          </cell>
          <cell r="JE61" t="str">
            <v>025004</v>
          </cell>
          <cell r="JF61">
            <v>127</v>
          </cell>
          <cell r="JG61" t="str">
            <v>025005</v>
          </cell>
          <cell r="JH61">
            <v>133</v>
          </cell>
          <cell r="JI61" t="str">
            <v>025004</v>
          </cell>
          <cell r="JJ61">
            <v>114</v>
          </cell>
          <cell r="JK61" t="str">
            <v>025004</v>
          </cell>
          <cell r="JL61">
            <v>71</v>
          </cell>
          <cell r="JM61" t="str">
            <v>025004</v>
          </cell>
          <cell r="JN61">
            <v>87</v>
          </cell>
          <cell r="JO61" t="str">
            <v>025004</v>
          </cell>
          <cell r="JP61">
            <v>85</v>
          </cell>
          <cell r="JQ61" t="str">
            <v>025004</v>
          </cell>
          <cell r="JR61">
            <v>103</v>
          </cell>
          <cell r="JS61" t="str">
            <v>025004</v>
          </cell>
          <cell r="JT61">
            <v>65</v>
          </cell>
          <cell r="JU61" t="str">
            <v>025005</v>
          </cell>
          <cell r="JV61">
            <v>149</v>
          </cell>
          <cell r="JW61" t="str">
            <v>025005</v>
          </cell>
          <cell r="JX61">
            <v>71</v>
          </cell>
          <cell r="JY61" t="str">
            <v>025005</v>
          </cell>
          <cell r="JZ61">
            <v>107</v>
          </cell>
          <cell r="KA61" t="str">
            <v>025005</v>
          </cell>
          <cell r="KB61">
            <v>74</v>
          </cell>
          <cell r="KC61" t="str">
            <v>025005</v>
          </cell>
          <cell r="KD61">
            <v>132</v>
          </cell>
          <cell r="KE61" t="str">
            <v>025005</v>
          </cell>
          <cell r="KF61">
            <v>64</v>
          </cell>
          <cell r="KG61" t="str">
            <v>025005</v>
          </cell>
          <cell r="KH61">
            <v>88</v>
          </cell>
          <cell r="KI61" t="str">
            <v>025005</v>
          </cell>
          <cell r="KJ61">
            <v>66</v>
          </cell>
          <cell r="KK61" t="str">
            <v>025005</v>
          </cell>
          <cell r="KL61">
            <v>110</v>
          </cell>
          <cell r="KM61" t="str">
            <v>025005</v>
          </cell>
          <cell r="KN61">
            <v>59</v>
          </cell>
          <cell r="KO61" t="str">
            <v>025005</v>
          </cell>
          <cell r="KP61">
            <v>98</v>
          </cell>
          <cell r="KQ61" t="str">
            <v>025005</v>
          </cell>
          <cell r="KR61">
            <v>26</v>
          </cell>
          <cell r="KS61" t="str">
            <v>025005</v>
          </cell>
          <cell r="KT61">
            <v>40</v>
          </cell>
          <cell r="KU61" t="str">
            <v>025005</v>
          </cell>
          <cell r="KV61">
            <v>14</v>
          </cell>
          <cell r="KW61" t="str">
            <v>025005</v>
          </cell>
          <cell r="KX61">
            <v>35</v>
          </cell>
          <cell r="KY61" t="str">
            <v>025005</v>
          </cell>
          <cell r="KZ61">
            <v>20</v>
          </cell>
          <cell r="LA61" t="str">
            <v>025005</v>
          </cell>
          <cell r="LB61">
            <v>45</v>
          </cell>
          <cell r="LC61" t="str">
            <v>025005</v>
          </cell>
          <cell r="LD61">
            <v>31</v>
          </cell>
          <cell r="LE61" t="str">
            <v>025005</v>
          </cell>
          <cell r="LF61">
            <v>67</v>
          </cell>
          <cell r="LG61" t="str">
            <v>025005</v>
          </cell>
          <cell r="LH61">
            <v>49</v>
          </cell>
          <cell r="LI61" t="str">
            <v>025005</v>
          </cell>
          <cell r="LJ61">
            <v>103</v>
          </cell>
          <cell r="LK61" t="str">
            <v>025005</v>
          </cell>
          <cell r="LL61">
            <v>58</v>
          </cell>
          <cell r="LM61" t="str">
            <v>025005</v>
          </cell>
          <cell r="LN61">
            <v>102</v>
          </cell>
          <cell r="LO61" t="str">
            <v>025005</v>
          </cell>
          <cell r="LP61">
            <v>46</v>
          </cell>
          <cell r="LQ61" t="str">
            <v>025005</v>
          </cell>
          <cell r="LR61">
            <v>112</v>
          </cell>
          <cell r="LS61" t="str">
            <v>025005</v>
          </cell>
          <cell r="LT61">
            <v>37</v>
          </cell>
          <cell r="LU61" t="str">
            <v>025005</v>
          </cell>
          <cell r="LV61">
            <v>97</v>
          </cell>
          <cell r="LW61" t="str">
            <v>025005</v>
          </cell>
          <cell r="LX61">
            <v>31</v>
          </cell>
          <cell r="LY61" t="str">
            <v>025005</v>
          </cell>
          <cell r="LZ61">
            <v>81</v>
          </cell>
          <cell r="MA61" t="str">
            <v>025005</v>
          </cell>
          <cell r="MB61">
            <v>22</v>
          </cell>
          <cell r="MC61" t="str">
            <v>025005</v>
          </cell>
          <cell r="MD61">
            <v>72</v>
          </cell>
          <cell r="ME61" t="str">
            <v>025005</v>
          </cell>
          <cell r="MF61">
            <v>25</v>
          </cell>
          <cell r="MG61" t="str">
            <v>025005</v>
          </cell>
          <cell r="MH61">
            <v>64</v>
          </cell>
          <cell r="MI61" t="str">
            <v>025005</v>
          </cell>
          <cell r="MJ61">
            <v>12</v>
          </cell>
          <cell r="MK61" t="str">
            <v>025005</v>
          </cell>
          <cell r="ML61">
            <v>49</v>
          </cell>
          <cell r="MM61" t="str">
            <v>025005</v>
          </cell>
          <cell r="MN61">
            <v>8</v>
          </cell>
          <cell r="MO61" t="str">
            <v>025005</v>
          </cell>
          <cell r="MP61">
            <v>38</v>
          </cell>
          <cell r="MQ61" t="str">
            <v>025005</v>
          </cell>
          <cell r="MR61">
            <v>8</v>
          </cell>
          <cell r="MS61" t="str">
            <v>025005</v>
          </cell>
          <cell r="MT61">
            <v>42</v>
          </cell>
          <cell r="MU61" t="str">
            <v>025005</v>
          </cell>
          <cell r="MV61">
            <v>6</v>
          </cell>
          <cell r="MW61" t="str">
            <v>025005</v>
          </cell>
          <cell r="MX61">
            <v>42</v>
          </cell>
          <cell r="MY61" t="str">
            <v>025005</v>
          </cell>
          <cell r="MZ61">
            <v>10</v>
          </cell>
          <cell r="NA61" t="str">
            <v>025005</v>
          </cell>
          <cell r="NB61">
            <v>22</v>
          </cell>
          <cell r="NC61" t="str">
            <v>025005</v>
          </cell>
          <cell r="ND61">
            <v>10</v>
          </cell>
          <cell r="NE61" t="str">
            <v>025005</v>
          </cell>
          <cell r="NF61">
            <v>25</v>
          </cell>
          <cell r="NG61" t="str">
            <v>025005</v>
          </cell>
          <cell r="NH61">
            <v>3</v>
          </cell>
          <cell r="NI61" t="str">
            <v>026001</v>
          </cell>
          <cell r="NJ61">
            <v>9</v>
          </cell>
          <cell r="NK61" t="str">
            <v>025005</v>
          </cell>
          <cell r="NL61">
            <v>4</v>
          </cell>
          <cell r="NM61" t="str">
            <v>026002</v>
          </cell>
          <cell r="NN61">
            <v>5</v>
          </cell>
          <cell r="NO61" t="str">
            <v>025005</v>
          </cell>
          <cell r="NP61">
            <v>2</v>
          </cell>
          <cell r="NQ61" t="str">
            <v>026001</v>
          </cell>
          <cell r="NR61">
            <v>4</v>
          </cell>
          <cell r="NU61" t="str">
            <v>026005</v>
          </cell>
          <cell r="NV61">
            <v>1</v>
          </cell>
          <cell r="NW61" t="str">
            <v>025005</v>
          </cell>
          <cell r="NX61">
            <v>2</v>
          </cell>
          <cell r="NY61" t="str">
            <v>029100</v>
          </cell>
          <cell r="NZ61">
            <v>1</v>
          </cell>
        </row>
        <row r="62">
          <cell r="C62" t="str">
            <v>026005</v>
          </cell>
          <cell r="D62">
            <v>74</v>
          </cell>
          <cell r="E62" t="str">
            <v>026005</v>
          </cell>
          <cell r="F62">
            <v>65</v>
          </cell>
          <cell r="G62" t="str">
            <v>026005</v>
          </cell>
          <cell r="H62">
            <v>85</v>
          </cell>
          <cell r="I62" t="str">
            <v>026005</v>
          </cell>
          <cell r="J62">
            <v>70</v>
          </cell>
          <cell r="K62" t="str">
            <v>026005</v>
          </cell>
          <cell r="L62">
            <v>89</v>
          </cell>
          <cell r="M62" t="str">
            <v>026005</v>
          </cell>
          <cell r="N62">
            <v>73</v>
          </cell>
          <cell r="O62" t="str">
            <v>026005</v>
          </cell>
          <cell r="P62">
            <v>102</v>
          </cell>
          <cell r="Q62" t="str">
            <v>026005</v>
          </cell>
          <cell r="R62">
            <v>85</v>
          </cell>
          <cell r="S62" t="str">
            <v>026005</v>
          </cell>
          <cell r="T62">
            <v>107</v>
          </cell>
          <cell r="U62" t="str">
            <v>026005</v>
          </cell>
          <cell r="V62">
            <v>92</v>
          </cell>
          <cell r="W62" t="str">
            <v>026005</v>
          </cell>
          <cell r="X62">
            <v>119</v>
          </cell>
          <cell r="Y62" t="str">
            <v>026005</v>
          </cell>
          <cell r="Z62">
            <v>106</v>
          </cell>
          <cell r="AA62" t="str">
            <v>026005</v>
          </cell>
          <cell r="AB62">
            <v>121</v>
          </cell>
          <cell r="AC62" t="str">
            <v>026004</v>
          </cell>
          <cell r="AD62">
            <v>118</v>
          </cell>
          <cell r="AE62" t="str">
            <v>026005</v>
          </cell>
          <cell r="AF62">
            <v>128</v>
          </cell>
          <cell r="AG62" t="str">
            <v>026005</v>
          </cell>
          <cell r="AH62">
            <v>103</v>
          </cell>
          <cell r="AI62" t="str">
            <v>026005</v>
          </cell>
          <cell r="AJ62">
            <v>129</v>
          </cell>
          <cell r="AK62" t="str">
            <v>026005</v>
          </cell>
          <cell r="AL62">
            <v>125</v>
          </cell>
          <cell r="AM62" t="str">
            <v>026005</v>
          </cell>
          <cell r="AN62">
            <v>147</v>
          </cell>
          <cell r="AO62" t="str">
            <v>026005</v>
          </cell>
          <cell r="AP62">
            <v>111</v>
          </cell>
          <cell r="AQ62" t="str">
            <v>026005</v>
          </cell>
          <cell r="AR62">
            <v>144</v>
          </cell>
          <cell r="AS62" t="str">
            <v>026005</v>
          </cell>
          <cell r="AT62">
            <v>130</v>
          </cell>
          <cell r="AU62" t="str">
            <v>026005</v>
          </cell>
          <cell r="AV62">
            <v>157</v>
          </cell>
          <cell r="AW62" t="str">
            <v>026005</v>
          </cell>
          <cell r="AX62">
            <v>136</v>
          </cell>
          <cell r="AY62" t="str">
            <v>026005</v>
          </cell>
          <cell r="AZ62">
            <v>142</v>
          </cell>
          <cell r="BA62" t="str">
            <v>026005</v>
          </cell>
          <cell r="BB62">
            <v>132</v>
          </cell>
          <cell r="BC62" t="str">
            <v>026004</v>
          </cell>
          <cell r="BD62">
            <v>127</v>
          </cell>
          <cell r="BE62" t="str">
            <v>026004</v>
          </cell>
          <cell r="BF62">
            <v>118</v>
          </cell>
          <cell r="BG62" t="str">
            <v>026004</v>
          </cell>
          <cell r="BH62">
            <v>77</v>
          </cell>
          <cell r="BI62" t="str">
            <v>026004</v>
          </cell>
          <cell r="BJ62">
            <v>64</v>
          </cell>
          <cell r="BK62" t="str">
            <v>026004</v>
          </cell>
          <cell r="BL62">
            <v>82</v>
          </cell>
          <cell r="BM62" t="str">
            <v>026004</v>
          </cell>
          <cell r="BN62">
            <v>70</v>
          </cell>
          <cell r="BO62" t="str">
            <v>024200</v>
          </cell>
          <cell r="BP62">
            <v>92</v>
          </cell>
          <cell r="BQ62" t="str">
            <v>024200</v>
          </cell>
          <cell r="BR62">
            <v>70</v>
          </cell>
          <cell r="BS62" t="str">
            <v>025001</v>
          </cell>
          <cell r="BT62">
            <v>270</v>
          </cell>
          <cell r="BU62" t="str">
            <v>025003</v>
          </cell>
          <cell r="BV62">
            <v>77</v>
          </cell>
          <cell r="BW62" t="str">
            <v>025001</v>
          </cell>
          <cell r="BX62">
            <v>233</v>
          </cell>
          <cell r="BY62" t="str">
            <v>025003</v>
          </cell>
          <cell r="BZ62">
            <v>58</v>
          </cell>
          <cell r="CA62" t="str">
            <v>025005</v>
          </cell>
          <cell r="CB62">
            <v>101</v>
          </cell>
          <cell r="CC62" t="str">
            <v>025004</v>
          </cell>
          <cell r="CD62">
            <v>40</v>
          </cell>
          <cell r="CE62" t="str">
            <v>025003</v>
          </cell>
          <cell r="CF62">
            <v>86</v>
          </cell>
          <cell r="CG62" t="str">
            <v>025003</v>
          </cell>
          <cell r="CH62">
            <v>54</v>
          </cell>
          <cell r="CI62" t="str">
            <v>025002</v>
          </cell>
          <cell r="CJ62">
            <v>114</v>
          </cell>
          <cell r="CK62" t="str">
            <v>025005</v>
          </cell>
          <cell r="CL62">
            <v>52</v>
          </cell>
          <cell r="CM62" t="str">
            <v>025005</v>
          </cell>
          <cell r="CN62">
            <v>107</v>
          </cell>
          <cell r="CO62" t="str">
            <v>025003</v>
          </cell>
          <cell r="CP62">
            <v>76</v>
          </cell>
          <cell r="CQ62" t="str">
            <v>025005</v>
          </cell>
          <cell r="CR62">
            <v>87</v>
          </cell>
          <cell r="CS62" t="str">
            <v>025004</v>
          </cell>
          <cell r="CT62">
            <v>66</v>
          </cell>
          <cell r="CU62" t="str">
            <v>025005</v>
          </cell>
          <cell r="CV62">
            <v>80</v>
          </cell>
          <cell r="CW62" t="str">
            <v>025005</v>
          </cell>
          <cell r="CX62">
            <v>67</v>
          </cell>
          <cell r="CY62" t="str">
            <v>025005</v>
          </cell>
          <cell r="CZ62">
            <v>99</v>
          </cell>
          <cell r="DA62" t="str">
            <v>025003</v>
          </cell>
          <cell r="DB62">
            <v>62</v>
          </cell>
          <cell r="DC62" t="str">
            <v>025005</v>
          </cell>
          <cell r="DD62">
            <v>104</v>
          </cell>
          <cell r="DE62" t="str">
            <v>025004</v>
          </cell>
          <cell r="DF62">
            <v>67</v>
          </cell>
          <cell r="DG62" t="str">
            <v>025005</v>
          </cell>
          <cell r="DH62">
            <v>99</v>
          </cell>
          <cell r="DI62" t="str">
            <v>025004</v>
          </cell>
          <cell r="DJ62">
            <v>50</v>
          </cell>
          <cell r="DK62" t="str">
            <v>025005</v>
          </cell>
          <cell r="DL62">
            <v>106</v>
          </cell>
          <cell r="DM62" t="str">
            <v>025005</v>
          </cell>
          <cell r="DN62">
            <v>80</v>
          </cell>
          <cell r="DO62" t="str">
            <v>025005</v>
          </cell>
          <cell r="DP62">
            <v>108</v>
          </cell>
          <cell r="DQ62" t="str">
            <v>025005</v>
          </cell>
          <cell r="DR62">
            <v>75</v>
          </cell>
          <cell r="DS62" t="str">
            <v>025004</v>
          </cell>
          <cell r="DT62">
            <v>143</v>
          </cell>
          <cell r="DU62" t="str">
            <v>025004</v>
          </cell>
          <cell r="DV62">
            <v>87</v>
          </cell>
          <cell r="DW62" t="str">
            <v>025005</v>
          </cell>
          <cell r="DX62">
            <v>113</v>
          </cell>
          <cell r="DY62" t="str">
            <v>025005</v>
          </cell>
          <cell r="DZ62">
            <v>90</v>
          </cell>
          <cell r="EA62" t="str">
            <v>025005</v>
          </cell>
          <cell r="EB62">
            <v>132</v>
          </cell>
          <cell r="EC62" t="str">
            <v>025005</v>
          </cell>
          <cell r="ED62">
            <v>94</v>
          </cell>
          <cell r="EE62" t="str">
            <v>025005</v>
          </cell>
          <cell r="EF62">
            <v>145</v>
          </cell>
          <cell r="EG62" t="str">
            <v>025003</v>
          </cell>
          <cell r="EH62">
            <v>123</v>
          </cell>
          <cell r="EI62" t="str">
            <v>025005</v>
          </cell>
          <cell r="EJ62">
            <v>122</v>
          </cell>
          <cell r="EK62" t="str">
            <v>025005</v>
          </cell>
          <cell r="EL62">
            <v>101</v>
          </cell>
          <cell r="EM62" t="str">
            <v>025005</v>
          </cell>
          <cell r="EN62">
            <v>119</v>
          </cell>
          <cell r="EO62" t="str">
            <v>025005</v>
          </cell>
          <cell r="EP62">
            <v>108</v>
          </cell>
          <cell r="EQ62" t="str">
            <v>025005</v>
          </cell>
          <cell r="ER62">
            <v>103</v>
          </cell>
          <cell r="ES62" t="str">
            <v>025004</v>
          </cell>
          <cell r="ET62">
            <v>112</v>
          </cell>
          <cell r="EU62" t="str">
            <v>025005</v>
          </cell>
          <cell r="EV62">
            <v>123</v>
          </cell>
          <cell r="EW62" t="str">
            <v>025004</v>
          </cell>
          <cell r="EX62">
            <v>85</v>
          </cell>
          <cell r="EY62" t="str">
            <v>026001</v>
          </cell>
          <cell r="EZ62">
            <v>188</v>
          </cell>
          <cell r="FA62" t="str">
            <v>025005</v>
          </cell>
          <cell r="FB62">
            <v>85</v>
          </cell>
          <cell r="FC62" t="str">
            <v>025005</v>
          </cell>
          <cell r="FD62">
            <v>110</v>
          </cell>
          <cell r="FE62" t="str">
            <v>025005</v>
          </cell>
          <cell r="FF62">
            <v>92</v>
          </cell>
          <cell r="FG62" t="str">
            <v>025005</v>
          </cell>
          <cell r="FH62">
            <v>107</v>
          </cell>
          <cell r="FI62" t="str">
            <v>025005</v>
          </cell>
          <cell r="FJ62">
            <v>89</v>
          </cell>
          <cell r="FK62" t="str">
            <v>025005</v>
          </cell>
          <cell r="FL62">
            <v>106</v>
          </cell>
          <cell r="FM62" t="str">
            <v>025005</v>
          </cell>
          <cell r="FN62">
            <v>103</v>
          </cell>
          <cell r="FO62" t="str">
            <v>025005</v>
          </cell>
          <cell r="FP62">
            <v>101</v>
          </cell>
          <cell r="FQ62" t="str">
            <v>025005</v>
          </cell>
          <cell r="FR62">
            <v>115</v>
          </cell>
          <cell r="FS62" t="str">
            <v>025005</v>
          </cell>
          <cell r="FT62">
            <v>106</v>
          </cell>
          <cell r="FU62" t="str">
            <v>025005</v>
          </cell>
          <cell r="FV62">
            <v>116</v>
          </cell>
          <cell r="FW62" t="str">
            <v>025005</v>
          </cell>
          <cell r="FX62">
            <v>120</v>
          </cell>
          <cell r="FY62" t="str">
            <v>025005</v>
          </cell>
          <cell r="FZ62">
            <v>118</v>
          </cell>
          <cell r="GA62" t="str">
            <v>025004</v>
          </cell>
          <cell r="GB62">
            <v>124</v>
          </cell>
          <cell r="GC62" t="str">
            <v>025005</v>
          </cell>
          <cell r="GD62">
            <v>106</v>
          </cell>
          <cell r="GE62" t="str">
            <v>025005</v>
          </cell>
          <cell r="GF62">
            <v>104</v>
          </cell>
          <cell r="GG62" t="str">
            <v>025005</v>
          </cell>
          <cell r="GH62">
            <v>138</v>
          </cell>
          <cell r="GI62" t="str">
            <v>025005</v>
          </cell>
          <cell r="GJ62">
            <v>118</v>
          </cell>
          <cell r="GK62" t="str">
            <v>025005</v>
          </cell>
          <cell r="GL62">
            <v>141</v>
          </cell>
          <cell r="GM62" t="str">
            <v>025005</v>
          </cell>
          <cell r="GN62">
            <v>101</v>
          </cell>
          <cell r="GO62" t="str">
            <v>025005</v>
          </cell>
          <cell r="GP62">
            <v>112</v>
          </cell>
          <cell r="GQ62" t="str">
            <v>025005</v>
          </cell>
          <cell r="GR62">
            <v>147</v>
          </cell>
          <cell r="GS62" t="str">
            <v>025005</v>
          </cell>
          <cell r="GT62">
            <v>131</v>
          </cell>
          <cell r="GU62" t="str">
            <v>025005</v>
          </cell>
          <cell r="GV62">
            <v>158</v>
          </cell>
          <cell r="GW62" t="str">
            <v>025005</v>
          </cell>
          <cell r="GX62">
            <v>115</v>
          </cell>
          <cell r="GY62" t="str">
            <v>025005</v>
          </cell>
          <cell r="GZ62">
            <v>152</v>
          </cell>
          <cell r="HA62" t="str">
            <v>025005</v>
          </cell>
          <cell r="HB62">
            <v>133</v>
          </cell>
          <cell r="HC62" t="str">
            <v>025005</v>
          </cell>
          <cell r="HD62">
            <v>153</v>
          </cell>
          <cell r="HE62" t="str">
            <v>025004</v>
          </cell>
          <cell r="HF62">
            <v>133</v>
          </cell>
          <cell r="HG62" t="str">
            <v>025005</v>
          </cell>
          <cell r="HH62">
            <v>152</v>
          </cell>
          <cell r="HI62" t="str">
            <v>025005</v>
          </cell>
          <cell r="HJ62">
            <v>155</v>
          </cell>
          <cell r="HK62" t="str">
            <v>025005</v>
          </cell>
          <cell r="HL62">
            <v>191</v>
          </cell>
          <cell r="HM62" t="str">
            <v>025005</v>
          </cell>
          <cell r="HN62">
            <v>152</v>
          </cell>
          <cell r="HO62" t="str">
            <v>025005</v>
          </cell>
          <cell r="HP62">
            <v>181</v>
          </cell>
          <cell r="HQ62" t="str">
            <v>025005</v>
          </cell>
          <cell r="HR62">
            <v>181</v>
          </cell>
          <cell r="HS62" t="str">
            <v>025005</v>
          </cell>
          <cell r="HT62">
            <v>174</v>
          </cell>
          <cell r="HU62" t="str">
            <v>025005</v>
          </cell>
          <cell r="HV62">
            <v>176</v>
          </cell>
          <cell r="HW62" t="str">
            <v>025005</v>
          </cell>
          <cell r="HX62">
            <v>184</v>
          </cell>
          <cell r="HY62" t="str">
            <v>025005</v>
          </cell>
          <cell r="HZ62">
            <v>188</v>
          </cell>
          <cell r="IA62" t="str">
            <v>025005</v>
          </cell>
          <cell r="IB62">
            <v>211</v>
          </cell>
          <cell r="IC62" t="str">
            <v>025005</v>
          </cell>
          <cell r="ID62">
            <v>210</v>
          </cell>
          <cell r="IE62" t="str">
            <v>025005</v>
          </cell>
          <cell r="IF62">
            <v>224</v>
          </cell>
          <cell r="IG62" t="str">
            <v>025005</v>
          </cell>
          <cell r="IH62">
            <v>212</v>
          </cell>
          <cell r="II62" t="str">
            <v>025005</v>
          </cell>
          <cell r="IJ62">
            <v>226</v>
          </cell>
          <cell r="IK62" t="str">
            <v>025004</v>
          </cell>
          <cell r="IL62">
            <v>170</v>
          </cell>
          <cell r="IM62" t="str">
            <v>025005</v>
          </cell>
          <cell r="IN62">
            <v>180</v>
          </cell>
          <cell r="IO62" t="str">
            <v>025005</v>
          </cell>
          <cell r="IP62">
            <v>195</v>
          </cell>
          <cell r="IQ62" t="str">
            <v>025005</v>
          </cell>
          <cell r="IR62">
            <v>190</v>
          </cell>
          <cell r="IS62" t="str">
            <v>025005</v>
          </cell>
          <cell r="IT62">
            <v>206</v>
          </cell>
          <cell r="IU62" t="str">
            <v>025005</v>
          </cell>
          <cell r="IV62">
            <v>172</v>
          </cell>
          <cell r="IW62" t="str">
            <v>025005</v>
          </cell>
          <cell r="IX62">
            <v>175</v>
          </cell>
          <cell r="IY62" t="str">
            <v>025005</v>
          </cell>
          <cell r="IZ62">
            <v>135</v>
          </cell>
          <cell r="JA62" t="str">
            <v>025005</v>
          </cell>
          <cell r="JB62">
            <v>201</v>
          </cell>
          <cell r="JC62" t="str">
            <v>026001</v>
          </cell>
          <cell r="JD62">
            <v>142</v>
          </cell>
          <cell r="JE62" t="str">
            <v>025005</v>
          </cell>
          <cell r="JF62">
            <v>153</v>
          </cell>
          <cell r="JG62" t="str">
            <v>026001</v>
          </cell>
          <cell r="JH62">
            <v>148</v>
          </cell>
          <cell r="JI62" t="str">
            <v>025005</v>
          </cell>
          <cell r="JJ62">
            <v>147</v>
          </cell>
          <cell r="JK62" t="str">
            <v>025005</v>
          </cell>
          <cell r="JL62">
            <v>109</v>
          </cell>
          <cell r="JM62" t="str">
            <v>025005</v>
          </cell>
          <cell r="JN62">
            <v>141</v>
          </cell>
          <cell r="JO62" t="str">
            <v>025005</v>
          </cell>
          <cell r="JP62">
            <v>105</v>
          </cell>
          <cell r="JQ62" t="str">
            <v>025005</v>
          </cell>
          <cell r="JR62">
            <v>141</v>
          </cell>
          <cell r="JS62" t="str">
            <v>025005</v>
          </cell>
          <cell r="JT62">
            <v>84</v>
          </cell>
          <cell r="JU62" t="str">
            <v>026001</v>
          </cell>
          <cell r="JV62">
            <v>145</v>
          </cell>
          <cell r="JW62" t="str">
            <v>026001</v>
          </cell>
          <cell r="JX62">
            <v>85</v>
          </cell>
          <cell r="JY62" t="str">
            <v>026001</v>
          </cell>
          <cell r="JZ62">
            <v>141</v>
          </cell>
          <cell r="KA62" t="str">
            <v>026001</v>
          </cell>
          <cell r="KB62">
            <v>67</v>
          </cell>
          <cell r="KC62" t="str">
            <v>026001</v>
          </cell>
          <cell r="KD62">
            <v>139</v>
          </cell>
          <cell r="KE62" t="str">
            <v>026001</v>
          </cell>
          <cell r="KF62">
            <v>66</v>
          </cell>
          <cell r="KG62" t="str">
            <v>026001</v>
          </cell>
          <cell r="KH62">
            <v>87</v>
          </cell>
          <cell r="KI62" t="str">
            <v>026001</v>
          </cell>
          <cell r="KJ62">
            <v>61</v>
          </cell>
          <cell r="KK62" t="str">
            <v>026001</v>
          </cell>
          <cell r="KL62">
            <v>104</v>
          </cell>
          <cell r="KM62" t="str">
            <v>026001</v>
          </cell>
          <cell r="KN62">
            <v>41</v>
          </cell>
          <cell r="KO62" t="str">
            <v>026001</v>
          </cell>
          <cell r="KP62">
            <v>70</v>
          </cell>
          <cell r="KQ62" t="str">
            <v>026001</v>
          </cell>
          <cell r="KR62">
            <v>15</v>
          </cell>
          <cell r="KS62" t="str">
            <v>026001</v>
          </cell>
          <cell r="KT62">
            <v>30</v>
          </cell>
          <cell r="KU62" t="str">
            <v>026001</v>
          </cell>
          <cell r="KV62">
            <v>8</v>
          </cell>
          <cell r="KW62" t="str">
            <v>026001</v>
          </cell>
          <cell r="KX62">
            <v>12</v>
          </cell>
          <cell r="KY62" t="str">
            <v>026001</v>
          </cell>
          <cell r="KZ62">
            <v>8</v>
          </cell>
          <cell r="LA62" t="str">
            <v>026001</v>
          </cell>
          <cell r="LB62">
            <v>20</v>
          </cell>
          <cell r="LC62" t="str">
            <v>026001</v>
          </cell>
          <cell r="LD62">
            <v>13</v>
          </cell>
          <cell r="LE62" t="str">
            <v>026001</v>
          </cell>
          <cell r="LF62">
            <v>35</v>
          </cell>
          <cell r="LG62" t="str">
            <v>026001</v>
          </cell>
          <cell r="LH62">
            <v>22</v>
          </cell>
          <cell r="LI62" t="str">
            <v>026001</v>
          </cell>
          <cell r="LJ62">
            <v>72</v>
          </cell>
          <cell r="LK62" t="str">
            <v>026001</v>
          </cell>
          <cell r="LL62">
            <v>28</v>
          </cell>
          <cell r="LM62" t="str">
            <v>026001</v>
          </cell>
          <cell r="LN62">
            <v>74</v>
          </cell>
          <cell r="LO62" t="str">
            <v>026001</v>
          </cell>
          <cell r="LP62">
            <v>30</v>
          </cell>
          <cell r="LQ62" t="str">
            <v>026001</v>
          </cell>
          <cell r="LR62">
            <v>76</v>
          </cell>
          <cell r="LS62" t="str">
            <v>026001</v>
          </cell>
          <cell r="LT62">
            <v>12</v>
          </cell>
          <cell r="LU62" t="str">
            <v>026001</v>
          </cell>
          <cell r="LV62">
            <v>48</v>
          </cell>
          <cell r="LW62" t="str">
            <v>026001</v>
          </cell>
          <cell r="LX62">
            <v>19</v>
          </cell>
          <cell r="LY62" t="str">
            <v>026001</v>
          </cell>
          <cell r="LZ62">
            <v>64</v>
          </cell>
          <cell r="MA62" t="str">
            <v>026001</v>
          </cell>
          <cell r="MB62">
            <v>15</v>
          </cell>
          <cell r="MC62" t="str">
            <v>026001</v>
          </cell>
          <cell r="MD62">
            <v>52</v>
          </cell>
          <cell r="ME62" t="str">
            <v>026001</v>
          </cell>
          <cell r="MF62">
            <v>10</v>
          </cell>
          <cell r="MG62" t="str">
            <v>026001</v>
          </cell>
          <cell r="MH62">
            <v>37</v>
          </cell>
          <cell r="MI62" t="str">
            <v>026001</v>
          </cell>
          <cell r="MJ62">
            <v>7</v>
          </cell>
          <cell r="MK62" t="str">
            <v>026001</v>
          </cell>
          <cell r="ML62">
            <v>31</v>
          </cell>
          <cell r="MM62" t="str">
            <v>026001</v>
          </cell>
          <cell r="MN62">
            <v>2</v>
          </cell>
          <cell r="MO62" t="str">
            <v>026001</v>
          </cell>
          <cell r="MP62">
            <v>24</v>
          </cell>
          <cell r="MQ62" t="str">
            <v>026001</v>
          </cell>
          <cell r="MR62">
            <v>6</v>
          </cell>
          <cell r="MS62" t="str">
            <v>026001</v>
          </cell>
          <cell r="MT62">
            <v>27</v>
          </cell>
          <cell r="MU62" t="str">
            <v>026001</v>
          </cell>
          <cell r="MV62">
            <v>1</v>
          </cell>
          <cell r="MW62" t="str">
            <v>026001</v>
          </cell>
          <cell r="MX62">
            <v>26</v>
          </cell>
          <cell r="MY62" t="str">
            <v>026001</v>
          </cell>
          <cell r="MZ62">
            <v>4</v>
          </cell>
          <cell r="NA62" t="str">
            <v>026001</v>
          </cell>
          <cell r="NB62">
            <v>18</v>
          </cell>
          <cell r="NC62" t="str">
            <v>026001</v>
          </cell>
          <cell r="ND62">
            <v>4</v>
          </cell>
          <cell r="NE62" t="str">
            <v>026001</v>
          </cell>
          <cell r="NF62">
            <v>18</v>
          </cell>
          <cell r="NG62" t="str">
            <v>026001</v>
          </cell>
          <cell r="NH62">
            <v>3</v>
          </cell>
          <cell r="NI62" t="str">
            <v>026002</v>
          </cell>
          <cell r="NJ62">
            <v>10</v>
          </cell>
          <cell r="NK62" t="str">
            <v>026001</v>
          </cell>
          <cell r="NL62">
            <v>2</v>
          </cell>
          <cell r="NM62" t="str">
            <v>026003</v>
          </cell>
          <cell r="NN62">
            <v>10</v>
          </cell>
          <cell r="NO62" t="str">
            <v>026001</v>
          </cell>
          <cell r="NP62">
            <v>1</v>
          </cell>
          <cell r="NQ62" t="str">
            <v>026002</v>
          </cell>
          <cell r="NR62">
            <v>2</v>
          </cell>
          <cell r="NU62" t="str">
            <v>027001</v>
          </cell>
          <cell r="NV62">
            <v>8</v>
          </cell>
          <cell r="NY62" t="str">
            <v>029300</v>
          </cell>
          <cell r="NZ62">
            <v>5</v>
          </cell>
        </row>
        <row r="63">
          <cell r="C63" t="str">
            <v>027000</v>
          </cell>
          <cell r="D63">
            <v>1146</v>
          </cell>
          <cell r="E63" t="str">
            <v>027000</v>
          </cell>
          <cell r="F63">
            <v>1085</v>
          </cell>
          <cell r="G63" t="str">
            <v>027000</v>
          </cell>
          <cell r="H63">
            <v>1170</v>
          </cell>
          <cell r="I63" t="str">
            <v>027000</v>
          </cell>
          <cell r="J63">
            <v>1114</v>
          </cell>
          <cell r="K63" t="str">
            <v>027000</v>
          </cell>
          <cell r="L63">
            <v>1289</v>
          </cell>
          <cell r="M63" t="str">
            <v>027000</v>
          </cell>
          <cell r="N63">
            <v>1222</v>
          </cell>
          <cell r="O63" t="str">
            <v>027000</v>
          </cell>
          <cell r="P63">
            <v>1363</v>
          </cell>
          <cell r="Q63" t="str">
            <v>027000</v>
          </cell>
          <cell r="R63">
            <v>1282</v>
          </cell>
          <cell r="S63" t="str">
            <v>027000</v>
          </cell>
          <cell r="T63">
            <v>1515</v>
          </cell>
          <cell r="U63" t="str">
            <v>027000</v>
          </cell>
          <cell r="V63">
            <v>1516</v>
          </cell>
          <cell r="W63" t="str">
            <v>027000</v>
          </cell>
          <cell r="X63">
            <v>1573</v>
          </cell>
          <cell r="Y63" t="str">
            <v>027000</v>
          </cell>
          <cell r="Z63">
            <v>1465</v>
          </cell>
          <cell r="AA63" t="str">
            <v>027000</v>
          </cell>
          <cell r="AB63">
            <v>1513</v>
          </cell>
          <cell r="AC63" t="str">
            <v>026005</v>
          </cell>
          <cell r="AD63">
            <v>113</v>
          </cell>
          <cell r="AE63" t="str">
            <v>027000</v>
          </cell>
          <cell r="AF63">
            <v>1474</v>
          </cell>
          <cell r="AG63" t="str">
            <v>027000</v>
          </cell>
          <cell r="AH63">
            <v>1380</v>
          </cell>
          <cell r="AI63" t="str">
            <v>027000</v>
          </cell>
          <cell r="AJ63">
            <v>1466</v>
          </cell>
          <cell r="AK63" t="str">
            <v>027000</v>
          </cell>
          <cell r="AL63">
            <v>1352</v>
          </cell>
          <cell r="AM63" t="str">
            <v>027000</v>
          </cell>
          <cell r="AN63">
            <v>1291</v>
          </cell>
          <cell r="AO63" t="str">
            <v>027000</v>
          </cell>
          <cell r="AP63">
            <v>1243</v>
          </cell>
          <cell r="AQ63" t="str">
            <v>027000</v>
          </cell>
          <cell r="AR63">
            <v>1356</v>
          </cell>
          <cell r="AS63" t="str">
            <v>027000</v>
          </cell>
          <cell r="AT63">
            <v>1291</v>
          </cell>
          <cell r="AU63" t="str">
            <v>027000</v>
          </cell>
          <cell r="AV63">
            <v>1277</v>
          </cell>
          <cell r="AW63" t="str">
            <v>027000</v>
          </cell>
          <cell r="AX63">
            <v>1221</v>
          </cell>
          <cell r="AY63" t="str">
            <v>027000</v>
          </cell>
          <cell r="AZ63">
            <v>1222</v>
          </cell>
          <cell r="BA63" t="str">
            <v>027000</v>
          </cell>
          <cell r="BB63">
            <v>1148</v>
          </cell>
          <cell r="BC63" t="str">
            <v>026005</v>
          </cell>
          <cell r="BD63">
            <v>151</v>
          </cell>
          <cell r="BE63" t="str">
            <v>026005</v>
          </cell>
          <cell r="BF63">
            <v>117</v>
          </cell>
          <cell r="BG63" t="str">
            <v>026005</v>
          </cell>
          <cell r="BH63">
            <v>112</v>
          </cell>
          <cell r="BI63" t="str">
            <v>026005</v>
          </cell>
          <cell r="BJ63">
            <v>87</v>
          </cell>
          <cell r="BK63" t="str">
            <v>026005</v>
          </cell>
          <cell r="BL63">
            <v>101</v>
          </cell>
          <cell r="BM63" t="str">
            <v>026005</v>
          </cell>
          <cell r="BN63">
            <v>108</v>
          </cell>
          <cell r="BO63" t="str">
            <v>025001</v>
          </cell>
          <cell r="BP63">
            <v>298</v>
          </cell>
          <cell r="BQ63" t="str">
            <v>025001</v>
          </cell>
          <cell r="BR63">
            <v>342</v>
          </cell>
          <cell r="BS63" t="str">
            <v>025002</v>
          </cell>
          <cell r="BT63">
            <v>116</v>
          </cell>
          <cell r="BU63" t="str">
            <v>025004</v>
          </cell>
          <cell r="BV63">
            <v>68</v>
          </cell>
          <cell r="BW63" t="str">
            <v>025002</v>
          </cell>
          <cell r="BX63">
            <v>112</v>
          </cell>
          <cell r="BY63" t="str">
            <v>025004</v>
          </cell>
          <cell r="BZ63">
            <v>54</v>
          </cell>
          <cell r="CA63" t="str">
            <v>026001</v>
          </cell>
          <cell r="CB63">
            <v>130</v>
          </cell>
          <cell r="CC63" t="str">
            <v>025005</v>
          </cell>
          <cell r="CD63">
            <v>50</v>
          </cell>
          <cell r="CE63" t="str">
            <v>025004</v>
          </cell>
          <cell r="CF63">
            <v>88</v>
          </cell>
          <cell r="CG63" t="str">
            <v>025004</v>
          </cell>
          <cell r="CH63">
            <v>45</v>
          </cell>
          <cell r="CI63" t="str">
            <v>025003</v>
          </cell>
          <cell r="CJ63">
            <v>78</v>
          </cell>
          <cell r="CK63" t="str">
            <v>026001</v>
          </cell>
          <cell r="CL63">
            <v>87</v>
          </cell>
          <cell r="CM63" t="str">
            <v>026001</v>
          </cell>
          <cell r="CN63">
            <v>130</v>
          </cell>
          <cell r="CO63" t="str">
            <v>025004</v>
          </cell>
          <cell r="CP63">
            <v>50</v>
          </cell>
          <cell r="CQ63" t="str">
            <v>026001</v>
          </cell>
          <cell r="CR63">
            <v>120</v>
          </cell>
          <cell r="CS63" t="str">
            <v>025005</v>
          </cell>
          <cell r="CT63">
            <v>43</v>
          </cell>
          <cell r="CU63" t="str">
            <v>026001</v>
          </cell>
          <cell r="CV63">
            <v>133</v>
          </cell>
          <cell r="CW63" t="str">
            <v>026001</v>
          </cell>
          <cell r="CX63">
            <v>100</v>
          </cell>
          <cell r="CY63" t="str">
            <v>026001</v>
          </cell>
          <cell r="CZ63">
            <v>123</v>
          </cell>
          <cell r="DA63" t="str">
            <v>025004</v>
          </cell>
          <cell r="DB63">
            <v>55</v>
          </cell>
          <cell r="DC63" t="str">
            <v>026001</v>
          </cell>
          <cell r="DD63">
            <v>115</v>
          </cell>
          <cell r="DE63" t="str">
            <v>025005</v>
          </cell>
          <cell r="DF63">
            <v>46</v>
          </cell>
          <cell r="DG63" t="str">
            <v>026001</v>
          </cell>
          <cell r="DH63">
            <v>127</v>
          </cell>
          <cell r="DI63" t="str">
            <v>025005</v>
          </cell>
          <cell r="DJ63">
            <v>56</v>
          </cell>
          <cell r="DK63" t="str">
            <v>026001</v>
          </cell>
          <cell r="DL63">
            <v>135</v>
          </cell>
          <cell r="DM63" t="str">
            <v>026001</v>
          </cell>
          <cell r="DN63">
            <v>124</v>
          </cell>
          <cell r="DO63" t="str">
            <v>026001</v>
          </cell>
          <cell r="DP63">
            <v>151</v>
          </cell>
          <cell r="DQ63" t="str">
            <v>026001</v>
          </cell>
          <cell r="DR63">
            <v>147</v>
          </cell>
          <cell r="DS63" t="str">
            <v>025005</v>
          </cell>
          <cell r="DT63">
            <v>109</v>
          </cell>
          <cell r="DU63" t="str">
            <v>025005</v>
          </cell>
          <cell r="DV63">
            <v>101</v>
          </cell>
          <cell r="DW63" t="str">
            <v>026001</v>
          </cell>
          <cell r="DX63">
            <v>195</v>
          </cell>
          <cell r="DY63" t="str">
            <v>026001</v>
          </cell>
          <cell r="DZ63">
            <v>173</v>
          </cell>
          <cell r="EA63" t="str">
            <v>026001</v>
          </cell>
          <cell r="EB63">
            <v>185</v>
          </cell>
          <cell r="EC63" t="str">
            <v>026001</v>
          </cell>
          <cell r="ED63">
            <v>225</v>
          </cell>
          <cell r="EE63" t="str">
            <v>026001</v>
          </cell>
          <cell r="EF63">
            <v>228</v>
          </cell>
          <cell r="EG63" t="str">
            <v>025004</v>
          </cell>
          <cell r="EH63">
            <v>118</v>
          </cell>
          <cell r="EI63" t="str">
            <v>026001</v>
          </cell>
          <cell r="EJ63">
            <v>227</v>
          </cell>
          <cell r="EK63" t="str">
            <v>026001</v>
          </cell>
          <cell r="EL63">
            <v>194</v>
          </cell>
          <cell r="EM63" t="str">
            <v>026001</v>
          </cell>
          <cell r="EN63">
            <v>191</v>
          </cell>
          <cell r="EO63" t="str">
            <v>026001</v>
          </cell>
          <cell r="EP63">
            <v>204</v>
          </cell>
          <cell r="EQ63" t="str">
            <v>026001</v>
          </cell>
          <cell r="ER63">
            <v>198</v>
          </cell>
          <cell r="ES63" t="str">
            <v>025005</v>
          </cell>
          <cell r="ET63">
            <v>95</v>
          </cell>
          <cell r="EU63" t="str">
            <v>026001</v>
          </cell>
          <cell r="EV63">
            <v>211</v>
          </cell>
          <cell r="EW63" t="str">
            <v>025005</v>
          </cell>
          <cell r="EX63">
            <v>101</v>
          </cell>
          <cell r="EY63" t="str">
            <v>026002</v>
          </cell>
          <cell r="EZ63">
            <v>127</v>
          </cell>
          <cell r="FA63" t="str">
            <v>026001</v>
          </cell>
          <cell r="FB63">
            <v>183</v>
          </cell>
          <cell r="FC63" t="str">
            <v>026001</v>
          </cell>
          <cell r="FD63">
            <v>166</v>
          </cell>
          <cell r="FE63" t="str">
            <v>026001</v>
          </cell>
          <cell r="FF63">
            <v>202</v>
          </cell>
          <cell r="FG63" t="str">
            <v>026001</v>
          </cell>
          <cell r="FH63">
            <v>181</v>
          </cell>
          <cell r="FI63" t="str">
            <v>026001</v>
          </cell>
          <cell r="FJ63">
            <v>195</v>
          </cell>
          <cell r="FK63" t="str">
            <v>026001</v>
          </cell>
          <cell r="FL63">
            <v>203</v>
          </cell>
          <cell r="FM63" t="str">
            <v>026001</v>
          </cell>
          <cell r="FN63">
            <v>202</v>
          </cell>
          <cell r="FO63" t="str">
            <v>026001</v>
          </cell>
          <cell r="FP63">
            <v>192</v>
          </cell>
          <cell r="FQ63" t="str">
            <v>026001</v>
          </cell>
          <cell r="FR63">
            <v>206</v>
          </cell>
          <cell r="FS63" t="str">
            <v>026001</v>
          </cell>
          <cell r="FT63">
            <v>167</v>
          </cell>
          <cell r="FU63" t="str">
            <v>026001</v>
          </cell>
          <cell r="FV63">
            <v>172</v>
          </cell>
          <cell r="FW63" t="str">
            <v>026001</v>
          </cell>
          <cell r="FX63">
            <v>160</v>
          </cell>
          <cell r="FY63" t="str">
            <v>026001</v>
          </cell>
          <cell r="FZ63">
            <v>178</v>
          </cell>
          <cell r="GA63" t="str">
            <v>025005</v>
          </cell>
          <cell r="GB63">
            <v>101</v>
          </cell>
          <cell r="GC63" t="str">
            <v>026001</v>
          </cell>
          <cell r="GD63">
            <v>189</v>
          </cell>
          <cell r="GE63" t="str">
            <v>026001</v>
          </cell>
          <cell r="GF63">
            <v>196</v>
          </cell>
          <cell r="GG63" t="str">
            <v>026001</v>
          </cell>
          <cell r="GH63">
            <v>195</v>
          </cell>
          <cell r="GI63" t="str">
            <v>026001</v>
          </cell>
          <cell r="GJ63">
            <v>171</v>
          </cell>
          <cell r="GK63" t="str">
            <v>026001</v>
          </cell>
          <cell r="GL63">
            <v>167</v>
          </cell>
          <cell r="GM63" t="str">
            <v>026001</v>
          </cell>
          <cell r="GN63">
            <v>161</v>
          </cell>
          <cell r="GO63" t="str">
            <v>026001</v>
          </cell>
          <cell r="GP63">
            <v>186</v>
          </cell>
          <cell r="GQ63" t="str">
            <v>026001</v>
          </cell>
          <cell r="GR63">
            <v>164</v>
          </cell>
          <cell r="GS63" t="str">
            <v>026001</v>
          </cell>
          <cell r="GT63">
            <v>165</v>
          </cell>
          <cell r="GU63" t="str">
            <v>026001</v>
          </cell>
          <cell r="GV63">
            <v>151</v>
          </cell>
          <cell r="GW63" t="str">
            <v>026001</v>
          </cell>
          <cell r="GX63">
            <v>166</v>
          </cell>
          <cell r="GY63" t="str">
            <v>026001</v>
          </cell>
          <cell r="GZ63">
            <v>152</v>
          </cell>
          <cell r="HA63" t="str">
            <v>026001</v>
          </cell>
          <cell r="HB63">
            <v>163</v>
          </cell>
          <cell r="HC63" t="str">
            <v>026001</v>
          </cell>
          <cell r="HD63">
            <v>153</v>
          </cell>
          <cell r="HE63" t="str">
            <v>025005</v>
          </cell>
          <cell r="HF63">
            <v>152</v>
          </cell>
          <cell r="HG63" t="str">
            <v>026001</v>
          </cell>
          <cell r="HH63">
            <v>162</v>
          </cell>
          <cell r="HI63" t="str">
            <v>026001</v>
          </cell>
          <cell r="HJ63">
            <v>189</v>
          </cell>
          <cell r="HK63" t="str">
            <v>026001</v>
          </cell>
          <cell r="HL63">
            <v>150</v>
          </cell>
          <cell r="HM63" t="str">
            <v>026001</v>
          </cell>
          <cell r="HN63">
            <v>185</v>
          </cell>
          <cell r="HO63" t="str">
            <v>026001</v>
          </cell>
          <cell r="HP63">
            <v>187</v>
          </cell>
          <cell r="HQ63" t="str">
            <v>026001</v>
          </cell>
          <cell r="HR63">
            <v>177</v>
          </cell>
          <cell r="HS63" t="str">
            <v>026001</v>
          </cell>
          <cell r="HT63">
            <v>187</v>
          </cell>
          <cell r="HU63" t="str">
            <v>026001</v>
          </cell>
          <cell r="HV63">
            <v>210</v>
          </cell>
          <cell r="HW63" t="str">
            <v>026001</v>
          </cell>
          <cell r="HX63">
            <v>173</v>
          </cell>
          <cell r="HY63" t="str">
            <v>026001</v>
          </cell>
          <cell r="HZ63">
            <v>234</v>
          </cell>
          <cell r="IA63" t="str">
            <v>026001</v>
          </cell>
          <cell r="IB63">
            <v>175</v>
          </cell>
          <cell r="IC63" t="str">
            <v>026001</v>
          </cell>
          <cell r="ID63">
            <v>237</v>
          </cell>
          <cell r="IE63" t="str">
            <v>026001</v>
          </cell>
          <cell r="IF63">
            <v>194</v>
          </cell>
          <cell r="IG63" t="str">
            <v>026001</v>
          </cell>
          <cell r="IH63">
            <v>252</v>
          </cell>
          <cell r="II63" t="str">
            <v>026001</v>
          </cell>
          <cell r="IJ63">
            <v>204</v>
          </cell>
          <cell r="IK63" t="str">
            <v>025005</v>
          </cell>
          <cell r="IL63">
            <v>213</v>
          </cell>
          <cell r="IM63" t="str">
            <v>026001</v>
          </cell>
          <cell r="IN63">
            <v>187</v>
          </cell>
          <cell r="IO63" t="str">
            <v>026001</v>
          </cell>
          <cell r="IP63">
            <v>205</v>
          </cell>
          <cell r="IQ63" t="str">
            <v>026001</v>
          </cell>
          <cell r="IR63">
            <v>182</v>
          </cell>
          <cell r="IS63" t="str">
            <v>026001</v>
          </cell>
          <cell r="IT63">
            <v>235</v>
          </cell>
          <cell r="IU63" t="str">
            <v>026001</v>
          </cell>
          <cell r="IV63">
            <v>157</v>
          </cell>
          <cell r="IW63" t="str">
            <v>026001</v>
          </cell>
          <cell r="IX63">
            <v>196</v>
          </cell>
          <cell r="IY63" t="str">
            <v>026001</v>
          </cell>
          <cell r="IZ63">
            <v>163</v>
          </cell>
          <cell r="JA63" t="str">
            <v>026001</v>
          </cell>
          <cell r="JB63">
            <v>202</v>
          </cell>
          <cell r="JC63" t="str">
            <v>026002</v>
          </cell>
          <cell r="JD63">
            <v>119</v>
          </cell>
          <cell r="JE63" t="str">
            <v>026001</v>
          </cell>
          <cell r="JF63">
            <v>223</v>
          </cell>
          <cell r="JG63" t="str">
            <v>026002</v>
          </cell>
          <cell r="JH63">
            <v>113</v>
          </cell>
          <cell r="JI63" t="str">
            <v>026001</v>
          </cell>
          <cell r="JJ63">
            <v>182</v>
          </cell>
          <cell r="JK63" t="str">
            <v>026001</v>
          </cell>
          <cell r="JL63">
            <v>145</v>
          </cell>
          <cell r="JM63" t="str">
            <v>026001</v>
          </cell>
          <cell r="JN63">
            <v>167</v>
          </cell>
          <cell r="JO63" t="str">
            <v>026001</v>
          </cell>
          <cell r="JP63">
            <v>120</v>
          </cell>
          <cell r="JQ63" t="str">
            <v>026001</v>
          </cell>
          <cell r="JR63">
            <v>176</v>
          </cell>
          <cell r="JS63" t="str">
            <v>026001</v>
          </cell>
          <cell r="JT63">
            <v>95</v>
          </cell>
          <cell r="JU63" t="str">
            <v>026002</v>
          </cell>
          <cell r="JV63">
            <v>107</v>
          </cell>
          <cell r="JW63" t="str">
            <v>026002</v>
          </cell>
          <cell r="JX63">
            <v>62</v>
          </cell>
          <cell r="JY63" t="str">
            <v>026002</v>
          </cell>
          <cell r="JZ63">
            <v>102</v>
          </cell>
          <cell r="KA63" t="str">
            <v>026002</v>
          </cell>
          <cell r="KB63">
            <v>78</v>
          </cell>
          <cell r="KC63" t="str">
            <v>026002</v>
          </cell>
          <cell r="KD63">
            <v>95</v>
          </cell>
          <cell r="KE63" t="str">
            <v>026002</v>
          </cell>
          <cell r="KF63">
            <v>44</v>
          </cell>
          <cell r="KG63" t="str">
            <v>026002</v>
          </cell>
          <cell r="KH63">
            <v>79</v>
          </cell>
          <cell r="KI63" t="str">
            <v>026002</v>
          </cell>
          <cell r="KJ63">
            <v>44</v>
          </cell>
          <cell r="KK63" t="str">
            <v>026002</v>
          </cell>
          <cell r="KL63">
            <v>78</v>
          </cell>
          <cell r="KM63" t="str">
            <v>026002</v>
          </cell>
          <cell r="KN63">
            <v>38</v>
          </cell>
          <cell r="KO63" t="str">
            <v>026002</v>
          </cell>
          <cell r="KP63">
            <v>67</v>
          </cell>
          <cell r="KQ63" t="str">
            <v>026002</v>
          </cell>
          <cell r="KR63">
            <v>14</v>
          </cell>
          <cell r="KS63" t="str">
            <v>026002</v>
          </cell>
          <cell r="KT63">
            <v>24</v>
          </cell>
          <cell r="KU63" t="str">
            <v>026002</v>
          </cell>
          <cell r="KV63">
            <v>6</v>
          </cell>
          <cell r="KW63" t="str">
            <v>026002</v>
          </cell>
          <cell r="KX63">
            <v>19</v>
          </cell>
          <cell r="KY63" t="str">
            <v>026002</v>
          </cell>
          <cell r="KZ63">
            <v>11</v>
          </cell>
          <cell r="LA63" t="str">
            <v>026002</v>
          </cell>
          <cell r="LB63">
            <v>29</v>
          </cell>
          <cell r="LC63" t="str">
            <v>026002</v>
          </cell>
          <cell r="LD63">
            <v>25</v>
          </cell>
          <cell r="LE63" t="str">
            <v>026002</v>
          </cell>
          <cell r="LF63">
            <v>39</v>
          </cell>
          <cell r="LG63" t="str">
            <v>026002</v>
          </cell>
          <cell r="LH63">
            <v>26</v>
          </cell>
          <cell r="LI63" t="str">
            <v>026002</v>
          </cell>
          <cell r="LJ63">
            <v>66</v>
          </cell>
          <cell r="LK63" t="str">
            <v>026002</v>
          </cell>
          <cell r="LL63">
            <v>25</v>
          </cell>
          <cell r="LM63" t="str">
            <v>026002</v>
          </cell>
          <cell r="LN63">
            <v>85</v>
          </cell>
          <cell r="LO63" t="str">
            <v>026002</v>
          </cell>
          <cell r="LP63">
            <v>32</v>
          </cell>
          <cell r="LQ63" t="str">
            <v>026002</v>
          </cell>
          <cell r="LR63">
            <v>87</v>
          </cell>
          <cell r="LS63" t="str">
            <v>026002</v>
          </cell>
          <cell r="LT63">
            <v>20</v>
          </cell>
          <cell r="LU63" t="str">
            <v>026002</v>
          </cell>
          <cell r="LV63">
            <v>62</v>
          </cell>
          <cell r="LW63" t="str">
            <v>026002</v>
          </cell>
          <cell r="LX63">
            <v>19</v>
          </cell>
          <cell r="LY63" t="str">
            <v>026002</v>
          </cell>
          <cell r="LZ63">
            <v>63</v>
          </cell>
          <cell r="MA63" t="str">
            <v>026002</v>
          </cell>
          <cell r="MB63">
            <v>11</v>
          </cell>
          <cell r="MC63" t="str">
            <v>026002</v>
          </cell>
          <cell r="MD63">
            <v>69</v>
          </cell>
          <cell r="ME63" t="str">
            <v>026002</v>
          </cell>
          <cell r="MF63">
            <v>17</v>
          </cell>
          <cell r="MG63" t="str">
            <v>026002</v>
          </cell>
          <cell r="MH63">
            <v>54</v>
          </cell>
          <cell r="MI63" t="str">
            <v>026002</v>
          </cell>
          <cell r="MJ63">
            <v>7</v>
          </cell>
          <cell r="MK63" t="str">
            <v>026002</v>
          </cell>
          <cell r="ML63">
            <v>31</v>
          </cell>
          <cell r="MM63" t="str">
            <v>026002</v>
          </cell>
          <cell r="MN63">
            <v>3</v>
          </cell>
          <cell r="MO63" t="str">
            <v>026002</v>
          </cell>
          <cell r="MP63">
            <v>22</v>
          </cell>
          <cell r="MQ63" t="str">
            <v>026002</v>
          </cell>
          <cell r="MR63">
            <v>6</v>
          </cell>
          <cell r="MS63" t="str">
            <v>026002</v>
          </cell>
          <cell r="MT63">
            <v>18</v>
          </cell>
          <cell r="MU63" t="str">
            <v>026002</v>
          </cell>
          <cell r="MV63">
            <v>6</v>
          </cell>
          <cell r="MW63" t="str">
            <v>026002</v>
          </cell>
          <cell r="MX63">
            <v>22</v>
          </cell>
          <cell r="MY63" t="str">
            <v>026002</v>
          </cell>
          <cell r="MZ63">
            <v>7</v>
          </cell>
          <cell r="NA63" t="str">
            <v>026002</v>
          </cell>
          <cell r="NB63">
            <v>19</v>
          </cell>
          <cell r="NC63" t="str">
            <v>026002</v>
          </cell>
          <cell r="ND63">
            <v>4</v>
          </cell>
          <cell r="NE63" t="str">
            <v>026002</v>
          </cell>
          <cell r="NF63">
            <v>18</v>
          </cell>
          <cell r="NG63" t="str">
            <v>026002</v>
          </cell>
          <cell r="NH63">
            <v>2</v>
          </cell>
          <cell r="NI63" t="str">
            <v>026003</v>
          </cell>
          <cell r="NJ63">
            <v>7</v>
          </cell>
          <cell r="NM63" t="str">
            <v>026004</v>
          </cell>
          <cell r="NN63">
            <v>2</v>
          </cell>
          <cell r="NQ63" t="str">
            <v>026003</v>
          </cell>
          <cell r="NR63">
            <v>1</v>
          </cell>
          <cell r="NU63" t="str">
            <v>027002</v>
          </cell>
          <cell r="NV63">
            <v>9</v>
          </cell>
          <cell r="NW63" t="str">
            <v>026002</v>
          </cell>
          <cell r="NX63">
            <v>1</v>
          </cell>
          <cell r="NY63" t="str">
            <v>029400</v>
          </cell>
          <cell r="NZ63">
            <v>5</v>
          </cell>
        </row>
        <row r="64">
          <cell r="C64" t="str">
            <v>027001</v>
          </cell>
          <cell r="D64">
            <v>265</v>
          </cell>
          <cell r="E64" t="str">
            <v>027001</v>
          </cell>
          <cell r="F64">
            <v>272</v>
          </cell>
          <cell r="G64" t="str">
            <v>027001</v>
          </cell>
          <cell r="H64">
            <v>232</v>
          </cell>
          <cell r="I64" t="str">
            <v>027001</v>
          </cell>
          <cell r="J64">
            <v>232</v>
          </cell>
          <cell r="K64" t="str">
            <v>027001</v>
          </cell>
          <cell r="L64">
            <v>298</v>
          </cell>
          <cell r="M64" t="str">
            <v>027001</v>
          </cell>
          <cell r="N64">
            <v>292</v>
          </cell>
          <cell r="O64" t="str">
            <v>027001</v>
          </cell>
          <cell r="P64">
            <v>322</v>
          </cell>
          <cell r="Q64" t="str">
            <v>027001</v>
          </cell>
          <cell r="R64">
            <v>297</v>
          </cell>
          <cell r="S64" t="str">
            <v>027001</v>
          </cell>
          <cell r="T64">
            <v>340</v>
          </cell>
          <cell r="U64" t="str">
            <v>027001</v>
          </cell>
          <cell r="V64">
            <v>295</v>
          </cell>
          <cell r="W64" t="str">
            <v>027001</v>
          </cell>
          <cell r="X64">
            <v>436</v>
          </cell>
          <cell r="Y64" t="str">
            <v>027001</v>
          </cell>
          <cell r="Z64">
            <v>373</v>
          </cell>
          <cell r="AA64" t="str">
            <v>027001</v>
          </cell>
          <cell r="AB64">
            <v>443</v>
          </cell>
          <cell r="AC64" t="str">
            <v>027000</v>
          </cell>
          <cell r="AD64">
            <v>1515</v>
          </cell>
          <cell r="AE64" t="str">
            <v>027001</v>
          </cell>
          <cell r="AF64">
            <v>393</v>
          </cell>
          <cell r="AG64" t="str">
            <v>027001</v>
          </cell>
          <cell r="AH64">
            <v>365</v>
          </cell>
          <cell r="AI64" t="str">
            <v>027001</v>
          </cell>
          <cell r="AJ64">
            <v>396</v>
          </cell>
          <cell r="AK64" t="str">
            <v>027001</v>
          </cell>
          <cell r="AL64">
            <v>404</v>
          </cell>
          <cell r="AM64" t="str">
            <v>027001</v>
          </cell>
          <cell r="AN64">
            <v>398</v>
          </cell>
          <cell r="AO64" t="str">
            <v>027001</v>
          </cell>
          <cell r="AP64">
            <v>352</v>
          </cell>
          <cell r="AQ64" t="str">
            <v>027001</v>
          </cell>
          <cell r="AR64">
            <v>413</v>
          </cell>
          <cell r="AS64" t="str">
            <v>027001</v>
          </cell>
          <cell r="AT64">
            <v>398</v>
          </cell>
          <cell r="AU64" t="str">
            <v>027001</v>
          </cell>
          <cell r="AV64">
            <v>363</v>
          </cell>
          <cell r="AW64" t="str">
            <v>027001</v>
          </cell>
          <cell r="AX64">
            <v>349</v>
          </cell>
          <cell r="AY64" t="str">
            <v>027001</v>
          </cell>
          <cell r="AZ64">
            <v>384</v>
          </cell>
          <cell r="BA64" t="str">
            <v>027001</v>
          </cell>
          <cell r="BB64">
            <v>369</v>
          </cell>
          <cell r="BC64" t="str">
            <v>027000</v>
          </cell>
          <cell r="BD64">
            <v>1085</v>
          </cell>
          <cell r="BE64" t="str">
            <v>027000</v>
          </cell>
          <cell r="BF64">
            <v>1075</v>
          </cell>
          <cell r="BG64" t="str">
            <v>027000</v>
          </cell>
          <cell r="BH64">
            <v>953</v>
          </cell>
          <cell r="BI64" t="str">
            <v>027000</v>
          </cell>
          <cell r="BJ64">
            <v>898</v>
          </cell>
          <cell r="BK64" t="str">
            <v>027000</v>
          </cell>
          <cell r="BL64">
            <v>957</v>
          </cell>
          <cell r="BM64" t="str">
            <v>027000</v>
          </cell>
          <cell r="BN64">
            <v>904</v>
          </cell>
          <cell r="BO64" t="str">
            <v>025002</v>
          </cell>
          <cell r="BP64">
            <v>114</v>
          </cell>
          <cell r="BQ64" t="str">
            <v>025002</v>
          </cell>
          <cell r="BR64">
            <v>106</v>
          </cell>
          <cell r="BS64" t="str">
            <v>025003</v>
          </cell>
          <cell r="BT64">
            <v>106</v>
          </cell>
          <cell r="BU64" t="str">
            <v>025005</v>
          </cell>
          <cell r="BV64">
            <v>55</v>
          </cell>
          <cell r="BW64" t="str">
            <v>025003</v>
          </cell>
          <cell r="BX64">
            <v>88</v>
          </cell>
          <cell r="BY64" t="str">
            <v>025005</v>
          </cell>
          <cell r="BZ64">
            <v>57</v>
          </cell>
          <cell r="CA64" t="str">
            <v>026002</v>
          </cell>
          <cell r="CB64">
            <v>125</v>
          </cell>
          <cell r="CC64" t="str">
            <v>026001</v>
          </cell>
          <cell r="CD64">
            <v>108</v>
          </cell>
          <cell r="CE64" t="str">
            <v>025005</v>
          </cell>
          <cell r="CF64">
            <v>77</v>
          </cell>
          <cell r="CG64" t="str">
            <v>025005</v>
          </cell>
          <cell r="CH64">
            <v>40</v>
          </cell>
          <cell r="CI64" t="str">
            <v>025004</v>
          </cell>
          <cell r="CJ64">
            <v>89</v>
          </cell>
          <cell r="CK64" t="str">
            <v>026002</v>
          </cell>
          <cell r="CL64">
            <v>56</v>
          </cell>
          <cell r="CM64" t="str">
            <v>026002</v>
          </cell>
          <cell r="CN64">
            <v>93</v>
          </cell>
          <cell r="CO64" t="str">
            <v>025005</v>
          </cell>
          <cell r="CP64">
            <v>67</v>
          </cell>
          <cell r="CQ64" t="str">
            <v>026002</v>
          </cell>
          <cell r="CR64">
            <v>89</v>
          </cell>
          <cell r="CS64" t="str">
            <v>026001</v>
          </cell>
          <cell r="CT64">
            <v>90</v>
          </cell>
          <cell r="CU64" t="str">
            <v>026002</v>
          </cell>
          <cell r="CV64">
            <v>92</v>
          </cell>
          <cell r="CW64" t="str">
            <v>026002</v>
          </cell>
          <cell r="CX64">
            <v>58</v>
          </cell>
          <cell r="CY64" t="str">
            <v>026002</v>
          </cell>
          <cell r="CZ64">
            <v>94</v>
          </cell>
          <cell r="DA64" t="str">
            <v>025005</v>
          </cell>
          <cell r="DB64">
            <v>52</v>
          </cell>
          <cell r="DC64" t="str">
            <v>026002</v>
          </cell>
          <cell r="DD64">
            <v>95</v>
          </cell>
          <cell r="DE64" t="str">
            <v>026001</v>
          </cell>
          <cell r="DF64">
            <v>108</v>
          </cell>
          <cell r="DG64" t="str">
            <v>026002</v>
          </cell>
          <cell r="DH64">
            <v>115</v>
          </cell>
          <cell r="DI64" t="str">
            <v>026001</v>
          </cell>
          <cell r="DJ64">
            <v>120</v>
          </cell>
          <cell r="DK64" t="str">
            <v>026002</v>
          </cell>
          <cell r="DL64">
            <v>102</v>
          </cell>
          <cell r="DM64" t="str">
            <v>026002</v>
          </cell>
          <cell r="DN64">
            <v>86</v>
          </cell>
          <cell r="DO64" t="str">
            <v>026002</v>
          </cell>
          <cell r="DP64">
            <v>132</v>
          </cell>
          <cell r="DQ64" t="str">
            <v>026002</v>
          </cell>
          <cell r="DR64">
            <v>84</v>
          </cell>
          <cell r="DS64" t="str">
            <v>026001</v>
          </cell>
          <cell r="DT64">
            <v>186</v>
          </cell>
          <cell r="DU64" t="str">
            <v>026001</v>
          </cell>
          <cell r="DV64">
            <v>146</v>
          </cell>
          <cell r="DW64" t="str">
            <v>026002</v>
          </cell>
          <cell r="DX64">
            <v>142</v>
          </cell>
          <cell r="DY64" t="str">
            <v>026002</v>
          </cell>
          <cell r="DZ64">
            <v>112</v>
          </cell>
          <cell r="EA64" t="str">
            <v>026002</v>
          </cell>
          <cell r="EB64">
            <v>130</v>
          </cell>
          <cell r="EC64" t="str">
            <v>026002</v>
          </cell>
          <cell r="ED64">
            <v>118</v>
          </cell>
          <cell r="EE64" t="str">
            <v>026002</v>
          </cell>
          <cell r="EF64">
            <v>163</v>
          </cell>
          <cell r="EG64" t="str">
            <v>025005</v>
          </cell>
          <cell r="EH64">
            <v>116</v>
          </cell>
          <cell r="EI64" t="str">
            <v>026002</v>
          </cell>
          <cell r="EJ64">
            <v>129</v>
          </cell>
          <cell r="EK64" t="str">
            <v>026002</v>
          </cell>
          <cell r="EL64">
            <v>115</v>
          </cell>
          <cell r="EM64" t="str">
            <v>026002</v>
          </cell>
          <cell r="EN64">
            <v>140</v>
          </cell>
          <cell r="EO64" t="str">
            <v>026002</v>
          </cell>
          <cell r="EP64">
            <v>116</v>
          </cell>
          <cell r="EQ64" t="str">
            <v>026002</v>
          </cell>
          <cell r="ER64">
            <v>147</v>
          </cell>
          <cell r="ES64" t="str">
            <v>026001</v>
          </cell>
          <cell r="ET64">
            <v>194</v>
          </cell>
          <cell r="EU64" t="str">
            <v>026002</v>
          </cell>
          <cell r="EV64">
            <v>117</v>
          </cell>
          <cell r="EW64" t="str">
            <v>026001</v>
          </cell>
          <cell r="EX64">
            <v>228</v>
          </cell>
          <cell r="EY64" t="str">
            <v>026003</v>
          </cell>
          <cell r="EZ64">
            <v>145</v>
          </cell>
          <cell r="FA64" t="str">
            <v>026002</v>
          </cell>
          <cell r="FB64">
            <v>103</v>
          </cell>
          <cell r="FC64" t="str">
            <v>026002</v>
          </cell>
          <cell r="FD64">
            <v>112</v>
          </cell>
          <cell r="FE64" t="str">
            <v>026002</v>
          </cell>
          <cell r="FF64">
            <v>121</v>
          </cell>
          <cell r="FG64" t="str">
            <v>026002</v>
          </cell>
          <cell r="FH64">
            <v>107</v>
          </cell>
          <cell r="FI64" t="str">
            <v>026002</v>
          </cell>
          <cell r="FJ64">
            <v>108</v>
          </cell>
          <cell r="FK64" t="str">
            <v>026002</v>
          </cell>
          <cell r="FL64">
            <v>101</v>
          </cell>
          <cell r="FM64" t="str">
            <v>026002</v>
          </cell>
          <cell r="FN64">
            <v>119</v>
          </cell>
          <cell r="FO64" t="str">
            <v>026002</v>
          </cell>
          <cell r="FP64">
            <v>133</v>
          </cell>
          <cell r="FQ64" t="str">
            <v>026002</v>
          </cell>
          <cell r="FR64">
            <v>121</v>
          </cell>
          <cell r="FS64" t="str">
            <v>026002</v>
          </cell>
          <cell r="FT64">
            <v>104</v>
          </cell>
          <cell r="FU64" t="str">
            <v>026002</v>
          </cell>
          <cell r="FV64">
            <v>133</v>
          </cell>
          <cell r="FW64" t="str">
            <v>026002</v>
          </cell>
          <cell r="FX64">
            <v>121</v>
          </cell>
          <cell r="FY64" t="str">
            <v>026002</v>
          </cell>
          <cell r="FZ64">
            <v>127</v>
          </cell>
          <cell r="GA64" t="str">
            <v>026001</v>
          </cell>
          <cell r="GB64">
            <v>190</v>
          </cell>
          <cell r="GC64" t="str">
            <v>026002</v>
          </cell>
          <cell r="GD64">
            <v>140</v>
          </cell>
          <cell r="GE64" t="str">
            <v>026002</v>
          </cell>
          <cell r="GF64">
            <v>110</v>
          </cell>
          <cell r="GG64" t="str">
            <v>026002</v>
          </cell>
          <cell r="GH64">
            <v>125</v>
          </cell>
          <cell r="GI64" t="str">
            <v>026002</v>
          </cell>
          <cell r="GJ64">
            <v>99</v>
          </cell>
          <cell r="GK64" t="str">
            <v>026002</v>
          </cell>
          <cell r="GL64">
            <v>144</v>
          </cell>
          <cell r="GM64" t="str">
            <v>026002</v>
          </cell>
          <cell r="GN64">
            <v>102</v>
          </cell>
          <cell r="GO64" t="str">
            <v>026002</v>
          </cell>
          <cell r="GP64">
            <v>140</v>
          </cell>
          <cell r="GQ64" t="str">
            <v>026002</v>
          </cell>
          <cell r="GR64">
            <v>133</v>
          </cell>
          <cell r="GS64" t="str">
            <v>026002</v>
          </cell>
          <cell r="GT64">
            <v>140</v>
          </cell>
          <cell r="GU64" t="str">
            <v>026002</v>
          </cell>
          <cell r="GV64">
            <v>101</v>
          </cell>
          <cell r="GW64" t="str">
            <v>026002</v>
          </cell>
          <cell r="GX64">
            <v>131</v>
          </cell>
          <cell r="GY64" t="str">
            <v>026002</v>
          </cell>
          <cell r="GZ64">
            <v>128</v>
          </cell>
          <cell r="HA64" t="str">
            <v>026002</v>
          </cell>
          <cell r="HB64">
            <v>130</v>
          </cell>
          <cell r="HC64" t="str">
            <v>026002</v>
          </cell>
          <cell r="HD64">
            <v>153</v>
          </cell>
          <cell r="HE64" t="str">
            <v>026001</v>
          </cell>
          <cell r="HF64">
            <v>188</v>
          </cell>
          <cell r="HG64" t="str">
            <v>026002</v>
          </cell>
          <cell r="HH64">
            <v>113</v>
          </cell>
          <cell r="HI64" t="str">
            <v>026002</v>
          </cell>
          <cell r="HJ64">
            <v>128</v>
          </cell>
          <cell r="HK64" t="str">
            <v>026002</v>
          </cell>
          <cell r="HL64">
            <v>168</v>
          </cell>
          <cell r="HM64" t="str">
            <v>026002</v>
          </cell>
          <cell r="HN64">
            <v>158</v>
          </cell>
          <cell r="HO64" t="str">
            <v>026002</v>
          </cell>
          <cell r="HP64">
            <v>158</v>
          </cell>
          <cell r="HQ64" t="str">
            <v>026002</v>
          </cell>
          <cell r="HR64">
            <v>148</v>
          </cell>
          <cell r="HS64" t="str">
            <v>026002</v>
          </cell>
          <cell r="HT64">
            <v>161</v>
          </cell>
          <cell r="HU64" t="str">
            <v>026002</v>
          </cell>
          <cell r="HV64">
            <v>178</v>
          </cell>
          <cell r="HW64" t="str">
            <v>026002</v>
          </cell>
          <cell r="HX64">
            <v>160</v>
          </cell>
          <cell r="HY64" t="str">
            <v>026002</v>
          </cell>
          <cell r="HZ64">
            <v>201</v>
          </cell>
          <cell r="IA64" t="str">
            <v>026002</v>
          </cell>
          <cell r="IB64">
            <v>179</v>
          </cell>
          <cell r="IC64" t="str">
            <v>026002</v>
          </cell>
          <cell r="ID64">
            <v>192</v>
          </cell>
          <cell r="IE64" t="str">
            <v>026002</v>
          </cell>
          <cell r="IF64">
            <v>167</v>
          </cell>
          <cell r="IG64" t="str">
            <v>026002</v>
          </cell>
          <cell r="IH64">
            <v>192</v>
          </cell>
          <cell r="II64" t="str">
            <v>026002</v>
          </cell>
          <cell r="IJ64">
            <v>188</v>
          </cell>
          <cell r="IK64" t="str">
            <v>026001</v>
          </cell>
          <cell r="IL64">
            <v>241</v>
          </cell>
          <cell r="IM64" t="str">
            <v>026002</v>
          </cell>
          <cell r="IN64">
            <v>173</v>
          </cell>
          <cell r="IO64" t="str">
            <v>026002</v>
          </cell>
          <cell r="IP64">
            <v>176</v>
          </cell>
          <cell r="IQ64" t="str">
            <v>026002</v>
          </cell>
          <cell r="IR64">
            <v>163</v>
          </cell>
          <cell r="IS64" t="str">
            <v>026002</v>
          </cell>
          <cell r="IT64">
            <v>129</v>
          </cell>
          <cell r="IU64" t="str">
            <v>026002</v>
          </cell>
          <cell r="IV64">
            <v>130</v>
          </cell>
          <cell r="IW64" t="str">
            <v>026002</v>
          </cell>
          <cell r="IX64">
            <v>170</v>
          </cell>
          <cell r="IY64" t="str">
            <v>026002</v>
          </cell>
          <cell r="IZ64">
            <v>135</v>
          </cell>
          <cell r="JA64" t="str">
            <v>026002</v>
          </cell>
          <cell r="JB64">
            <v>179</v>
          </cell>
          <cell r="JC64" t="str">
            <v>026003</v>
          </cell>
          <cell r="JD64">
            <v>121</v>
          </cell>
          <cell r="JE64" t="str">
            <v>026002</v>
          </cell>
          <cell r="JF64">
            <v>161</v>
          </cell>
          <cell r="JG64" t="str">
            <v>026003</v>
          </cell>
          <cell r="JH64">
            <v>92</v>
          </cell>
          <cell r="JI64" t="str">
            <v>026002</v>
          </cell>
          <cell r="JJ64">
            <v>154</v>
          </cell>
          <cell r="JK64" t="str">
            <v>026002</v>
          </cell>
          <cell r="JL64">
            <v>86</v>
          </cell>
          <cell r="JM64" t="str">
            <v>026002</v>
          </cell>
          <cell r="JN64">
            <v>138</v>
          </cell>
          <cell r="JO64" t="str">
            <v>026002</v>
          </cell>
          <cell r="JP64">
            <v>115</v>
          </cell>
          <cell r="JQ64" t="str">
            <v>026002</v>
          </cell>
          <cell r="JR64">
            <v>126</v>
          </cell>
          <cell r="JS64" t="str">
            <v>026002</v>
          </cell>
          <cell r="JT64">
            <v>73</v>
          </cell>
          <cell r="JU64" t="str">
            <v>026003</v>
          </cell>
          <cell r="JV64">
            <v>101</v>
          </cell>
          <cell r="JW64" t="str">
            <v>026003</v>
          </cell>
          <cell r="JX64">
            <v>75</v>
          </cell>
          <cell r="JY64" t="str">
            <v>026003</v>
          </cell>
          <cell r="JZ64">
            <v>83</v>
          </cell>
          <cell r="KA64" t="str">
            <v>026003</v>
          </cell>
          <cell r="KB64">
            <v>57</v>
          </cell>
          <cell r="KC64" t="str">
            <v>026003</v>
          </cell>
          <cell r="KD64">
            <v>94</v>
          </cell>
          <cell r="KE64" t="str">
            <v>026003</v>
          </cell>
          <cell r="KF64">
            <v>32</v>
          </cell>
          <cell r="KG64" t="str">
            <v>026003</v>
          </cell>
          <cell r="KH64">
            <v>63</v>
          </cell>
          <cell r="KI64" t="str">
            <v>026003</v>
          </cell>
          <cell r="KJ64">
            <v>34</v>
          </cell>
          <cell r="KK64" t="str">
            <v>026003</v>
          </cell>
          <cell r="KL64">
            <v>70</v>
          </cell>
          <cell r="KM64" t="str">
            <v>026003</v>
          </cell>
          <cell r="KN64">
            <v>21</v>
          </cell>
          <cell r="KO64" t="str">
            <v>026003</v>
          </cell>
          <cell r="KP64">
            <v>62</v>
          </cell>
          <cell r="KQ64" t="str">
            <v>026003</v>
          </cell>
          <cell r="KR64">
            <v>14</v>
          </cell>
          <cell r="KS64" t="str">
            <v>026003</v>
          </cell>
          <cell r="KT64">
            <v>26</v>
          </cell>
          <cell r="KU64" t="str">
            <v>026003</v>
          </cell>
          <cell r="KV64">
            <v>13</v>
          </cell>
          <cell r="KW64" t="str">
            <v>026003</v>
          </cell>
          <cell r="KX64">
            <v>16</v>
          </cell>
          <cell r="KY64" t="str">
            <v>026003</v>
          </cell>
          <cell r="KZ64">
            <v>18</v>
          </cell>
          <cell r="LA64" t="str">
            <v>026003</v>
          </cell>
          <cell r="LB64">
            <v>23</v>
          </cell>
          <cell r="LC64" t="str">
            <v>026003</v>
          </cell>
          <cell r="LD64">
            <v>10</v>
          </cell>
          <cell r="LE64" t="str">
            <v>026003</v>
          </cell>
          <cell r="LF64">
            <v>41</v>
          </cell>
          <cell r="LG64" t="str">
            <v>026003</v>
          </cell>
          <cell r="LH64">
            <v>32</v>
          </cell>
          <cell r="LI64" t="str">
            <v>026003</v>
          </cell>
          <cell r="LJ64">
            <v>72</v>
          </cell>
          <cell r="LK64" t="str">
            <v>026003</v>
          </cell>
          <cell r="LL64">
            <v>19</v>
          </cell>
          <cell r="LM64" t="str">
            <v>026003</v>
          </cell>
          <cell r="LN64">
            <v>63</v>
          </cell>
          <cell r="LO64" t="str">
            <v>026003</v>
          </cell>
          <cell r="LP64">
            <v>37</v>
          </cell>
          <cell r="LQ64" t="str">
            <v>026003</v>
          </cell>
          <cell r="LR64">
            <v>68</v>
          </cell>
          <cell r="LS64" t="str">
            <v>026003</v>
          </cell>
          <cell r="LT64">
            <v>25</v>
          </cell>
          <cell r="LU64" t="str">
            <v>026003</v>
          </cell>
          <cell r="LV64">
            <v>54</v>
          </cell>
          <cell r="LW64" t="str">
            <v>026003</v>
          </cell>
          <cell r="LX64">
            <v>16</v>
          </cell>
          <cell r="LY64" t="str">
            <v>026003</v>
          </cell>
          <cell r="LZ64">
            <v>62</v>
          </cell>
          <cell r="MA64" t="str">
            <v>026003</v>
          </cell>
          <cell r="MB64">
            <v>13</v>
          </cell>
          <cell r="MC64" t="str">
            <v>026003</v>
          </cell>
          <cell r="MD64">
            <v>65</v>
          </cell>
          <cell r="ME64" t="str">
            <v>026003</v>
          </cell>
          <cell r="MF64">
            <v>9</v>
          </cell>
          <cell r="MG64" t="str">
            <v>026003</v>
          </cell>
          <cell r="MH64">
            <v>58</v>
          </cell>
          <cell r="MI64" t="str">
            <v>026003</v>
          </cell>
          <cell r="MJ64">
            <v>11</v>
          </cell>
          <cell r="MK64" t="str">
            <v>026003</v>
          </cell>
          <cell r="ML64">
            <v>29</v>
          </cell>
          <cell r="MM64" t="str">
            <v>026003</v>
          </cell>
          <cell r="MN64">
            <v>6</v>
          </cell>
          <cell r="MO64" t="str">
            <v>026003</v>
          </cell>
          <cell r="MP64">
            <v>20</v>
          </cell>
          <cell r="MQ64" t="str">
            <v>026003</v>
          </cell>
          <cell r="MR64">
            <v>2</v>
          </cell>
          <cell r="MS64" t="str">
            <v>026003</v>
          </cell>
          <cell r="MT64">
            <v>22</v>
          </cell>
          <cell r="MU64" t="str">
            <v>026003</v>
          </cell>
          <cell r="MV64">
            <v>4</v>
          </cell>
          <cell r="MW64" t="str">
            <v>026003</v>
          </cell>
          <cell r="MX64">
            <v>13</v>
          </cell>
          <cell r="MY64" t="str">
            <v>026003</v>
          </cell>
          <cell r="MZ64">
            <v>5</v>
          </cell>
          <cell r="NA64" t="str">
            <v>026003</v>
          </cell>
          <cell r="NB64">
            <v>16</v>
          </cell>
          <cell r="NC64" t="str">
            <v>026003</v>
          </cell>
          <cell r="ND64">
            <v>4</v>
          </cell>
          <cell r="NE64" t="str">
            <v>026003</v>
          </cell>
          <cell r="NF64">
            <v>5</v>
          </cell>
          <cell r="NG64" t="str">
            <v>026003</v>
          </cell>
          <cell r="NH64">
            <v>3</v>
          </cell>
          <cell r="NI64" t="str">
            <v>026004</v>
          </cell>
          <cell r="NJ64">
            <v>9</v>
          </cell>
          <cell r="NM64" t="str">
            <v>026005</v>
          </cell>
          <cell r="NN64">
            <v>4</v>
          </cell>
          <cell r="NQ64" t="str">
            <v>026004</v>
          </cell>
          <cell r="NR64">
            <v>3</v>
          </cell>
          <cell r="NU64" t="str">
            <v>028000</v>
          </cell>
          <cell r="NV64">
            <v>10</v>
          </cell>
          <cell r="NY64" t="str">
            <v>029700</v>
          </cell>
          <cell r="NZ64">
            <v>9</v>
          </cell>
        </row>
        <row r="65">
          <cell r="C65" t="str">
            <v>027002</v>
          </cell>
          <cell r="D65">
            <v>111</v>
          </cell>
          <cell r="E65" t="str">
            <v>027002</v>
          </cell>
          <cell r="F65">
            <v>92</v>
          </cell>
          <cell r="G65" t="str">
            <v>027002</v>
          </cell>
          <cell r="H65">
            <v>111</v>
          </cell>
          <cell r="I65" t="str">
            <v>027002</v>
          </cell>
          <cell r="J65">
            <v>115</v>
          </cell>
          <cell r="K65" t="str">
            <v>027002</v>
          </cell>
          <cell r="L65">
            <v>116</v>
          </cell>
          <cell r="M65" t="str">
            <v>027002</v>
          </cell>
          <cell r="N65">
            <v>111</v>
          </cell>
          <cell r="O65" t="str">
            <v>027002</v>
          </cell>
          <cell r="P65">
            <v>148</v>
          </cell>
          <cell r="Q65" t="str">
            <v>027002</v>
          </cell>
          <cell r="R65">
            <v>121</v>
          </cell>
          <cell r="S65" t="str">
            <v>027002</v>
          </cell>
          <cell r="T65">
            <v>142</v>
          </cell>
          <cell r="U65" t="str">
            <v>027002</v>
          </cell>
          <cell r="V65">
            <v>146</v>
          </cell>
          <cell r="W65" t="str">
            <v>027002</v>
          </cell>
          <cell r="X65">
            <v>168</v>
          </cell>
          <cell r="Y65" t="str">
            <v>027002</v>
          </cell>
          <cell r="Z65">
            <v>170</v>
          </cell>
          <cell r="AA65" t="str">
            <v>027002</v>
          </cell>
          <cell r="AB65">
            <v>190</v>
          </cell>
          <cell r="AC65" t="str">
            <v>027001</v>
          </cell>
          <cell r="AD65">
            <v>388</v>
          </cell>
          <cell r="AE65" t="str">
            <v>027002</v>
          </cell>
          <cell r="AF65">
            <v>192</v>
          </cell>
          <cell r="AG65" t="str">
            <v>027002</v>
          </cell>
          <cell r="AH65">
            <v>166</v>
          </cell>
          <cell r="AI65" t="str">
            <v>027002</v>
          </cell>
          <cell r="AJ65">
            <v>179</v>
          </cell>
          <cell r="AK65" t="str">
            <v>027002</v>
          </cell>
          <cell r="AL65">
            <v>184</v>
          </cell>
          <cell r="AM65" t="str">
            <v>027002</v>
          </cell>
          <cell r="AN65">
            <v>192</v>
          </cell>
          <cell r="AO65" t="str">
            <v>027002</v>
          </cell>
          <cell r="AP65">
            <v>160</v>
          </cell>
          <cell r="AQ65" t="str">
            <v>027002</v>
          </cell>
          <cell r="AR65">
            <v>174</v>
          </cell>
          <cell r="AS65" t="str">
            <v>027002</v>
          </cell>
          <cell r="AT65">
            <v>201</v>
          </cell>
          <cell r="AU65" t="str">
            <v>027002</v>
          </cell>
          <cell r="AV65">
            <v>175</v>
          </cell>
          <cell r="AW65" t="str">
            <v>027002</v>
          </cell>
          <cell r="AX65">
            <v>183</v>
          </cell>
          <cell r="AY65" t="str">
            <v>027002</v>
          </cell>
          <cell r="AZ65">
            <v>190</v>
          </cell>
          <cell r="BA65" t="str">
            <v>027002</v>
          </cell>
          <cell r="BB65">
            <v>179</v>
          </cell>
          <cell r="BC65" t="str">
            <v>027001</v>
          </cell>
          <cell r="BD65">
            <v>360</v>
          </cell>
          <cell r="BE65" t="str">
            <v>027001</v>
          </cell>
          <cell r="BF65">
            <v>363</v>
          </cell>
          <cell r="BG65" t="str">
            <v>027001</v>
          </cell>
          <cell r="BH65">
            <v>298</v>
          </cell>
          <cell r="BI65" t="str">
            <v>027001</v>
          </cell>
          <cell r="BJ65">
            <v>282</v>
          </cell>
          <cell r="BK65" t="str">
            <v>027001</v>
          </cell>
          <cell r="BL65">
            <v>285</v>
          </cell>
          <cell r="BM65" t="str">
            <v>027001</v>
          </cell>
          <cell r="BN65">
            <v>248</v>
          </cell>
          <cell r="BO65" t="str">
            <v>025003</v>
          </cell>
          <cell r="BP65">
            <v>100</v>
          </cell>
          <cell r="BQ65" t="str">
            <v>025003</v>
          </cell>
          <cell r="BR65">
            <v>74</v>
          </cell>
          <cell r="BS65" t="str">
            <v>025004</v>
          </cell>
          <cell r="BT65">
            <v>80</v>
          </cell>
          <cell r="BU65" t="str">
            <v>026001</v>
          </cell>
          <cell r="BV65">
            <v>160</v>
          </cell>
          <cell r="BW65" t="str">
            <v>025004</v>
          </cell>
          <cell r="BX65">
            <v>95</v>
          </cell>
          <cell r="BY65" t="str">
            <v>026001</v>
          </cell>
          <cell r="BZ65">
            <v>130</v>
          </cell>
          <cell r="CA65" t="str">
            <v>026003</v>
          </cell>
          <cell r="CB65">
            <v>96</v>
          </cell>
          <cell r="CC65" t="str">
            <v>026002</v>
          </cell>
          <cell r="CD65">
            <v>81</v>
          </cell>
          <cell r="CE65" t="str">
            <v>026001</v>
          </cell>
          <cell r="CF65">
            <v>116</v>
          </cell>
          <cell r="CG65" t="str">
            <v>026001</v>
          </cell>
          <cell r="CH65">
            <v>95</v>
          </cell>
          <cell r="CI65" t="str">
            <v>025005</v>
          </cell>
          <cell r="CJ65">
            <v>80</v>
          </cell>
          <cell r="CK65" t="str">
            <v>026003</v>
          </cell>
          <cell r="CL65">
            <v>83</v>
          </cell>
          <cell r="CM65" t="str">
            <v>026003</v>
          </cell>
          <cell r="CN65">
            <v>138</v>
          </cell>
          <cell r="CO65" t="str">
            <v>026001</v>
          </cell>
          <cell r="CP65">
            <v>104</v>
          </cell>
          <cell r="CQ65" t="str">
            <v>026003</v>
          </cell>
          <cell r="CR65">
            <v>117</v>
          </cell>
          <cell r="CS65" t="str">
            <v>026002</v>
          </cell>
          <cell r="CT65">
            <v>69</v>
          </cell>
          <cell r="CU65" t="str">
            <v>026003</v>
          </cell>
          <cell r="CV65">
            <v>130</v>
          </cell>
          <cell r="CW65" t="str">
            <v>026003</v>
          </cell>
          <cell r="CX65">
            <v>82</v>
          </cell>
          <cell r="CY65" t="str">
            <v>026003</v>
          </cell>
          <cell r="CZ65">
            <v>124</v>
          </cell>
          <cell r="DA65" t="str">
            <v>026001</v>
          </cell>
          <cell r="DB65">
            <v>103</v>
          </cell>
          <cell r="DC65" t="str">
            <v>026003</v>
          </cell>
          <cell r="DD65">
            <v>123</v>
          </cell>
          <cell r="DE65" t="str">
            <v>026002</v>
          </cell>
          <cell r="DF65">
            <v>54</v>
          </cell>
          <cell r="DG65" t="str">
            <v>026003</v>
          </cell>
          <cell r="DH65">
            <v>114</v>
          </cell>
          <cell r="DI65" t="str">
            <v>026002</v>
          </cell>
          <cell r="DJ65">
            <v>69</v>
          </cell>
          <cell r="DK65" t="str">
            <v>026003</v>
          </cell>
          <cell r="DL65">
            <v>127</v>
          </cell>
          <cell r="DM65" t="str">
            <v>026003</v>
          </cell>
          <cell r="DN65">
            <v>104</v>
          </cell>
          <cell r="DO65" t="str">
            <v>026003</v>
          </cell>
          <cell r="DP65">
            <v>160</v>
          </cell>
          <cell r="DQ65" t="str">
            <v>026003</v>
          </cell>
          <cell r="DR65">
            <v>116</v>
          </cell>
          <cell r="DS65" t="str">
            <v>026002</v>
          </cell>
          <cell r="DT65">
            <v>125</v>
          </cell>
          <cell r="DU65" t="str">
            <v>026002</v>
          </cell>
          <cell r="DV65">
            <v>92</v>
          </cell>
          <cell r="DW65" t="str">
            <v>026003</v>
          </cell>
          <cell r="DX65">
            <v>179</v>
          </cell>
          <cell r="DY65" t="str">
            <v>026003</v>
          </cell>
          <cell r="DZ65">
            <v>125</v>
          </cell>
          <cell r="EA65" t="str">
            <v>026003</v>
          </cell>
          <cell r="EB65">
            <v>184</v>
          </cell>
          <cell r="EC65" t="str">
            <v>026003</v>
          </cell>
          <cell r="ED65">
            <v>152</v>
          </cell>
          <cell r="EE65" t="str">
            <v>026003</v>
          </cell>
          <cell r="EF65">
            <v>210</v>
          </cell>
          <cell r="EG65" t="str">
            <v>026001</v>
          </cell>
          <cell r="EH65">
            <v>223</v>
          </cell>
          <cell r="EI65" t="str">
            <v>026003</v>
          </cell>
          <cell r="EJ65">
            <v>203</v>
          </cell>
          <cell r="EK65" t="str">
            <v>026003</v>
          </cell>
          <cell r="EL65">
            <v>181</v>
          </cell>
          <cell r="EM65" t="str">
            <v>026003</v>
          </cell>
          <cell r="EN65">
            <v>190</v>
          </cell>
          <cell r="EO65" t="str">
            <v>026003</v>
          </cell>
          <cell r="EP65">
            <v>165</v>
          </cell>
          <cell r="EQ65" t="str">
            <v>026003</v>
          </cell>
          <cell r="ER65">
            <v>150</v>
          </cell>
          <cell r="ES65" t="str">
            <v>026002</v>
          </cell>
          <cell r="ET65">
            <v>121</v>
          </cell>
          <cell r="EU65" t="str">
            <v>026003</v>
          </cell>
          <cell r="EV65">
            <v>148</v>
          </cell>
          <cell r="EW65" t="str">
            <v>026002</v>
          </cell>
          <cell r="EX65">
            <v>127</v>
          </cell>
          <cell r="EY65" t="str">
            <v>026004</v>
          </cell>
          <cell r="EZ65">
            <v>91</v>
          </cell>
          <cell r="FA65" t="str">
            <v>026003</v>
          </cell>
          <cell r="FB65">
            <v>137</v>
          </cell>
          <cell r="FC65" t="str">
            <v>026003</v>
          </cell>
          <cell r="FD65">
            <v>123</v>
          </cell>
          <cell r="FE65" t="str">
            <v>026003</v>
          </cell>
          <cell r="FF65">
            <v>138</v>
          </cell>
          <cell r="FG65" t="str">
            <v>026003</v>
          </cell>
          <cell r="FH65">
            <v>118</v>
          </cell>
          <cell r="FI65" t="str">
            <v>026003</v>
          </cell>
          <cell r="FJ65">
            <v>130</v>
          </cell>
          <cell r="FK65" t="str">
            <v>026003</v>
          </cell>
          <cell r="FL65">
            <v>126</v>
          </cell>
          <cell r="FM65" t="str">
            <v>026003</v>
          </cell>
          <cell r="FN65">
            <v>147</v>
          </cell>
          <cell r="FO65" t="str">
            <v>026003</v>
          </cell>
          <cell r="FP65">
            <v>130</v>
          </cell>
          <cell r="FQ65" t="str">
            <v>026003</v>
          </cell>
          <cell r="FR65">
            <v>131</v>
          </cell>
          <cell r="FS65" t="str">
            <v>026003</v>
          </cell>
          <cell r="FT65">
            <v>135</v>
          </cell>
          <cell r="FU65" t="str">
            <v>026003</v>
          </cell>
          <cell r="FV65">
            <v>138</v>
          </cell>
          <cell r="FW65" t="str">
            <v>026003</v>
          </cell>
          <cell r="FX65">
            <v>184</v>
          </cell>
          <cell r="FY65" t="str">
            <v>026003</v>
          </cell>
          <cell r="FZ65">
            <v>148</v>
          </cell>
          <cell r="GA65" t="str">
            <v>026002</v>
          </cell>
          <cell r="GB65">
            <v>121</v>
          </cell>
          <cell r="GC65" t="str">
            <v>026003</v>
          </cell>
          <cell r="GD65">
            <v>140</v>
          </cell>
          <cell r="GE65" t="str">
            <v>026003</v>
          </cell>
          <cell r="GF65">
            <v>148</v>
          </cell>
          <cell r="GG65" t="str">
            <v>026003</v>
          </cell>
          <cell r="GH65">
            <v>127</v>
          </cell>
          <cell r="GI65" t="str">
            <v>026003</v>
          </cell>
          <cell r="GJ65">
            <v>151</v>
          </cell>
          <cell r="GK65" t="str">
            <v>026003</v>
          </cell>
          <cell r="GL65">
            <v>165</v>
          </cell>
          <cell r="GM65" t="str">
            <v>026003</v>
          </cell>
          <cell r="GN65">
            <v>125</v>
          </cell>
          <cell r="GO65" t="str">
            <v>026003</v>
          </cell>
          <cell r="GP65">
            <v>158</v>
          </cell>
          <cell r="GQ65" t="str">
            <v>026003</v>
          </cell>
          <cell r="GR65">
            <v>150</v>
          </cell>
          <cell r="GS65" t="str">
            <v>026003</v>
          </cell>
          <cell r="GT65">
            <v>165</v>
          </cell>
          <cell r="GU65" t="str">
            <v>026003</v>
          </cell>
          <cell r="GV65">
            <v>128</v>
          </cell>
          <cell r="GW65" t="str">
            <v>026003</v>
          </cell>
          <cell r="GX65">
            <v>137</v>
          </cell>
          <cell r="GY65" t="str">
            <v>026003</v>
          </cell>
          <cell r="GZ65">
            <v>154</v>
          </cell>
          <cell r="HA65" t="str">
            <v>026003</v>
          </cell>
          <cell r="HB65">
            <v>174</v>
          </cell>
          <cell r="HC65" t="str">
            <v>026003</v>
          </cell>
          <cell r="HD65">
            <v>185</v>
          </cell>
          <cell r="HE65" t="str">
            <v>026002</v>
          </cell>
          <cell r="HF65">
            <v>139</v>
          </cell>
          <cell r="HG65" t="str">
            <v>026003</v>
          </cell>
          <cell r="HH65">
            <v>166</v>
          </cell>
          <cell r="HI65" t="str">
            <v>026003</v>
          </cell>
          <cell r="HJ65">
            <v>176</v>
          </cell>
          <cell r="HK65" t="str">
            <v>026003</v>
          </cell>
          <cell r="HL65">
            <v>193</v>
          </cell>
          <cell r="HM65" t="str">
            <v>026003</v>
          </cell>
          <cell r="HN65">
            <v>191</v>
          </cell>
          <cell r="HO65" t="str">
            <v>026003</v>
          </cell>
          <cell r="HP65">
            <v>180</v>
          </cell>
          <cell r="HQ65" t="str">
            <v>026003</v>
          </cell>
          <cell r="HR65">
            <v>173</v>
          </cell>
          <cell r="HS65" t="str">
            <v>026003</v>
          </cell>
          <cell r="HT65">
            <v>200</v>
          </cell>
          <cell r="HU65" t="str">
            <v>026003</v>
          </cell>
          <cell r="HV65">
            <v>211</v>
          </cell>
          <cell r="HW65" t="str">
            <v>026003</v>
          </cell>
          <cell r="HX65">
            <v>192</v>
          </cell>
          <cell r="HY65" t="str">
            <v>026003</v>
          </cell>
          <cell r="HZ65">
            <v>196</v>
          </cell>
          <cell r="IA65" t="str">
            <v>026003</v>
          </cell>
          <cell r="IB65">
            <v>181</v>
          </cell>
          <cell r="IC65" t="str">
            <v>026003</v>
          </cell>
          <cell r="ID65">
            <v>206</v>
          </cell>
          <cell r="IE65" t="str">
            <v>026003</v>
          </cell>
          <cell r="IF65">
            <v>217</v>
          </cell>
          <cell r="IG65" t="str">
            <v>026003</v>
          </cell>
          <cell r="IH65">
            <v>238</v>
          </cell>
          <cell r="II65" t="str">
            <v>026003</v>
          </cell>
          <cell r="IJ65">
            <v>206</v>
          </cell>
          <cell r="IK65" t="str">
            <v>026002</v>
          </cell>
          <cell r="IL65">
            <v>188</v>
          </cell>
          <cell r="IM65" t="str">
            <v>026003</v>
          </cell>
          <cell r="IN65">
            <v>153</v>
          </cell>
          <cell r="IO65" t="str">
            <v>026003</v>
          </cell>
          <cell r="IP65">
            <v>204</v>
          </cell>
          <cell r="IQ65" t="str">
            <v>026003</v>
          </cell>
          <cell r="IR65">
            <v>150</v>
          </cell>
          <cell r="IS65" t="str">
            <v>026003</v>
          </cell>
          <cell r="IT65">
            <v>179</v>
          </cell>
          <cell r="IU65" t="str">
            <v>026003</v>
          </cell>
          <cell r="IV65">
            <v>161</v>
          </cell>
          <cell r="IW65" t="str">
            <v>026003</v>
          </cell>
          <cell r="IX65">
            <v>186</v>
          </cell>
          <cell r="IY65" t="str">
            <v>026003</v>
          </cell>
          <cell r="IZ65">
            <v>131</v>
          </cell>
          <cell r="JA65" t="str">
            <v>026003</v>
          </cell>
          <cell r="JB65">
            <v>146</v>
          </cell>
          <cell r="JC65" t="str">
            <v>026004</v>
          </cell>
          <cell r="JD65">
            <v>87</v>
          </cell>
          <cell r="JE65" t="str">
            <v>026003</v>
          </cell>
          <cell r="JF65">
            <v>141</v>
          </cell>
          <cell r="JG65" t="str">
            <v>026004</v>
          </cell>
          <cell r="JH65">
            <v>83</v>
          </cell>
          <cell r="JI65" t="str">
            <v>026003</v>
          </cell>
          <cell r="JJ65">
            <v>152</v>
          </cell>
          <cell r="JK65" t="str">
            <v>026003</v>
          </cell>
          <cell r="JL65">
            <v>55</v>
          </cell>
          <cell r="JM65" t="str">
            <v>026003</v>
          </cell>
          <cell r="JN65">
            <v>123</v>
          </cell>
          <cell r="JO65" t="str">
            <v>026003</v>
          </cell>
          <cell r="JP65">
            <v>92</v>
          </cell>
          <cell r="JQ65" t="str">
            <v>026003</v>
          </cell>
          <cell r="JR65">
            <v>136</v>
          </cell>
          <cell r="JS65" t="str">
            <v>026003</v>
          </cell>
          <cell r="JT65">
            <v>61</v>
          </cell>
          <cell r="JU65" t="str">
            <v>026004</v>
          </cell>
          <cell r="JV65">
            <v>89</v>
          </cell>
          <cell r="JW65" t="str">
            <v>026004</v>
          </cell>
          <cell r="JX65">
            <v>48</v>
          </cell>
          <cell r="JY65" t="str">
            <v>026004</v>
          </cell>
          <cell r="JZ65">
            <v>76</v>
          </cell>
          <cell r="KA65" t="str">
            <v>026004</v>
          </cell>
          <cell r="KB65">
            <v>39</v>
          </cell>
          <cell r="KC65" t="str">
            <v>026004</v>
          </cell>
          <cell r="KD65">
            <v>65</v>
          </cell>
          <cell r="KE65" t="str">
            <v>026004</v>
          </cell>
          <cell r="KF65">
            <v>37</v>
          </cell>
          <cell r="KG65" t="str">
            <v>026004</v>
          </cell>
          <cell r="KH65">
            <v>50</v>
          </cell>
          <cell r="KI65" t="str">
            <v>026004</v>
          </cell>
          <cell r="KJ65">
            <v>33</v>
          </cell>
          <cell r="KK65" t="str">
            <v>026004</v>
          </cell>
          <cell r="KL65">
            <v>51</v>
          </cell>
          <cell r="KM65" t="str">
            <v>026004</v>
          </cell>
          <cell r="KN65">
            <v>21</v>
          </cell>
          <cell r="KO65" t="str">
            <v>026004</v>
          </cell>
          <cell r="KP65">
            <v>46</v>
          </cell>
          <cell r="KQ65" t="str">
            <v>026004</v>
          </cell>
          <cell r="KR65">
            <v>17</v>
          </cell>
          <cell r="KS65" t="str">
            <v>026004</v>
          </cell>
          <cell r="KT65">
            <v>17</v>
          </cell>
          <cell r="KU65" t="str">
            <v>026004</v>
          </cell>
          <cell r="KV65">
            <v>3</v>
          </cell>
          <cell r="KW65" t="str">
            <v>026004</v>
          </cell>
          <cell r="KX65">
            <v>11</v>
          </cell>
          <cell r="KY65" t="str">
            <v>026004</v>
          </cell>
          <cell r="KZ65">
            <v>6</v>
          </cell>
          <cell r="LA65" t="str">
            <v>026004</v>
          </cell>
          <cell r="LB65">
            <v>17</v>
          </cell>
          <cell r="LC65" t="str">
            <v>026004</v>
          </cell>
          <cell r="LD65">
            <v>14</v>
          </cell>
          <cell r="LE65" t="str">
            <v>026004</v>
          </cell>
          <cell r="LF65">
            <v>21</v>
          </cell>
          <cell r="LG65" t="str">
            <v>026004</v>
          </cell>
          <cell r="LH65">
            <v>12</v>
          </cell>
          <cell r="LI65" t="str">
            <v>026004</v>
          </cell>
          <cell r="LJ65">
            <v>48</v>
          </cell>
          <cell r="LK65" t="str">
            <v>026004</v>
          </cell>
          <cell r="LL65">
            <v>15</v>
          </cell>
          <cell r="LM65" t="str">
            <v>026004</v>
          </cell>
          <cell r="LN65">
            <v>50</v>
          </cell>
          <cell r="LO65" t="str">
            <v>026004</v>
          </cell>
          <cell r="LP65">
            <v>17</v>
          </cell>
          <cell r="LQ65" t="str">
            <v>026004</v>
          </cell>
          <cell r="LR65">
            <v>64</v>
          </cell>
          <cell r="LS65" t="str">
            <v>026004</v>
          </cell>
          <cell r="LT65">
            <v>19</v>
          </cell>
          <cell r="LU65" t="str">
            <v>026004</v>
          </cell>
          <cell r="LV65">
            <v>40</v>
          </cell>
          <cell r="LW65" t="str">
            <v>026004</v>
          </cell>
          <cell r="LX65">
            <v>18</v>
          </cell>
          <cell r="LY65" t="str">
            <v>026004</v>
          </cell>
          <cell r="LZ65">
            <v>38</v>
          </cell>
          <cell r="MA65" t="str">
            <v>026004</v>
          </cell>
          <cell r="MB65">
            <v>8</v>
          </cell>
          <cell r="MC65" t="str">
            <v>026004</v>
          </cell>
          <cell r="MD65">
            <v>51</v>
          </cell>
          <cell r="ME65" t="str">
            <v>026004</v>
          </cell>
          <cell r="MF65">
            <v>6</v>
          </cell>
          <cell r="MG65" t="str">
            <v>026004</v>
          </cell>
          <cell r="MH65">
            <v>48</v>
          </cell>
          <cell r="MI65" t="str">
            <v>026004</v>
          </cell>
          <cell r="MJ65">
            <v>5</v>
          </cell>
          <cell r="MK65" t="str">
            <v>026004</v>
          </cell>
          <cell r="ML65">
            <v>9</v>
          </cell>
          <cell r="MM65" t="str">
            <v>026004</v>
          </cell>
          <cell r="MN65">
            <v>2</v>
          </cell>
          <cell r="MO65" t="str">
            <v>026004</v>
          </cell>
          <cell r="MP65">
            <v>20</v>
          </cell>
          <cell r="MQ65" t="str">
            <v>026004</v>
          </cell>
          <cell r="MR65">
            <v>5</v>
          </cell>
          <cell r="MS65" t="str">
            <v>026004</v>
          </cell>
          <cell r="MT65">
            <v>12</v>
          </cell>
          <cell r="MU65" t="str">
            <v>026004</v>
          </cell>
          <cell r="MV65">
            <v>1</v>
          </cell>
          <cell r="MW65" t="str">
            <v>026004</v>
          </cell>
          <cell r="MX65">
            <v>14</v>
          </cell>
          <cell r="MY65" t="str">
            <v>026004</v>
          </cell>
          <cell r="MZ65">
            <v>3</v>
          </cell>
          <cell r="NA65" t="str">
            <v>026004</v>
          </cell>
          <cell r="NB65">
            <v>11</v>
          </cell>
          <cell r="NC65" t="str">
            <v>026004</v>
          </cell>
          <cell r="ND65">
            <v>1</v>
          </cell>
          <cell r="NE65" t="str">
            <v>026004</v>
          </cell>
          <cell r="NF65">
            <v>10</v>
          </cell>
          <cell r="NI65" t="str">
            <v>026005</v>
          </cell>
          <cell r="NJ65">
            <v>10</v>
          </cell>
          <cell r="NK65" t="str">
            <v>026004</v>
          </cell>
          <cell r="NL65">
            <v>4</v>
          </cell>
          <cell r="NM65" t="str">
            <v>027001</v>
          </cell>
          <cell r="NN65">
            <v>12</v>
          </cell>
          <cell r="NO65" t="str">
            <v>026004</v>
          </cell>
          <cell r="NP65">
            <v>1</v>
          </cell>
          <cell r="NQ65" t="str">
            <v>026005</v>
          </cell>
          <cell r="NR65">
            <v>3</v>
          </cell>
          <cell r="NU65" t="str">
            <v>028002</v>
          </cell>
          <cell r="NV65">
            <v>11</v>
          </cell>
        </row>
        <row r="66">
          <cell r="C66" t="str">
            <v>028002</v>
          </cell>
          <cell r="D66">
            <v>138</v>
          </cell>
          <cell r="E66" t="str">
            <v>028002</v>
          </cell>
          <cell r="F66">
            <v>136</v>
          </cell>
          <cell r="G66" t="str">
            <v>028002</v>
          </cell>
          <cell r="H66">
            <v>126</v>
          </cell>
          <cell r="I66" t="str">
            <v>028002</v>
          </cell>
          <cell r="J66">
            <v>128</v>
          </cell>
          <cell r="K66" t="str">
            <v>028002</v>
          </cell>
          <cell r="L66">
            <v>151</v>
          </cell>
          <cell r="M66" t="str">
            <v>028002</v>
          </cell>
          <cell r="N66">
            <v>140</v>
          </cell>
          <cell r="O66" t="str">
            <v>028002</v>
          </cell>
          <cell r="P66">
            <v>128</v>
          </cell>
          <cell r="Q66" t="str">
            <v>028002</v>
          </cell>
          <cell r="R66">
            <v>150</v>
          </cell>
          <cell r="S66" t="str">
            <v>028002</v>
          </cell>
          <cell r="T66">
            <v>174</v>
          </cell>
          <cell r="U66" t="str">
            <v>028002</v>
          </cell>
          <cell r="V66">
            <v>150</v>
          </cell>
          <cell r="W66" t="str">
            <v>028002</v>
          </cell>
          <cell r="X66">
            <v>172</v>
          </cell>
          <cell r="Y66" t="str">
            <v>028002</v>
          </cell>
          <cell r="Z66">
            <v>184</v>
          </cell>
          <cell r="AA66" t="str">
            <v>028002</v>
          </cell>
          <cell r="AB66">
            <v>225</v>
          </cell>
          <cell r="AC66" t="str">
            <v>027002</v>
          </cell>
          <cell r="AD66">
            <v>167</v>
          </cell>
          <cell r="AE66" t="str">
            <v>028002</v>
          </cell>
          <cell r="AF66">
            <v>218</v>
          </cell>
          <cell r="AG66" t="str">
            <v>028002</v>
          </cell>
          <cell r="AH66">
            <v>182</v>
          </cell>
          <cell r="AI66" t="str">
            <v>028002</v>
          </cell>
          <cell r="AJ66">
            <v>184</v>
          </cell>
          <cell r="AK66" t="str">
            <v>028002</v>
          </cell>
          <cell r="AL66">
            <v>200</v>
          </cell>
          <cell r="AM66" t="str">
            <v>028002</v>
          </cell>
          <cell r="AN66">
            <v>203</v>
          </cell>
          <cell r="AO66" t="str">
            <v>028002</v>
          </cell>
          <cell r="AP66">
            <v>187</v>
          </cell>
          <cell r="AQ66" t="str">
            <v>028002</v>
          </cell>
          <cell r="AR66">
            <v>185</v>
          </cell>
          <cell r="AS66" t="str">
            <v>028002</v>
          </cell>
          <cell r="AT66">
            <v>183</v>
          </cell>
          <cell r="AU66" t="str">
            <v>028002</v>
          </cell>
          <cell r="AV66">
            <v>196</v>
          </cell>
          <cell r="AW66" t="str">
            <v>028002</v>
          </cell>
          <cell r="AX66">
            <v>196</v>
          </cell>
          <cell r="AY66" t="str">
            <v>028002</v>
          </cell>
          <cell r="AZ66">
            <v>224</v>
          </cell>
          <cell r="BA66" t="str">
            <v>028002</v>
          </cell>
          <cell r="BB66">
            <v>199</v>
          </cell>
          <cell r="BC66" t="str">
            <v>027002</v>
          </cell>
          <cell r="BD66">
            <v>183</v>
          </cell>
          <cell r="BE66" t="str">
            <v>027002</v>
          </cell>
          <cell r="BF66">
            <v>147</v>
          </cell>
          <cell r="BG66" t="str">
            <v>027002</v>
          </cell>
          <cell r="BH66">
            <v>134</v>
          </cell>
          <cell r="BI66" t="str">
            <v>027002</v>
          </cell>
          <cell r="BJ66">
            <v>121</v>
          </cell>
          <cell r="BK66" t="str">
            <v>027002</v>
          </cell>
          <cell r="BL66">
            <v>128</v>
          </cell>
          <cell r="BM66" t="str">
            <v>027002</v>
          </cell>
          <cell r="BN66">
            <v>92</v>
          </cell>
          <cell r="BO66" t="str">
            <v>025004</v>
          </cell>
          <cell r="BP66">
            <v>68</v>
          </cell>
          <cell r="BQ66" t="str">
            <v>025004</v>
          </cell>
          <cell r="BR66">
            <v>71</v>
          </cell>
          <cell r="BS66" t="str">
            <v>025005</v>
          </cell>
          <cell r="BT66">
            <v>76</v>
          </cell>
          <cell r="BU66" t="str">
            <v>026002</v>
          </cell>
          <cell r="BV66">
            <v>82</v>
          </cell>
          <cell r="BW66" t="str">
            <v>025005</v>
          </cell>
          <cell r="BX66">
            <v>61</v>
          </cell>
          <cell r="BY66" t="str">
            <v>026002</v>
          </cell>
          <cell r="BZ66">
            <v>85</v>
          </cell>
          <cell r="CA66" t="str">
            <v>026004</v>
          </cell>
          <cell r="CB66">
            <v>89</v>
          </cell>
          <cell r="CC66" t="str">
            <v>026003</v>
          </cell>
          <cell r="CD66">
            <v>67</v>
          </cell>
          <cell r="CE66" t="str">
            <v>026002</v>
          </cell>
          <cell r="CF66">
            <v>108</v>
          </cell>
          <cell r="CG66" t="str">
            <v>026002</v>
          </cell>
          <cell r="CH66">
            <v>75</v>
          </cell>
          <cell r="CI66" t="str">
            <v>026001</v>
          </cell>
          <cell r="CJ66">
            <v>125</v>
          </cell>
          <cell r="CK66" t="str">
            <v>026004</v>
          </cell>
          <cell r="CL66">
            <v>49</v>
          </cell>
          <cell r="CM66" t="str">
            <v>026004</v>
          </cell>
          <cell r="CN66">
            <v>74</v>
          </cell>
          <cell r="CO66" t="str">
            <v>026002</v>
          </cell>
          <cell r="CP66">
            <v>68</v>
          </cell>
          <cell r="CQ66" t="str">
            <v>026004</v>
          </cell>
          <cell r="CR66">
            <v>97</v>
          </cell>
          <cell r="CS66" t="str">
            <v>026003</v>
          </cell>
          <cell r="CT66">
            <v>65</v>
          </cell>
          <cell r="CU66" t="str">
            <v>026004</v>
          </cell>
          <cell r="CV66">
            <v>86</v>
          </cell>
          <cell r="CW66" t="str">
            <v>026004</v>
          </cell>
          <cell r="CX66">
            <v>44</v>
          </cell>
          <cell r="CY66" t="str">
            <v>026004</v>
          </cell>
          <cell r="CZ66">
            <v>77</v>
          </cell>
          <cell r="DA66" t="str">
            <v>026002</v>
          </cell>
          <cell r="DB66">
            <v>69</v>
          </cell>
          <cell r="DC66" t="str">
            <v>026004</v>
          </cell>
          <cell r="DD66">
            <v>60</v>
          </cell>
          <cell r="DE66" t="str">
            <v>026003</v>
          </cell>
          <cell r="DF66">
            <v>77</v>
          </cell>
          <cell r="DG66" t="str">
            <v>026004</v>
          </cell>
          <cell r="DH66">
            <v>89</v>
          </cell>
          <cell r="DI66" t="str">
            <v>026003</v>
          </cell>
          <cell r="DJ66">
            <v>59</v>
          </cell>
          <cell r="DK66" t="str">
            <v>026004</v>
          </cell>
          <cell r="DL66">
            <v>94</v>
          </cell>
          <cell r="DM66" t="str">
            <v>026004</v>
          </cell>
          <cell r="DN66">
            <v>60</v>
          </cell>
          <cell r="DO66" t="str">
            <v>026004</v>
          </cell>
          <cell r="DP66">
            <v>101</v>
          </cell>
          <cell r="DQ66" t="str">
            <v>026004</v>
          </cell>
          <cell r="DR66">
            <v>75</v>
          </cell>
          <cell r="DS66" t="str">
            <v>026003</v>
          </cell>
          <cell r="DT66">
            <v>155</v>
          </cell>
          <cell r="DU66" t="str">
            <v>026003</v>
          </cell>
          <cell r="DV66">
            <v>131</v>
          </cell>
          <cell r="DW66" t="str">
            <v>026004</v>
          </cell>
          <cell r="DX66">
            <v>100</v>
          </cell>
          <cell r="DY66" t="str">
            <v>026004</v>
          </cell>
          <cell r="DZ66">
            <v>83</v>
          </cell>
          <cell r="EA66" t="str">
            <v>026004</v>
          </cell>
          <cell r="EB66">
            <v>128</v>
          </cell>
          <cell r="EC66" t="str">
            <v>026004</v>
          </cell>
          <cell r="ED66">
            <v>73</v>
          </cell>
          <cell r="EE66" t="str">
            <v>026004</v>
          </cell>
          <cell r="EF66">
            <v>121</v>
          </cell>
          <cell r="EG66" t="str">
            <v>026002</v>
          </cell>
          <cell r="EH66">
            <v>116</v>
          </cell>
          <cell r="EI66" t="str">
            <v>026004</v>
          </cell>
          <cell r="EJ66">
            <v>98</v>
          </cell>
          <cell r="EK66" t="str">
            <v>026004</v>
          </cell>
          <cell r="EL66">
            <v>98</v>
          </cell>
          <cell r="EM66" t="str">
            <v>026004</v>
          </cell>
          <cell r="EN66">
            <v>122</v>
          </cell>
          <cell r="EO66" t="str">
            <v>026004</v>
          </cell>
          <cell r="EP66">
            <v>103</v>
          </cell>
          <cell r="EQ66" t="str">
            <v>026004</v>
          </cell>
          <cell r="ER66">
            <v>107</v>
          </cell>
          <cell r="ES66" t="str">
            <v>026003</v>
          </cell>
          <cell r="ET66">
            <v>136</v>
          </cell>
          <cell r="EU66" t="str">
            <v>026004</v>
          </cell>
          <cell r="EV66">
            <v>115</v>
          </cell>
          <cell r="EW66" t="str">
            <v>026003</v>
          </cell>
          <cell r="EX66">
            <v>169</v>
          </cell>
          <cell r="EY66" t="str">
            <v>026005</v>
          </cell>
          <cell r="EZ66">
            <v>115</v>
          </cell>
          <cell r="FA66" t="str">
            <v>026004</v>
          </cell>
          <cell r="FB66">
            <v>77</v>
          </cell>
          <cell r="FC66" t="str">
            <v>026004</v>
          </cell>
          <cell r="FD66">
            <v>98</v>
          </cell>
          <cell r="FE66" t="str">
            <v>026004</v>
          </cell>
          <cell r="FF66">
            <v>83</v>
          </cell>
          <cell r="FG66" t="str">
            <v>026004</v>
          </cell>
          <cell r="FH66">
            <v>71</v>
          </cell>
          <cell r="FI66" t="str">
            <v>026004</v>
          </cell>
          <cell r="FJ66">
            <v>87</v>
          </cell>
          <cell r="FK66" t="str">
            <v>026004</v>
          </cell>
          <cell r="FL66">
            <v>80</v>
          </cell>
          <cell r="FM66" t="str">
            <v>026004</v>
          </cell>
          <cell r="FN66">
            <v>98</v>
          </cell>
          <cell r="FO66" t="str">
            <v>026004</v>
          </cell>
          <cell r="FP66">
            <v>96</v>
          </cell>
          <cell r="FQ66" t="str">
            <v>026004</v>
          </cell>
          <cell r="FR66">
            <v>101</v>
          </cell>
          <cell r="FS66" t="str">
            <v>026004</v>
          </cell>
          <cell r="FT66">
            <v>78</v>
          </cell>
          <cell r="FU66" t="str">
            <v>026004</v>
          </cell>
          <cell r="FV66">
            <v>89</v>
          </cell>
          <cell r="FW66" t="str">
            <v>026004</v>
          </cell>
          <cell r="FX66">
            <v>83</v>
          </cell>
          <cell r="FY66" t="str">
            <v>026004</v>
          </cell>
          <cell r="FZ66">
            <v>82</v>
          </cell>
          <cell r="GA66" t="str">
            <v>026003</v>
          </cell>
          <cell r="GB66">
            <v>127</v>
          </cell>
          <cell r="GC66" t="str">
            <v>026004</v>
          </cell>
          <cell r="GD66">
            <v>85</v>
          </cell>
          <cell r="GE66" t="str">
            <v>026004</v>
          </cell>
          <cell r="GF66">
            <v>91</v>
          </cell>
          <cell r="GG66" t="str">
            <v>026004</v>
          </cell>
          <cell r="GH66">
            <v>111</v>
          </cell>
          <cell r="GI66" t="str">
            <v>026004</v>
          </cell>
          <cell r="GJ66">
            <v>71</v>
          </cell>
          <cell r="GK66" t="str">
            <v>026004</v>
          </cell>
          <cell r="GL66">
            <v>95</v>
          </cell>
          <cell r="GM66" t="str">
            <v>026004</v>
          </cell>
          <cell r="GN66">
            <v>95</v>
          </cell>
          <cell r="GO66" t="str">
            <v>026004</v>
          </cell>
          <cell r="GP66">
            <v>90</v>
          </cell>
          <cell r="GQ66" t="str">
            <v>026004</v>
          </cell>
          <cell r="GR66">
            <v>90</v>
          </cell>
          <cell r="GS66" t="str">
            <v>026004</v>
          </cell>
          <cell r="GT66">
            <v>106</v>
          </cell>
          <cell r="GU66" t="str">
            <v>026004</v>
          </cell>
          <cell r="GV66">
            <v>85</v>
          </cell>
          <cell r="GW66" t="str">
            <v>026004</v>
          </cell>
          <cell r="GX66">
            <v>95</v>
          </cell>
          <cell r="GY66" t="str">
            <v>026004</v>
          </cell>
          <cell r="GZ66">
            <v>107</v>
          </cell>
          <cell r="HA66" t="str">
            <v>026004</v>
          </cell>
          <cell r="HB66">
            <v>103</v>
          </cell>
          <cell r="HC66" t="str">
            <v>026004</v>
          </cell>
          <cell r="HD66">
            <v>94</v>
          </cell>
          <cell r="HE66" t="str">
            <v>026003</v>
          </cell>
          <cell r="HF66">
            <v>168</v>
          </cell>
          <cell r="HG66" t="str">
            <v>026004</v>
          </cell>
          <cell r="HH66">
            <v>106</v>
          </cell>
          <cell r="HI66" t="str">
            <v>026004</v>
          </cell>
          <cell r="HJ66">
            <v>110</v>
          </cell>
          <cell r="HK66" t="str">
            <v>026004</v>
          </cell>
          <cell r="HL66">
            <v>134</v>
          </cell>
          <cell r="HM66" t="str">
            <v>026004</v>
          </cell>
          <cell r="HN66">
            <v>119</v>
          </cell>
          <cell r="HO66" t="str">
            <v>026004</v>
          </cell>
          <cell r="HP66">
            <v>114</v>
          </cell>
          <cell r="HQ66" t="str">
            <v>026004</v>
          </cell>
          <cell r="HR66">
            <v>130</v>
          </cell>
          <cell r="HS66" t="str">
            <v>026004</v>
          </cell>
          <cell r="HT66">
            <v>106</v>
          </cell>
          <cell r="HU66" t="str">
            <v>026004</v>
          </cell>
          <cell r="HV66">
            <v>126</v>
          </cell>
          <cell r="HW66" t="str">
            <v>026004</v>
          </cell>
          <cell r="HX66">
            <v>128</v>
          </cell>
          <cell r="HY66" t="str">
            <v>026004</v>
          </cell>
          <cell r="HZ66">
            <v>119</v>
          </cell>
          <cell r="IA66" t="str">
            <v>026004</v>
          </cell>
          <cell r="IB66">
            <v>140</v>
          </cell>
          <cell r="IC66" t="str">
            <v>026004</v>
          </cell>
          <cell r="ID66">
            <v>147</v>
          </cell>
          <cell r="IE66" t="str">
            <v>026004</v>
          </cell>
          <cell r="IF66">
            <v>140</v>
          </cell>
          <cell r="IG66" t="str">
            <v>026004</v>
          </cell>
          <cell r="IH66">
            <v>143</v>
          </cell>
          <cell r="II66" t="str">
            <v>026004</v>
          </cell>
          <cell r="IJ66">
            <v>140</v>
          </cell>
          <cell r="IK66" t="str">
            <v>026003</v>
          </cell>
          <cell r="IL66">
            <v>208</v>
          </cell>
          <cell r="IM66" t="str">
            <v>026004</v>
          </cell>
          <cell r="IN66">
            <v>140</v>
          </cell>
          <cell r="IO66" t="str">
            <v>026004</v>
          </cell>
          <cell r="IP66">
            <v>144</v>
          </cell>
          <cell r="IQ66" t="str">
            <v>026004</v>
          </cell>
          <cell r="IR66">
            <v>103</v>
          </cell>
          <cell r="IS66" t="str">
            <v>026004</v>
          </cell>
          <cell r="IT66">
            <v>128</v>
          </cell>
          <cell r="IU66" t="str">
            <v>026004</v>
          </cell>
          <cell r="IV66">
            <v>104</v>
          </cell>
          <cell r="IW66" t="str">
            <v>026004</v>
          </cell>
          <cell r="IX66">
            <v>137</v>
          </cell>
          <cell r="IY66" t="str">
            <v>026004</v>
          </cell>
          <cell r="IZ66">
            <v>103</v>
          </cell>
          <cell r="JA66" t="str">
            <v>026004</v>
          </cell>
          <cell r="JB66">
            <v>138</v>
          </cell>
          <cell r="JC66" t="str">
            <v>026005</v>
          </cell>
          <cell r="JD66">
            <v>98</v>
          </cell>
          <cell r="JE66" t="str">
            <v>026004</v>
          </cell>
          <cell r="JF66">
            <v>117</v>
          </cell>
          <cell r="JG66" t="str">
            <v>026005</v>
          </cell>
          <cell r="JH66">
            <v>97</v>
          </cell>
          <cell r="JI66" t="str">
            <v>026004</v>
          </cell>
          <cell r="JJ66">
            <v>98</v>
          </cell>
          <cell r="JK66" t="str">
            <v>026004</v>
          </cell>
          <cell r="JL66">
            <v>62</v>
          </cell>
          <cell r="JM66" t="str">
            <v>026004</v>
          </cell>
          <cell r="JN66">
            <v>87</v>
          </cell>
          <cell r="JO66" t="str">
            <v>026004</v>
          </cell>
          <cell r="JP66">
            <v>61</v>
          </cell>
          <cell r="JQ66" t="str">
            <v>026004</v>
          </cell>
          <cell r="JR66">
            <v>107</v>
          </cell>
          <cell r="JS66" t="str">
            <v>026004</v>
          </cell>
          <cell r="JT66">
            <v>58</v>
          </cell>
          <cell r="JU66" t="str">
            <v>026005</v>
          </cell>
          <cell r="JV66">
            <v>101</v>
          </cell>
          <cell r="JW66" t="str">
            <v>026005</v>
          </cell>
          <cell r="JX66">
            <v>47</v>
          </cell>
          <cell r="JY66" t="str">
            <v>026005</v>
          </cell>
          <cell r="JZ66">
            <v>91</v>
          </cell>
          <cell r="KA66" t="str">
            <v>026005</v>
          </cell>
          <cell r="KB66">
            <v>50</v>
          </cell>
          <cell r="KC66" t="str">
            <v>026005</v>
          </cell>
          <cell r="KD66">
            <v>77</v>
          </cell>
          <cell r="KE66" t="str">
            <v>026005</v>
          </cell>
          <cell r="KF66">
            <v>46</v>
          </cell>
          <cell r="KG66" t="str">
            <v>026005</v>
          </cell>
          <cell r="KH66">
            <v>49</v>
          </cell>
          <cell r="KI66" t="str">
            <v>026005</v>
          </cell>
          <cell r="KJ66">
            <v>36</v>
          </cell>
          <cell r="KK66" t="str">
            <v>026005</v>
          </cell>
          <cell r="KL66">
            <v>76</v>
          </cell>
          <cell r="KM66" t="str">
            <v>026005</v>
          </cell>
          <cell r="KN66">
            <v>25</v>
          </cell>
          <cell r="KO66" t="str">
            <v>026005</v>
          </cell>
          <cell r="KP66">
            <v>48</v>
          </cell>
          <cell r="KQ66" t="str">
            <v>026005</v>
          </cell>
          <cell r="KR66">
            <v>13</v>
          </cell>
          <cell r="KS66" t="str">
            <v>026005</v>
          </cell>
          <cell r="KT66">
            <v>18</v>
          </cell>
          <cell r="KU66" t="str">
            <v>026005</v>
          </cell>
          <cell r="KV66">
            <v>6</v>
          </cell>
          <cell r="KW66" t="str">
            <v>026005</v>
          </cell>
          <cell r="KX66">
            <v>13</v>
          </cell>
          <cell r="KY66" t="str">
            <v>026005</v>
          </cell>
          <cell r="KZ66">
            <v>4</v>
          </cell>
          <cell r="LA66" t="str">
            <v>026005</v>
          </cell>
          <cell r="LB66">
            <v>11</v>
          </cell>
          <cell r="LC66" t="str">
            <v>026005</v>
          </cell>
          <cell r="LD66">
            <v>10</v>
          </cell>
          <cell r="LE66" t="str">
            <v>026005</v>
          </cell>
          <cell r="LF66">
            <v>24</v>
          </cell>
          <cell r="LG66" t="str">
            <v>026005</v>
          </cell>
          <cell r="LH66">
            <v>16</v>
          </cell>
          <cell r="LI66" t="str">
            <v>026005</v>
          </cell>
          <cell r="LJ66">
            <v>42</v>
          </cell>
          <cell r="LK66" t="str">
            <v>026005</v>
          </cell>
          <cell r="LL66">
            <v>12</v>
          </cell>
          <cell r="LM66" t="str">
            <v>026005</v>
          </cell>
          <cell r="LN66">
            <v>51</v>
          </cell>
          <cell r="LO66" t="str">
            <v>026005</v>
          </cell>
          <cell r="LP66">
            <v>8</v>
          </cell>
          <cell r="LQ66" t="str">
            <v>026005</v>
          </cell>
          <cell r="LR66">
            <v>60</v>
          </cell>
          <cell r="LS66" t="str">
            <v>026005</v>
          </cell>
          <cell r="LT66">
            <v>12</v>
          </cell>
          <cell r="LU66" t="str">
            <v>026005</v>
          </cell>
          <cell r="LV66">
            <v>48</v>
          </cell>
          <cell r="LW66" t="str">
            <v>026005</v>
          </cell>
          <cell r="LX66">
            <v>11</v>
          </cell>
          <cell r="LY66" t="str">
            <v>026005</v>
          </cell>
          <cell r="LZ66">
            <v>50</v>
          </cell>
          <cell r="MA66" t="str">
            <v>026005</v>
          </cell>
          <cell r="MB66">
            <v>5</v>
          </cell>
          <cell r="MC66" t="str">
            <v>026005</v>
          </cell>
          <cell r="MD66">
            <v>28</v>
          </cell>
          <cell r="ME66" t="str">
            <v>026005</v>
          </cell>
          <cell r="MF66">
            <v>10</v>
          </cell>
          <cell r="MG66" t="str">
            <v>026005</v>
          </cell>
          <cell r="MH66">
            <v>31</v>
          </cell>
          <cell r="MI66" t="str">
            <v>026005</v>
          </cell>
          <cell r="MJ66">
            <v>6</v>
          </cell>
          <cell r="MK66" t="str">
            <v>026005</v>
          </cell>
          <cell r="ML66">
            <v>19</v>
          </cell>
          <cell r="MM66" t="str">
            <v>026005</v>
          </cell>
          <cell r="MN66">
            <v>4</v>
          </cell>
          <cell r="MO66" t="str">
            <v>026005</v>
          </cell>
          <cell r="MP66">
            <v>18</v>
          </cell>
          <cell r="MQ66" t="str">
            <v>026005</v>
          </cell>
          <cell r="MR66">
            <v>4</v>
          </cell>
          <cell r="MS66" t="str">
            <v>026005</v>
          </cell>
          <cell r="MT66">
            <v>21</v>
          </cell>
          <cell r="MU66" t="str">
            <v>026005</v>
          </cell>
          <cell r="MV66">
            <v>3</v>
          </cell>
          <cell r="MW66" t="str">
            <v>026005</v>
          </cell>
          <cell r="MX66">
            <v>20</v>
          </cell>
          <cell r="MY66" t="str">
            <v>026005</v>
          </cell>
          <cell r="MZ66">
            <v>7</v>
          </cell>
          <cell r="NA66" t="str">
            <v>026005</v>
          </cell>
          <cell r="NB66">
            <v>16</v>
          </cell>
          <cell r="NC66" t="str">
            <v>026005</v>
          </cell>
          <cell r="ND66">
            <v>2</v>
          </cell>
          <cell r="NE66" t="str">
            <v>026005</v>
          </cell>
          <cell r="NF66">
            <v>11</v>
          </cell>
          <cell r="NG66" t="str">
            <v>026005</v>
          </cell>
          <cell r="NH66">
            <v>1</v>
          </cell>
          <cell r="NI66" t="str">
            <v>027001</v>
          </cell>
          <cell r="NJ66">
            <v>23</v>
          </cell>
          <cell r="NK66" t="str">
            <v>026005</v>
          </cell>
          <cell r="NL66">
            <v>2</v>
          </cell>
          <cell r="NM66" t="str">
            <v>027002</v>
          </cell>
          <cell r="NN66">
            <v>15</v>
          </cell>
          <cell r="NQ66" t="str">
            <v>027001</v>
          </cell>
          <cell r="NR66">
            <v>6</v>
          </cell>
          <cell r="NU66" t="str">
            <v>028004</v>
          </cell>
          <cell r="NV66">
            <v>4</v>
          </cell>
        </row>
        <row r="67">
          <cell r="C67" t="str">
            <v>028004</v>
          </cell>
          <cell r="D67">
            <v>106</v>
          </cell>
          <cell r="E67" t="str">
            <v>028004</v>
          </cell>
          <cell r="F67">
            <v>77</v>
          </cell>
          <cell r="G67" t="str">
            <v>028004</v>
          </cell>
          <cell r="H67">
            <v>117</v>
          </cell>
          <cell r="I67" t="str">
            <v>028004</v>
          </cell>
          <cell r="J67">
            <v>95</v>
          </cell>
          <cell r="K67" t="str">
            <v>028004</v>
          </cell>
          <cell r="L67">
            <v>116</v>
          </cell>
          <cell r="M67" t="str">
            <v>028004</v>
          </cell>
          <cell r="N67">
            <v>116</v>
          </cell>
          <cell r="O67" t="str">
            <v>028004</v>
          </cell>
          <cell r="P67">
            <v>135</v>
          </cell>
          <cell r="Q67" t="str">
            <v>028004</v>
          </cell>
          <cell r="R67">
            <v>105</v>
          </cell>
          <cell r="S67" t="str">
            <v>028004</v>
          </cell>
          <cell r="T67">
            <v>124</v>
          </cell>
          <cell r="U67" t="str">
            <v>028004</v>
          </cell>
          <cell r="V67">
            <v>133</v>
          </cell>
          <cell r="W67" t="str">
            <v>028004</v>
          </cell>
          <cell r="X67">
            <v>130</v>
          </cell>
          <cell r="Y67" t="str">
            <v>028004</v>
          </cell>
          <cell r="Z67">
            <v>139</v>
          </cell>
          <cell r="AA67" t="str">
            <v>028004</v>
          </cell>
          <cell r="AB67">
            <v>135</v>
          </cell>
          <cell r="AC67" t="str">
            <v>028002</v>
          </cell>
          <cell r="AD67">
            <v>175</v>
          </cell>
          <cell r="AE67" t="str">
            <v>028004</v>
          </cell>
          <cell r="AF67">
            <v>163</v>
          </cell>
          <cell r="AG67" t="str">
            <v>028004</v>
          </cell>
          <cell r="AH67">
            <v>154</v>
          </cell>
          <cell r="AI67" t="str">
            <v>028004</v>
          </cell>
          <cell r="AJ67">
            <v>173</v>
          </cell>
          <cell r="AK67" t="str">
            <v>028004</v>
          </cell>
          <cell r="AL67">
            <v>143</v>
          </cell>
          <cell r="AM67" t="str">
            <v>028004</v>
          </cell>
          <cell r="AN67">
            <v>158</v>
          </cell>
          <cell r="AO67" t="str">
            <v>028004</v>
          </cell>
          <cell r="AP67">
            <v>150</v>
          </cell>
          <cell r="AQ67" t="str">
            <v>028004</v>
          </cell>
          <cell r="AR67">
            <v>166</v>
          </cell>
          <cell r="AS67" t="str">
            <v>028004</v>
          </cell>
          <cell r="AT67">
            <v>168</v>
          </cell>
          <cell r="AU67" t="str">
            <v>028004</v>
          </cell>
          <cell r="AV67">
            <v>147</v>
          </cell>
          <cell r="AW67" t="str">
            <v>028004</v>
          </cell>
          <cell r="AX67">
            <v>180</v>
          </cell>
          <cell r="AY67" t="str">
            <v>028004</v>
          </cell>
          <cell r="AZ67">
            <v>178</v>
          </cell>
          <cell r="BA67" t="str">
            <v>028004</v>
          </cell>
          <cell r="BB67">
            <v>206</v>
          </cell>
          <cell r="BC67" t="str">
            <v>028002</v>
          </cell>
          <cell r="BD67">
            <v>237</v>
          </cell>
          <cell r="BE67" t="str">
            <v>028002</v>
          </cell>
          <cell r="BF67">
            <v>171</v>
          </cell>
          <cell r="BG67" t="str">
            <v>028002</v>
          </cell>
          <cell r="BH67">
            <v>190</v>
          </cell>
          <cell r="BI67" t="str">
            <v>027100</v>
          </cell>
          <cell r="BJ67">
            <v>1</v>
          </cell>
          <cell r="BK67" t="str">
            <v>027100</v>
          </cell>
          <cell r="BL67">
            <v>3</v>
          </cell>
          <cell r="BM67" t="str">
            <v>027100</v>
          </cell>
          <cell r="BN67">
            <v>9</v>
          </cell>
          <cell r="BO67" t="str">
            <v>025005</v>
          </cell>
          <cell r="BP67">
            <v>67</v>
          </cell>
          <cell r="BQ67" t="str">
            <v>025005</v>
          </cell>
          <cell r="BR67">
            <v>54</v>
          </cell>
          <cell r="BS67" t="str">
            <v>026001</v>
          </cell>
          <cell r="BT67">
            <v>152</v>
          </cell>
          <cell r="BU67" t="str">
            <v>026003</v>
          </cell>
          <cell r="BV67">
            <v>73</v>
          </cell>
          <cell r="BW67" t="str">
            <v>026001</v>
          </cell>
          <cell r="BX67">
            <v>126</v>
          </cell>
          <cell r="BY67" t="str">
            <v>026003</v>
          </cell>
          <cell r="BZ67">
            <v>74</v>
          </cell>
          <cell r="CA67" t="str">
            <v>026005</v>
          </cell>
          <cell r="CB67">
            <v>87</v>
          </cell>
          <cell r="CC67" t="str">
            <v>026004</v>
          </cell>
          <cell r="CD67">
            <v>55</v>
          </cell>
          <cell r="CE67" t="str">
            <v>026003</v>
          </cell>
          <cell r="CF67">
            <v>104</v>
          </cell>
          <cell r="CG67" t="str">
            <v>026003</v>
          </cell>
          <cell r="CH67">
            <v>64</v>
          </cell>
          <cell r="CI67" t="str">
            <v>026002</v>
          </cell>
          <cell r="CJ67">
            <v>98</v>
          </cell>
          <cell r="CK67" t="str">
            <v>026005</v>
          </cell>
          <cell r="CL67">
            <v>57</v>
          </cell>
          <cell r="CM67" t="str">
            <v>026005</v>
          </cell>
          <cell r="CN67">
            <v>79</v>
          </cell>
          <cell r="CO67" t="str">
            <v>026003</v>
          </cell>
          <cell r="CP67">
            <v>81</v>
          </cell>
          <cell r="CQ67" t="str">
            <v>026005</v>
          </cell>
          <cell r="CR67">
            <v>72</v>
          </cell>
          <cell r="CS67" t="str">
            <v>026004</v>
          </cell>
          <cell r="CT67">
            <v>58</v>
          </cell>
          <cell r="CU67" t="str">
            <v>026005</v>
          </cell>
          <cell r="CV67">
            <v>77</v>
          </cell>
          <cell r="CW67" t="str">
            <v>026005</v>
          </cell>
          <cell r="CX67">
            <v>46</v>
          </cell>
          <cell r="CY67" t="str">
            <v>026005</v>
          </cell>
          <cell r="CZ67">
            <v>61</v>
          </cell>
          <cell r="DA67" t="str">
            <v>026003</v>
          </cell>
          <cell r="DB67">
            <v>72</v>
          </cell>
          <cell r="DC67" t="str">
            <v>026005</v>
          </cell>
          <cell r="DD67">
            <v>98</v>
          </cell>
          <cell r="DE67" t="str">
            <v>026004</v>
          </cell>
          <cell r="DF67">
            <v>50</v>
          </cell>
          <cell r="DG67" t="str">
            <v>026005</v>
          </cell>
          <cell r="DH67">
            <v>95</v>
          </cell>
          <cell r="DI67" t="str">
            <v>026004</v>
          </cell>
          <cell r="DJ67">
            <v>63</v>
          </cell>
          <cell r="DK67" t="str">
            <v>026005</v>
          </cell>
          <cell r="DL67">
            <v>101</v>
          </cell>
          <cell r="DM67" t="str">
            <v>026005</v>
          </cell>
          <cell r="DN67">
            <v>67</v>
          </cell>
          <cell r="DO67" t="str">
            <v>026005</v>
          </cell>
          <cell r="DP67">
            <v>139</v>
          </cell>
          <cell r="DQ67" t="str">
            <v>026005</v>
          </cell>
          <cell r="DR67">
            <v>85</v>
          </cell>
          <cell r="DS67" t="str">
            <v>026004</v>
          </cell>
          <cell r="DT67">
            <v>122</v>
          </cell>
          <cell r="DU67" t="str">
            <v>026004</v>
          </cell>
          <cell r="DV67">
            <v>72</v>
          </cell>
          <cell r="DW67" t="str">
            <v>026005</v>
          </cell>
          <cell r="DX67">
            <v>121</v>
          </cell>
          <cell r="DY67" t="str">
            <v>026005</v>
          </cell>
          <cell r="DZ67">
            <v>94</v>
          </cell>
          <cell r="EA67" t="str">
            <v>026005</v>
          </cell>
          <cell r="EB67">
            <v>114</v>
          </cell>
          <cell r="EC67" t="str">
            <v>026005</v>
          </cell>
          <cell r="ED67">
            <v>117</v>
          </cell>
          <cell r="EE67" t="str">
            <v>026005</v>
          </cell>
          <cell r="EF67">
            <v>120</v>
          </cell>
          <cell r="EG67" t="str">
            <v>026003</v>
          </cell>
          <cell r="EH67">
            <v>144</v>
          </cell>
          <cell r="EI67" t="str">
            <v>026005</v>
          </cell>
          <cell r="EJ67">
            <v>121</v>
          </cell>
          <cell r="EK67" t="str">
            <v>026005</v>
          </cell>
          <cell r="EL67">
            <v>94</v>
          </cell>
          <cell r="EM67" t="str">
            <v>026005</v>
          </cell>
          <cell r="EN67">
            <v>113</v>
          </cell>
          <cell r="EO67" t="str">
            <v>026005</v>
          </cell>
          <cell r="EP67">
            <v>97</v>
          </cell>
          <cell r="EQ67" t="str">
            <v>026005</v>
          </cell>
          <cell r="ER67">
            <v>118</v>
          </cell>
          <cell r="ES67" t="str">
            <v>026004</v>
          </cell>
          <cell r="ET67">
            <v>71</v>
          </cell>
          <cell r="EU67" t="str">
            <v>026005</v>
          </cell>
          <cell r="EV67">
            <v>134</v>
          </cell>
          <cell r="EW67" t="str">
            <v>026004</v>
          </cell>
          <cell r="EX67">
            <v>85</v>
          </cell>
          <cell r="EY67" t="str">
            <v>027001</v>
          </cell>
          <cell r="EZ67">
            <v>344</v>
          </cell>
          <cell r="FA67" t="str">
            <v>026005</v>
          </cell>
          <cell r="FB67">
            <v>93</v>
          </cell>
          <cell r="FC67" t="str">
            <v>026005</v>
          </cell>
          <cell r="FD67">
            <v>97</v>
          </cell>
          <cell r="FE67" t="str">
            <v>026005</v>
          </cell>
          <cell r="FF67">
            <v>102</v>
          </cell>
          <cell r="FG67" t="str">
            <v>026005</v>
          </cell>
          <cell r="FH67">
            <v>94</v>
          </cell>
          <cell r="FI67" t="str">
            <v>026005</v>
          </cell>
          <cell r="FJ67">
            <v>90</v>
          </cell>
          <cell r="FK67" t="str">
            <v>026005</v>
          </cell>
          <cell r="FL67">
            <v>93</v>
          </cell>
          <cell r="FM67" t="str">
            <v>026005</v>
          </cell>
          <cell r="FN67">
            <v>128</v>
          </cell>
          <cell r="FO67" t="str">
            <v>026005</v>
          </cell>
          <cell r="FP67">
            <v>98</v>
          </cell>
          <cell r="FQ67" t="str">
            <v>026005</v>
          </cell>
          <cell r="FR67">
            <v>110</v>
          </cell>
          <cell r="FS67" t="str">
            <v>026005</v>
          </cell>
          <cell r="FT67">
            <v>122</v>
          </cell>
          <cell r="FU67" t="str">
            <v>026005</v>
          </cell>
          <cell r="FV67">
            <v>121</v>
          </cell>
          <cell r="FW67" t="str">
            <v>026005</v>
          </cell>
          <cell r="FX67">
            <v>110</v>
          </cell>
          <cell r="FY67" t="str">
            <v>026005</v>
          </cell>
          <cell r="FZ67">
            <v>90</v>
          </cell>
          <cell r="GA67" t="str">
            <v>026004</v>
          </cell>
          <cell r="GB67">
            <v>94</v>
          </cell>
          <cell r="GC67" t="str">
            <v>026005</v>
          </cell>
          <cell r="GD67">
            <v>107</v>
          </cell>
          <cell r="GE67" t="str">
            <v>026005</v>
          </cell>
          <cell r="GF67">
            <v>90</v>
          </cell>
          <cell r="GG67" t="str">
            <v>026005</v>
          </cell>
          <cell r="GH67">
            <v>118</v>
          </cell>
          <cell r="GI67" t="str">
            <v>026005</v>
          </cell>
          <cell r="GJ67">
            <v>115</v>
          </cell>
          <cell r="GK67" t="str">
            <v>026005</v>
          </cell>
          <cell r="GL67">
            <v>112</v>
          </cell>
          <cell r="GM67" t="str">
            <v>026005</v>
          </cell>
          <cell r="GN67">
            <v>111</v>
          </cell>
          <cell r="GO67" t="str">
            <v>026005</v>
          </cell>
          <cell r="GP67">
            <v>101</v>
          </cell>
          <cell r="GQ67" t="str">
            <v>026005</v>
          </cell>
          <cell r="GR67">
            <v>105</v>
          </cell>
          <cell r="GS67" t="str">
            <v>026005</v>
          </cell>
          <cell r="GT67">
            <v>115</v>
          </cell>
          <cell r="GU67" t="str">
            <v>026005</v>
          </cell>
          <cell r="GV67">
            <v>84</v>
          </cell>
          <cell r="GW67" t="str">
            <v>026005</v>
          </cell>
          <cell r="GX67">
            <v>100</v>
          </cell>
          <cell r="GY67" t="str">
            <v>026005</v>
          </cell>
          <cell r="GZ67">
            <v>103</v>
          </cell>
          <cell r="HA67" t="str">
            <v>026005</v>
          </cell>
          <cell r="HB67">
            <v>107</v>
          </cell>
          <cell r="HC67" t="str">
            <v>026005</v>
          </cell>
          <cell r="HD67">
            <v>116</v>
          </cell>
          <cell r="HE67" t="str">
            <v>026004</v>
          </cell>
          <cell r="HF67">
            <v>106</v>
          </cell>
          <cell r="HG67" t="str">
            <v>026005</v>
          </cell>
          <cell r="HH67">
            <v>91</v>
          </cell>
          <cell r="HI67" t="str">
            <v>026005</v>
          </cell>
          <cell r="HJ67">
            <v>115</v>
          </cell>
          <cell r="HK67" t="str">
            <v>026005</v>
          </cell>
          <cell r="HL67">
            <v>123</v>
          </cell>
          <cell r="HM67" t="str">
            <v>026005</v>
          </cell>
          <cell r="HN67">
            <v>132</v>
          </cell>
          <cell r="HO67" t="str">
            <v>026005</v>
          </cell>
          <cell r="HP67">
            <v>123</v>
          </cell>
          <cell r="HQ67" t="str">
            <v>026005</v>
          </cell>
          <cell r="HR67">
            <v>142</v>
          </cell>
          <cell r="HS67" t="str">
            <v>026005</v>
          </cell>
          <cell r="HT67">
            <v>112</v>
          </cell>
          <cell r="HU67" t="str">
            <v>026005</v>
          </cell>
          <cell r="HV67">
            <v>153</v>
          </cell>
          <cell r="HW67" t="str">
            <v>026005</v>
          </cell>
          <cell r="HX67">
            <v>132</v>
          </cell>
          <cell r="HY67" t="str">
            <v>026005</v>
          </cell>
          <cell r="HZ67">
            <v>145</v>
          </cell>
          <cell r="IA67" t="str">
            <v>026005</v>
          </cell>
          <cell r="IB67">
            <v>137</v>
          </cell>
          <cell r="IC67" t="str">
            <v>026005</v>
          </cell>
          <cell r="ID67">
            <v>167</v>
          </cell>
          <cell r="IE67" t="str">
            <v>026005</v>
          </cell>
          <cell r="IF67">
            <v>167</v>
          </cell>
          <cell r="IG67" t="str">
            <v>026005</v>
          </cell>
          <cell r="IH67">
            <v>134</v>
          </cell>
          <cell r="II67" t="str">
            <v>026005</v>
          </cell>
          <cell r="IJ67">
            <v>156</v>
          </cell>
          <cell r="IK67" t="str">
            <v>026004</v>
          </cell>
          <cell r="IL67">
            <v>155</v>
          </cell>
          <cell r="IM67" t="str">
            <v>026005</v>
          </cell>
          <cell r="IN67">
            <v>128</v>
          </cell>
          <cell r="IO67" t="str">
            <v>026005</v>
          </cell>
          <cell r="IP67">
            <v>153</v>
          </cell>
          <cell r="IQ67" t="str">
            <v>026005</v>
          </cell>
          <cell r="IR67">
            <v>132</v>
          </cell>
          <cell r="IS67" t="str">
            <v>026005</v>
          </cell>
          <cell r="IT67">
            <v>116</v>
          </cell>
          <cell r="IU67" t="str">
            <v>026005</v>
          </cell>
          <cell r="IV67">
            <v>137</v>
          </cell>
          <cell r="IW67" t="str">
            <v>026005</v>
          </cell>
          <cell r="IX67">
            <v>120</v>
          </cell>
          <cell r="IY67" t="str">
            <v>026005</v>
          </cell>
          <cell r="IZ67">
            <v>98</v>
          </cell>
          <cell r="JA67" t="str">
            <v>026005</v>
          </cell>
          <cell r="JB67">
            <v>144</v>
          </cell>
          <cell r="JC67" t="str">
            <v>027001</v>
          </cell>
          <cell r="JD67">
            <v>323</v>
          </cell>
          <cell r="JE67" t="str">
            <v>026005</v>
          </cell>
          <cell r="JF67">
            <v>127</v>
          </cell>
          <cell r="JG67" t="str">
            <v>027001</v>
          </cell>
          <cell r="JH67">
            <v>287</v>
          </cell>
          <cell r="JI67" t="str">
            <v>026005</v>
          </cell>
          <cell r="JJ67">
            <v>133</v>
          </cell>
          <cell r="JK67" t="str">
            <v>026005</v>
          </cell>
          <cell r="JL67">
            <v>83</v>
          </cell>
          <cell r="JM67" t="str">
            <v>026005</v>
          </cell>
          <cell r="JN67">
            <v>114</v>
          </cell>
          <cell r="JO67" t="str">
            <v>026005</v>
          </cell>
          <cell r="JP67">
            <v>93</v>
          </cell>
          <cell r="JQ67" t="str">
            <v>026005</v>
          </cell>
          <cell r="JR67">
            <v>102</v>
          </cell>
          <cell r="JS67" t="str">
            <v>026005</v>
          </cell>
          <cell r="JT67">
            <v>56</v>
          </cell>
          <cell r="JU67" t="str">
            <v>027001</v>
          </cell>
          <cell r="JV67">
            <v>322</v>
          </cell>
          <cell r="JW67" t="str">
            <v>027001</v>
          </cell>
          <cell r="JX67">
            <v>181</v>
          </cell>
          <cell r="JY67" t="str">
            <v>027001</v>
          </cell>
          <cell r="JZ67">
            <v>263</v>
          </cell>
          <cell r="KA67" t="str">
            <v>027001</v>
          </cell>
          <cell r="KB67">
            <v>176</v>
          </cell>
          <cell r="KC67" t="str">
            <v>027001</v>
          </cell>
          <cell r="KD67">
            <v>302</v>
          </cell>
          <cell r="KE67" t="str">
            <v>027001</v>
          </cell>
          <cell r="KF67">
            <v>126</v>
          </cell>
          <cell r="KG67" t="str">
            <v>027001</v>
          </cell>
          <cell r="KH67">
            <v>217</v>
          </cell>
          <cell r="KI67" t="str">
            <v>027001</v>
          </cell>
          <cell r="KJ67">
            <v>104</v>
          </cell>
          <cell r="KK67" t="str">
            <v>027001</v>
          </cell>
          <cell r="KL67">
            <v>243</v>
          </cell>
          <cell r="KM67" t="str">
            <v>027001</v>
          </cell>
          <cell r="KN67">
            <v>94</v>
          </cell>
          <cell r="KO67" t="str">
            <v>027001</v>
          </cell>
          <cell r="KP67">
            <v>197</v>
          </cell>
          <cell r="KQ67" t="str">
            <v>027001</v>
          </cell>
          <cell r="KR67">
            <v>44</v>
          </cell>
          <cell r="KS67" t="str">
            <v>027001</v>
          </cell>
          <cell r="KT67">
            <v>107</v>
          </cell>
          <cell r="KU67" t="str">
            <v>027001</v>
          </cell>
          <cell r="KV67">
            <v>35</v>
          </cell>
          <cell r="KW67" t="str">
            <v>027001</v>
          </cell>
          <cell r="KX67">
            <v>75</v>
          </cell>
          <cell r="KY67" t="str">
            <v>027001</v>
          </cell>
          <cell r="KZ67">
            <v>39</v>
          </cell>
          <cell r="LA67" t="str">
            <v>027001</v>
          </cell>
          <cell r="LB67">
            <v>96</v>
          </cell>
          <cell r="LC67" t="str">
            <v>027001</v>
          </cell>
          <cell r="LD67">
            <v>61</v>
          </cell>
          <cell r="LE67" t="str">
            <v>027001</v>
          </cell>
          <cell r="LF67">
            <v>150</v>
          </cell>
          <cell r="LG67" t="str">
            <v>027001</v>
          </cell>
          <cell r="LH67">
            <v>90</v>
          </cell>
          <cell r="LI67" t="str">
            <v>027001</v>
          </cell>
          <cell r="LJ67">
            <v>212</v>
          </cell>
          <cell r="LK67" t="str">
            <v>027001</v>
          </cell>
          <cell r="LL67">
            <v>72</v>
          </cell>
          <cell r="LM67" t="str">
            <v>027001</v>
          </cell>
          <cell r="LN67">
            <v>190</v>
          </cell>
          <cell r="LO67" t="str">
            <v>027001</v>
          </cell>
          <cell r="LP67">
            <v>79</v>
          </cell>
          <cell r="LQ67" t="str">
            <v>027001</v>
          </cell>
          <cell r="LR67">
            <v>219</v>
          </cell>
          <cell r="LS67" t="str">
            <v>027001</v>
          </cell>
          <cell r="LT67">
            <v>57</v>
          </cell>
          <cell r="LU67" t="str">
            <v>027001</v>
          </cell>
          <cell r="LV67">
            <v>186</v>
          </cell>
          <cell r="LW67" t="str">
            <v>027001</v>
          </cell>
          <cell r="LX67">
            <v>62</v>
          </cell>
          <cell r="LY67" t="str">
            <v>027001</v>
          </cell>
          <cell r="LZ67">
            <v>150</v>
          </cell>
          <cell r="MA67" t="str">
            <v>027001</v>
          </cell>
          <cell r="MB67">
            <v>49</v>
          </cell>
          <cell r="MC67" t="str">
            <v>027001</v>
          </cell>
          <cell r="MD67">
            <v>135</v>
          </cell>
          <cell r="ME67" t="str">
            <v>027001</v>
          </cell>
          <cell r="MF67">
            <v>41</v>
          </cell>
          <cell r="MG67" t="str">
            <v>027001</v>
          </cell>
          <cell r="MH67">
            <v>142</v>
          </cell>
          <cell r="MI67" t="str">
            <v>027001</v>
          </cell>
          <cell r="MJ67">
            <v>26</v>
          </cell>
          <cell r="MK67" t="str">
            <v>027001</v>
          </cell>
          <cell r="ML67">
            <v>82</v>
          </cell>
          <cell r="MM67" t="str">
            <v>027001</v>
          </cell>
          <cell r="MN67">
            <v>18</v>
          </cell>
          <cell r="MO67" t="str">
            <v>027001</v>
          </cell>
          <cell r="MP67">
            <v>49</v>
          </cell>
          <cell r="MQ67" t="str">
            <v>027001</v>
          </cell>
          <cell r="MR67">
            <v>24</v>
          </cell>
          <cell r="MS67" t="str">
            <v>027001</v>
          </cell>
          <cell r="MT67">
            <v>63</v>
          </cell>
          <cell r="MU67" t="str">
            <v>027001</v>
          </cell>
          <cell r="MV67">
            <v>14</v>
          </cell>
          <cell r="MW67" t="str">
            <v>027001</v>
          </cell>
          <cell r="MX67">
            <v>52</v>
          </cell>
          <cell r="MY67" t="str">
            <v>027001</v>
          </cell>
          <cell r="MZ67">
            <v>12</v>
          </cell>
          <cell r="NA67" t="str">
            <v>027001</v>
          </cell>
          <cell r="NB67">
            <v>54</v>
          </cell>
          <cell r="NC67" t="str">
            <v>027001</v>
          </cell>
          <cell r="ND67">
            <v>10</v>
          </cell>
          <cell r="NE67" t="str">
            <v>027001</v>
          </cell>
          <cell r="NF67">
            <v>25</v>
          </cell>
          <cell r="NG67" t="str">
            <v>027001</v>
          </cell>
          <cell r="NH67">
            <v>5</v>
          </cell>
          <cell r="NI67" t="str">
            <v>027002</v>
          </cell>
          <cell r="NJ67">
            <v>23</v>
          </cell>
          <cell r="NM67" t="str">
            <v>028000</v>
          </cell>
          <cell r="NN67">
            <v>24</v>
          </cell>
          <cell r="NO67" t="str">
            <v>027001</v>
          </cell>
          <cell r="NP67">
            <v>2</v>
          </cell>
          <cell r="NQ67" t="str">
            <v>027002</v>
          </cell>
          <cell r="NR67">
            <v>11</v>
          </cell>
          <cell r="NU67" t="str">
            <v>029001</v>
          </cell>
          <cell r="NV67">
            <v>7</v>
          </cell>
          <cell r="NW67" t="str">
            <v>027001</v>
          </cell>
          <cell r="NX67">
            <v>2</v>
          </cell>
        </row>
        <row r="68">
          <cell r="C68" t="str">
            <v>029001</v>
          </cell>
          <cell r="D68">
            <v>370</v>
          </cell>
          <cell r="E68" t="str">
            <v>029001</v>
          </cell>
          <cell r="F68">
            <v>364</v>
          </cell>
          <cell r="G68" t="str">
            <v>029001</v>
          </cell>
          <cell r="H68">
            <v>411</v>
          </cell>
          <cell r="I68" t="str">
            <v>029001</v>
          </cell>
          <cell r="J68">
            <v>357</v>
          </cell>
          <cell r="K68" t="str">
            <v>029001</v>
          </cell>
          <cell r="L68">
            <v>425</v>
          </cell>
          <cell r="M68" t="str">
            <v>029001</v>
          </cell>
          <cell r="N68">
            <v>462</v>
          </cell>
          <cell r="O68" t="str">
            <v>029001</v>
          </cell>
          <cell r="P68">
            <v>465</v>
          </cell>
          <cell r="Q68" t="str">
            <v>029001</v>
          </cell>
          <cell r="R68">
            <v>419</v>
          </cell>
          <cell r="S68" t="str">
            <v>029001</v>
          </cell>
          <cell r="T68">
            <v>524</v>
          </cell>
          <cell r="U68" t="str">
            <v>029001</v>
          </cell>
          <cell r="V68">
            <v>471</v>
          </cell>
          <cell r="W68" t="str">
            <v>029001</v>
          </cell>
          <cell r="X68">
            <v>589</v>
          </cell>
          <cell r="Y68" t="str">
            <v>029001</v>
          </cell>
          <cell r="Z68">
            <v>565</v>
          </cell>
          <cell r="AA68" t="str">
            <v>029001</v>
          </cell>
          <cell r="AB68">
            <v>587</v>
          </cell>
          <cell r="AC68" t="str">
            <v>028004</v>
          </cell>
          <cell r="AD68">
            <v>164</v>
          </cell>
          <cell r="AE68" t="str">
            <v>029001</v>
          </cell>
          <cell r="AF68">
            <v>573</v>
          </cell>
          <cell r="AG68" t="str">
            <v>029001</v>
          </cell>
          <cell r="AH68">
            <v>592</v>
          </cell>
          <cell r="AI68" t="str">
            <v>029001</v>
          </cell>
          <cell r="AJ68">
            <v>579</v>
          </cell>
          <cell r="AK68" t="str">
            <v>029001</v>
          </cell>
          <cell r="AL68">
            <v>542</v>
          </cell>
          <cell r="AM68" t="str">
            <v>029001</v>
          </cell>
          <cell r="AN68">
            <v>570</v>
          </cell>
          <cell r="AO68" t="str">
            <v>029001</v>
          </cell>
          <cell r="AP68">
            <v>536</v>
          </cell>
          <cell r="AQ68" t="str">
            <v>029001</v>
          </cell>
          <cell r="AR68">
            <v>584</v>
          </cell>
          <cell r="AS68" t="str">
            <v>029001</v>
          </cell>
          <cell r="AT68">
            <v>531</v>
          </cell>
          <cell r="AU68" t="str">
            <v>029001</v>
          </cell>
          <cell r="AV68">
            <v>622</v>
          </cell>
          <cell r="AW68" t="str">
            <v>029001</v>
          </cell>
          <cell r="AX68">
            <v>575</v>
          </cell>
          <cell r="AY68" t="str">
            <v>029001</v>
          </cell>
          <cell r="AZ68">
            <v>639</v>
          </cell>
          <cell r="BA68" t="str">
            <v>029001</v>
          </cell>
          <cell r="BB68">
            <v>514</v>
          </cell>
          <cell r="BC68" t="str">
            <v>028004</v>
          </cell>
          <cell r="BD68">
            <v>175</v>
          </cell>
          <cell r="BE68" t="str">
            <v>028004</v>
          </cell>
          <cell r="BF68">
            <v>152</v>
          </cell>
          <cell r="BG68" t="str">
            <v>028004</v>
          </cell>
          <cell r="BH68">
            <v>166</v>
          </cell>
          <cell r="BI68" t="str">
            <v>028002</v>
          </cell>
          <cell r="BJ68">
            <v>127</v>
          </cell>
          <cell r="BK68" t="str">
            <v>028002</v>
          </cell>
          <cell r="BL68">
            <v>132</v>
          </cell>
          <cell r="BM68" t="str">
            <v>028002</v>
          </cell>
          <cell r="BN68">
            <v>152</v>
          </cell>
          <cell r="BO68" t="str">
            <v>026001</v>
          </cell>
          <cell r="BP68">
            <v>198</v>
          </cell>
          <cell r="BQ68" t="str">
            <v>026001</v>
          </cell>
          <cell r="BR68">
            <v>175</v>
          </cell>
          <cell r="BS68" t="str">
            <v>026002</v>
          </cell>
          <cell r="BT68">
            <v>101</v>
          </cell>
          <cell r="BU68" t="str">
            <v>026004</v>
          </cell>
          <cell r="BV68">
            <v>67</v>
          </cell>
          <cell r="BW68" t="str">
            <v>026002</v>
          </cell>
          <cell r="BX68">
            <v>97</v>
          </cell>
          <cell r="BY68" t="str">
            <v>026004</v>
          </cell>
          <cell r="BZ68">
            <v>65</v>
          </cell>
          <cell r="CA68" t="str">
            <v>027001</v>
          </cell>
          <cell r="CB68">
            <v>205</v>
          </cell>
          <cell r="CC68" t="str">
            <v>026005</v>
          </cell>
          <cell r="CD68">
            <v>52</v>
          </cell>
          <cell r="CE68" t="str">
            <v>026004</v>
          </cell>
          <cell r="CF68">
            <v>86</v>
          </cell>
          <cell r="CG68" t="str">
            <v>026004</v>
          </cell>
          <cell r="CH68">
            <v>43</v>
          </cell>
          <cell r="CI68" t="str">
            <v>026003</v>
          </cell>
          <cell r="CJ68">
            <v>98</v>
          </cell>
          <cell r="CK68" t="str">
            <v>027001</v>
          </cell>
          <cell r="CL68">
            <v>158</v>
          </cell>
          <cell r="CM68" t="str">
            <v>027001</v>
          </cell>
          <cell r="CN68">
            <v>208</v>
          </cell>
          <cell r="CO68" t="str">
            <v>026004</v>
          </cell>
          <cell r="CP68">
            <v>52</v>
          </cell>
          <cell r="CQ68" t="str">
            <v>027001</v>
          </cell>
          <cell r="CR68">
            <v>264</v>
          </cell>
          <cell r="CS68" t="str">
            <v>026005</v>
          </cell>
          <cell r="CT68">
            <v>39</v>
          </cell>
          <cell r="CU68" t="str">
            <v>027001</v>
          </cell>
          <cell r="CV68">
            <v>268</v>
          </cell>
          <cell r="CW68" t="str">
            <v>027000</v>
          </cell>
          <cell r="CX68">
            <v>1</v>
          </cell>
          <cell r="CY68" t="str">
            <v>027001</v>
          </cell>
          <cell r="CZ68">
            <v>277</v>
          </cell>
          <cell r="DA68" t="str">
            <v>026004</v>
          </cell>
          <cell r="DB68">
            <v>57</v>
          </cell>
          <cell r="DC68" t="str">
            <v>027001</v>
          </cell>
          <cell r="DD68">
            <v>263</v>
          </cell>
          <cell r="DE68" t="str">
            <v>026005</v>
          </cell>
          <cell r="DF68">
            <v>57</v>
          </cell>
          <cell r="DG68" t="str">
            <v>027001</v>
          </cell>
          <cell r="DH68">
            <v>298</v>
          </cell>
          <cell r="DI68" t="str">
            <v>026005</v>
          </cell>
          <cell r="DJ68">
            <v>59</v>
          </cell>
          <cell r="DK68" t="str">
            <v>027001</v>
          </cell>
          <cell r="DL68">
            <v>295</v>
          </cell>
          <cell r="DM68" t="str">
            <v>027001</v>
          </cell>
          <cell r="DN68">
            <v>230</v>
          </cell>
          <cell r="DO68" t="str">
            <v>027001</v>
          </cell>
          <cell r="DP68">
            <v>340</v>
          </cell>
          <cell r="DQ68" t="str">
            <v>027001</v>
          </cell>
          <cell r="DR68">
            <v>290</v>
          </cell>
          <cell r="DS68" t="str">
            <v>026005</v>
          </cell>
          <cell r="DT68">
            <v>125</v>
          </cell>
          <cell r="DU68" t="str">
            <v>026005</v>
          </cell>
          <cell r="DV68">
            <v>78</v>
          </cell>
          <cell r="DW68" t="str">
            <v>027001</v>
          </cell>
          <cell r="DX68">
            <v>393</v>
          </cell>
          <cell r="DY68" t="str">
            <v>027000</v>
          </cell>
          <cell r="DZ68">
            <v>1</v>
          </cell>
          <cell r="EA68" t="str">
            <v>027001</v>
          </cell>
          <cell r="EB68">
            <v>467</v>
          </cell>
          <cell r="EC68" t="str">
            <v>027001</v>
          </cell>
          <cell r="ED68">
            <v>366</v>
          </cell>
          <cell r="EE68" t="str">
            <v>027001</v>
          </cell>
          <cell r="EF68">
            <v>468</v>
          </cell>
          <cell r="EG68" t="str">
            <v>026004</v>
          </cell>
          <cell r="EH68">
            <v>104</v>
          </cell>
          <cell r="EI68" t="str">
            <v>027001</v>
          </cell>
          <cell r="EJ68">
            <v>430</v>
          </cell>
          <cell r="EK68" t="str">
            <v>027001</v>
          </cell>
          <cell r="EL68">
            <v>432</v>
          </cell>
          <cell r="EM68" t="str">
            <v>027001</v>
          </cell>
          <cell r="EN68">
            <v>403</v>
          </cell>
          <cell r="EO68" t="str">
            <v>027001</v>
          </cell>
          <cell r="EP68">
            <v>369</v>
          </cell>
          <cell r="EQ68" t="str">
            <v>027001</v>
          </cell>
          <cell r="ER68">
            <v>411</v>
          </cell>
          <cell r="ES68" t="str">
            <v>026005</v>
          </cell>
          <cell r="ET68">
            <v>88</v>
          </cell>
          <cell r="EU68" t="str">
            <v>027001</v>
          </cell>
          <cell r="EV68">
            <v>378</v>
          </cell>
          <cell r="EW68" t="str">
            <v>026005</v>
          </cell>
          <cell r="EX68">
            <v>118</v>
          </cell>
          <cell r="EY68" t="str">
            <v>027002</v>
          </cell>
          <cell r="EZ68">
            <v>137</v>
          </cell>
          <cell r="FA68" t="str">
            <v>027001</v>
          </cell>
          <cell r="FB68">
            <v>338</v>
          </cell>
          <cell r="FC68" t="str">
            <v>027001</v>
          </cell>
          <cell r="FD68">
            <v>328</v>
          </cell>
          <cell r="FE68" t="str">
            <v>027001</v>
          </cell>
          <cell r="FF68">
            <v>357</v>
          </cell>
          <cell r="FG68" t="str">
            <v>027001</v>
          </cell>
          <cell r="FH68">
            <v>319</v>
          </cell>
          <cell r="FI68" t="str">
            <v>027001</v>
          </cell>
          <cell r="FJ68">
            <v>365</v>
          </cell>
          <cell r="FK68" t="str">
            <v>027001</v>
          </cell>
          <cell r="FL68">
            <v>316</v>
          </cell>
          <cell r="FM68" t="str">
            <v>027001</v>
          </cell>
          <cell r="FN68">
            <v>328</v>
          </cell>
          <cell r="FO68" t="str">
            <v>027001</v>
          </cell>
          <cell r="FP68">
            <v>336</v>
          </cell>
          <cell r="FQ68" t="str">
            <v>027001</v>
          </cell>
          <cell r="FR68">
            <v>355</v>
          </cell>
          <cell r="FS68" t="str">
            <v>027001</v>
          </cell>
          <cell r="FT68">
            <v>306</v>
          </cell>
          <cell r="FU68" t="str">
            <v>027001</v>
          </cell>
          <cell r="FV68">
            <v>368</v>
          </cell>
          <cell r="FW68" t="str">
            <v>027001</v>
          </cell>
          <cell r="FX68">
            <v>322</v>
          </cell>
          <cell r="FY68" t="str">
            <v>027001</v>
          </cell>
          <cell r="FZ68">
            <v>389</v>
          </cell>
          <cell r="GA68" t="str">
            <v>026005</v>
          </cell>
          <cell r="GB68">
            <v>112</v>
          </cell>
          <cell r="GC68" t="str">
            <v>027001</v>
          </cell>
          <cell r="GD68">
            <v>366</v>
          </cell>
          <cell r="GE68" t="str">
            <v>027001</v>
          </cell>
          <cell r="GF68">
            <v>309</v>
          </cell>
          <cell r="GG68" t="str">
            <v>027001</v>
          </cell>
          <cell r="GH68">
            <v>320</v>
          </cell>
          <cell r="GI68" t="str">
            <v>027001</v>
          </cell>
          <cell r="GJ68">
            <v>316</v>
          </cell>
          <cell r="GK68" t="str">
            <v>027001</v>
          </cell>
          <cell r="GL68">
            <v>370</v>
          </cell>
          <cell r="GM68" t="str">
            <v>027001</v>
          </cell>
          <cell r="GN68">
            <v>346</v>
          </cell>
          <cell r="GO68" t="str">
            <v>027001</v>
          </cell>
          <cell r="GP68">
            <v>341</v>
          </cell>
          <cell r="GQ68" t="str">
            <v>027001</v>
          </cell>
          <cell r="GR68">
            <v>341</v>
          </cell>
          <cell r="GS68" t="str">
            <v>027001</v>
          </cell>
          <cell r="GT68">
            <v>382</v>
          </cell>
          <cell r="GU68" t="str">
            <v>027001</v>
          </cell>
          <cell r="GV68">
            <v>343</v>
          </cell>
          <cell r="GW68" t="str">
            <v>027001</v>
          </cell>
          <cell r="GX68">
            <v>380</v>
          </cell>
          <cell r="GY68" t="str">
            <v>027001</v>
          </cell>
          <cell r="GZ68">
            <v>378</v>
          </cell>
          <cell r="HA68" t="str">
            <v>027001</v>
          </cell>
          <cell r="HB68">
            <v>396</v>
          </cell>
          <cell r="HC68" t="str">
            <v>027001</v>
          </cell>
          <cell r="HD68">
            <v>406</v>
          </cell>
          <cell r="HE68" t="str">
            <v>026005</v>
          </cell>
          <cell r="HF68">
            <v>106</v>
          </cell>
          <cell r="HG68" t="str">
            <v>027001</v>
          </cell>
          <cell r="HH68">
            <v>383</v>
          </cell>
          <cell r="HI68" t="str">
            <v>027001</v>
          </cell>
          <cell r="HJ68">
            <v>419</v>
          </cell>
          <cell r="HK68" t="str">
            <v>027001</v>
          </cell>
          <cell r="HL68">
            <v>424</v>
          </cell>
          <cell r="HM68" t="str">
            <v>027001</v>
          </cell>
          <cell r="HN68">
            <v>497</v>
          </cell>
          <cell r="HO68" t="str">
            <v>027001</v>
          </cell>
          <cell r="HP68">
            <v>420</v>
          </cell>
          <cell r="HQ68" t="str">
            <v>027001</v>
          </cell>
          <cell r="HR68">
            <v>468</v>
          </cell>
          <cell r="HS68" t="str">
            <v>027001</v>
          </cell>
          <cell r="HT68">
            <v>474</v>
          </cell>
          <cell r="HU68" t="str">
            <v>027001</v>
          </cell>
          <cell r="HV68">
            <v>526</v>
          </cell>
          <cell r="HW68" t="str">
            <v>027001</v>
          </cell>
          <cell r="HX68">
            <v>463</v>
          </cell>
          <cell r="HY68" t="str">
            <v>027001</v>
          </cell>
          <cell r="HZ68">
            <v>472</v>
          </cell>
          <cell r="IA68" t="str">
            <v>027001</v>
          </cell>
          <cell r="IB68">
            <v>474</v>
          </cell>
          <cell r="IC68" t="str">
            <v>027001</v>
          </cell>
          <cell r="ID68">
            <v>554</v>
          </cell>
          <cell r="IE68" t="str">
            <v>027001</v>
          </cell>
          <cell r="IF68">
            <v>506</v>
          </cell>
          <cell r="IG68" t="str">
            <v>027001</v>
          </cell>
          <cell r="IH68">
            <v>527</v>
          </cell>
          <cell r="II68" t="str">
            <v>027001</v>
          </cell>
          <cell r="IJ68">
            <v>521</v>
          </cell>
          <cell r="IK68" t="str">
            <v>026005</v>
          </cell>
          <cell r="IL68">
            <v>172</v>
          </cell>
          <cell r="IM68" t="str">
            <v>027001</v>
          </cell>
          <cell r="IN68">
            <v>429</v>
          </cell>
          <cell r="IO68" t="str">
            <v>027001</v>
          </cell>
          <cell r="IP68">
            <v>496</v>
          </cell>
          <cell r="IQ68" t="str">
            <v>027001</v>
          </cell>
          <cell r="IR68">
            <v>404</v>
          </cell>
          <cell r="IS68" t="str">
            <v>027001</v>
          </cell>
          <cell r="IT68">
            <v>541</v>
          </cell>
          <cell r="IU68" t="str">
            <v>027001</v>
          </cell>
          <cell r="IV68">
            <v>362</v>
          </cell>
          <cell r="IW68" t="str">
            <v>027001</v>
          </cell>
          <cell r="IX68">
            <v>479</v>
          </cell>
          <cell r="IY68" t="str">
            <v>027001</v>
          </cell>
          <cell r="IZ68">
            <v>323</v>
          </cell>
          <cell r="JA68" t="str">
            <v>027001</v>
          </cell>
          <cell r="JB68">
            <v>460</v>
          </cell>
          <cell r="JC68" t="str">
            <v>027002</v>
          </cell>
          <cell r="JD68">
            <v>154</v>
          </cell>
          <cell r="JE68" t="str">
            <v>027001</v>
          </cell>
          <cell r="JF68">
            <v>442</v>
          </cell>
          <cell r="JG68" t="str">
            <v>027002</v>
          </cell>
          <cell r="JH68">
            <v>124</v>
          </cell>
          <cell r="JI68" t="str">
            <v>027001</v>
          </cell>
          <cell r="JJ68">
            <v>389</v>
          </cell>
          <cell r="JK68" t="str">
            <v>027001</v>
          </cell>
          <cell r="JL68">
            <v>245</v>
          </cell>
          <cell r="JM68" t="str">
            <v>027001</v>
          </cell>
          <cell r="JN68">
            <v>373</v>
          </cell>
          <cell r="JO68" t="str">
            <v>027001</v>
          </cell>
          <cell r="JP68">
            <v>244</v>
          </cell>
          <cell r="JQ68" t="str">
            <v>027001</v>
          </cell>
          <cell r="JR68">
            <v>370</v>
          </cell>
          <cell r="JS68" t="str">
            <v>027001</v>
          </cell>
          <cell r="JT68">
            <v>212</v>
          </cell>
          <cell r="JU68" t="str">
            <v>027002</v>
          </cell>
          <cell r="JV68">
            <v>161</v>
          </cell>
          <cell r="JW68" t="str">
            <v>027002</v>
          </cell>
          <cell r="JX68">
            <v>89</v>
          </cell>
          <cell r="JY68" t="str">
            <v>027002</v>
          </cell>
          <cell r="JZ68">
            <v>142</v>
          </cell>
          <cell r="KA68" t="str">
            <v>027002</v>
          </cell>
          <cell r="KB68">
            <v>81</v>
          </cell>
          <cell r="KC68" t="str">
            <v>027002</v>
          </cell>
          <cell r="KD68">
            <v>141</v>
          </cell>
          <cell r="KE68" t="str">
            <v>027002</v>
          </cell>
          <cell r="KF68">
            <v>64</v>
          </cell>
          <cell r="KG68" t="str">
            <v>027002</v>
          </cell>
          <cell r="KH68">
            <v>106</v>
          </cell>
          <cell r="KI68" t="str">
            <v>027002</v>
          </cell>
          <cell r="KJ68">
            <v>52</v>
          </cell>
          <cell r="KK68" t="str">
            <v>027002</v>
          </cell>
          <cell r="KL68">
            <v>109</v>
          </cell>
          <cell r="KM68" t="str">
            <v>027002</v>
          </cell>
          <cell r="KN68">
            <v>45</v>
          </cell>
          <cell r="KO68" t="str">
            <v>027002</v>
          </cell>
          <cell r="KP68">
            <v>95</v>
          </cell>
          <cell r="KQ68" t="str">
            <v>027002</v>
          </cell>
          <cell r="KR68">
            <v>34</v>
          </cell>
          <cell r="KS68" t="str">
            <v>027002</v>
          </cell>
          <cell r="KT68">
            <v>49</v>
          </cell>
          <cell r="KU68" t="str">
            <v>027002</v>
          </cell>
          <cell r="KV68">
            <v>16</v>
          </cell>
          <cell r="KW68" t="str">
            <v>027002</v>
          </cell>
          <cell r="KX68">
            <v>31</v>
          </cell>
          <cell r="KY68" t="str">
            <v>027002</v>
          </cell>
          <cell r="KZ68">
            <v>27</v>
          </cell>
          <cell r="LA68" t="str">
            <v>027002</v>
          </cell>
          <cell r="LB68">
            <v>43</v>
          </cell>
          <cell r="LC68" t="str">
            <v>027002</v>
          </cell>
          <cell r="LD68">
            <v>32</v>
          </cell>
          <cell r="LE68" t="str">
            <v>027002</v>
          </cell>
          <cell r="LF68">
            <v>54</v>
          </cell>
          <cell r="LG68" t="str">
            <v>027002</v>
          </cell>
          <cell r="LH68">
            <v>47</v>
          </cell>
          <cell r="LI68" t="str">
            <v>027002</v>
          </cell>
          <cell r="LJ68">
            <v>104</v>
          </cell>
          <cell r="LK68" t="str">
            <v>027002</v>
          </cell>
          <cell r="LL68">
            <v>53</v>
          </cell>
          <cell r="LM68" t="str">
            <v>027002</v>
          </cell>
          <cell r="LN68">
            <v>122</v>
          </cell>
          <cell r="LO68" t="str">
            <v>027002</v>
          </cell>
          <cell r="LP68">
            <v>43</v>
          </cell>
          <cell r="LQ68" t="str">
            <v>027002</v>
          </cell>
          <cell r="LR68">
            <v>134</v>
          </cell>
          <cell r="LS68" t="str">
            <v>027002</v>
          </cell>
          <cell r="LT68">
            <v>40</v>
          </cell>
          <cell r="LU68" t="str">
            <v>027002</v>
          </cell>
          <cell r="LV68">
            <v>120</v>
          </cell>
          <cell r="LW68" t="str">
            <v>027002</v>
          </cell>
          <cell r="LX68">
            <v>26</v>
          </cell>
          <cell r="LY68" t="str">
            <v>027002</v>
          </cell>
          <cell r="LZ68">
            <v>85</v>
          </cell>
          <cell r="MA68" t="str">
            <v>027002</v>
          </cell>
          <cell r="MB68">
            <v>35</v>
          </cell>
          <cell r="MC68" t="str">
            <v>027002</v>
          </cell>
          <cell r="MD68">
            <v>114</v>
          </cell>
          <cell r="ME68" t="str">
            <v>027002</v>
          </cell>
          <cell r="MF68">
            <v>20</v>
          </cell>
          <cell r="MG68" t="str">
            <v>027002</v>
          </cell>
          <cell r="MH68">
            <v>74</v>
          </cell>
          <cell r="MI68" t="str">
            <v>027002</v>
          </cell>
          <cell r="MJ68">
            <v>18</v>
          </cell>
          <cell r="MK68" t="str">
            <v>027002</v>
          </cell>
          <cell r="ML68">
            <v>58</v>
          </cell>
          <cell r="MM68" t="str">
            <v>027002</v>
          </cell>
          <cell r="MN68">
            <v>16</v>
          </cell>
          <cell r="MO68" t="str">
            <v>027002</v>
          </cell>
          <cell r="MP68">
            <v>39</v>
          </cell>
          <cell r="MQ68" t="str">
            <v>027002</v>
          </cell>
          <cell r="MR68">
            <v>11</v>
          </cell>
          <cell r="MS68" t="str">
            <v>027002</v>
          </cell>
          <cell r="MT68">
            <v>34</v>
          </cell>
          <cell r="MU68" t="str">
            <v>027002</v>
          </cell>
          <cell r="MV68">
            <v>9</v>
          </cell>
          <cell r="MW68" t="str">
            <v>027002</v>
          </cell>
          <cell r="MX68">
            <v>31</v>
          </cell>
          <cell r="MY68" t="str">
            <v>027002</v>
          </cell>
          <cell r="MZ68">
            <v>5</v>
          </cell>
          <cell r="NA68" t="str">
            <v>027002</v>
          </cell>
          <cell r="NB68">
            <v>33</v>
          </cell>
          <cell r="NC68" t="str">
            <v>027002</v>
          </cell>
          <cell r="ND68">
            <v>10</v>
          </cell>
          <cell r="NE68" t="str">
            <v>027002</v>
          </cell>
          <cell r="NF68">
            <v>33</v>
          </cell>
          <cell r="NG68" t="str">
            <v>027002</v>
          </cell>
          <cell r="NH68">
            <v>6</v>
          </cell>
          <cell r="NI68" t="str">
            <v>028000</v>
          </cell>
          <cell r="NJ68">
            <v>41</v>
          </cell>
          <cell r="NK68" t="str">
            <v>027002</v>
          </cell>
          <cell r="NL68">
            <v>4</v>
          </cell>
          <cell r="NM68" t="str">
            <v>028002</v>
          </cell>
          <cell r="NN68">
            <v>11</v>
          </cell>
          <cell r="NQ68" t="str">
            <v>028000</v>
          </cell>
          <cell r="NR68">
            <v>14</v>
          </cell>
          <cell r="NU68" t="str">
            <v>029100</v>
          </cell>
          <cell r="NV68">
            <v>9</v>
          </cell>
        </row>
        <row r="69">
          <cell r="C69" t="str">
            <v>029400</v>
          </cell>
          <cell r="D69">
            <v>640</v>
          </cell>
          <cell r="E69" t="str">
            <v>029400</v>
          </cell>
          <cell r="F69">
            <v>659</v>
          </cell>
          <cell r="G69" t="str">
            <v>029400</v>
          </cell>
          <cell r="H69">
            <v>732</v>
          </cell>
          <cell r="I69" t="str">
            <v>029400</v>
          </cell>
          <cell r="J69">
            <v>729</v>
          </cell>
          <cell r="K69" t="str">
            <v>029400</v>
          </cell>
          <cell r="L69">
            <v>738</v>
          </cell>
          <cell r="M69" t="str">
            <v>029400</v>
          </cell>
          <cell r="N69">
            <v>675</v>
          </cell>
          <cell r="O69" t="str">
            <v>029400</v>
          </cell>
          <cell r="P69">
            <v>783</v>
          </cell>
          <cell r="Q69" t="str">
            <v>029400</v>
          </cell>
          <cell r="R69">
            <v>749</v>
          </cell>
          <cell r="S69" t="str">
            <v>029400</v>
          </cell>
          <cell r="T69">
            <v>879</v>
          </cell>
          <cell r="U69" t="str">
            <v>029400</v>
          </cell>
          <cell r="V69">
            <v>842</v>
          </cell>
          <cell r="W69" t="str">
            <v>029400</v>
          </cell>
          <cell r="X69">
            <v>893</v>
          </cell>
          <cell r="Y69" t="str">
            <v>029400</v>
          </cell>
          <cell r="Z69">
            <v>841</v>
          </cell>
          <cell r="AA69" t="str">
            <v>029400</v>
          </cell>
          <cell r="AB69">
            <v>921</v>
          </cell>
          <cell r="AC69" t="str">
            <v>029001</v>
          </cell>
          <cell r="AD69">
            <v>537</v>
          </cell>
          <cell r="AE69" t="str">
            <v>029400</v>
          </cell>
          <cell r="AF69">
            <v>891</v>
          </cell>
          <cell r="AG69" t="str">
            <v>029400</v>
          </cell>
          <cell r="AH69">
            <v>798</v>
          </cell>
          <cell r="AI69" t="str">
            <v>029400</v>
          </cell>
          <cell r="AJ69">
            <v>777</v>
          </cell>
          <cell r="AK69" t="str">
            <v>029400</v>
          </cell>
          <cell r="AL69">
            <v>748</v>
          </cell>
          <cell r="AM69" t="str">
            <v>029400</v>
          </cell>
          <cell r="AN69">
            <v>754</v>
          </cell>
          <cell r="AO69" t="str">
            <v>029400</v>
          </cell>
          <cell r="AP69">
            <v>687</v>
          </cell>
          <cell r="AQ69" t="str">
            <v>029400</v>
          </cell>
          <cell r="AR69">
            <v>733</v>
          </cell>
          <cell r="AS69" t="str">
            <v>029400</v>
          </cell>
          <cell r="AT69">
            <v>656</v>
          </cell>
          <cell r="AU69" t="str">
            <v>029400</v>
          </cell>
          <cell r="AV69">
            <v>694</v>
          </cell>
          <cell r="AW69" t="str">
            <v>029400</v>
          </cell>
          <cell r="AX69">
            <v>640</v>
          </cell>
          <cell r="AY69" t="str">
            <v>029400</v>
          </cell>
          <cell r="AZ69">
            <v>622</v>
          </cell>
          <cell r="BA69" t="str">
            <v>029400</v>
          </cell>
          <cell r="BB69">
            <v>590</v>
          </cell>
          <cell r="BC69" t="str">
            <v>029001</v>
          </cell>
          <cell r="BD69">
            <v>589</v>
          </cell>
          <cell r="BE69" t="str">
            <v>029001</v>
          </cell>
          <cell r="BF69">
            <v>526</v>
          </cell>
          <cell r="BG69" t="str">
            <v>029001</v>
          </cell>
          <cell r="BH69">
            <v>481</v>
          </cell>
          <cell r="BI69" t="str">
            <v>028004</v>
          </cell>
          <cell r="BJ69">
            <v>122</v>
          </cell>
          <cell r="BK69" t="str">
            <v>028004</v>
          </cell>
          <cell r="BL69">
            <v>150</v>
          </cell>
          <cell r="BM69" t="str">
            <v>028004</v>
          </cell>
          <cell r="BN69">
            <v>135</v>
          </cell>
          <cell r="BO69" t="str">
            <v>026002</v>
          </cell>
          <cell r="BP69">
            <v>139</v>
          </cell>
          <cell r="BQ69" t="str">
            <v>026002</v>
          </cell>
          <cell r="BR69">
            <v>94</v>
          </cell>
          <cell r="BS69" t="str">
            <v>026003</v>
          </cell>
          <cell r="BT69">
            <v>89</v>
          </cell>
          <cell r="BU69" t="str">
            <v>026005</v>
          </cell>
          <cell r="BV69">
            <v>74</v>
          </cell>
          <cell r="BW69" t="str">
            <v>026003</v>
          </cell>
          <cell r="BX69">
            <v>96</v>
          </cell>
          <cell r="BY69" t="str">
            <v>026005</v>
          </cell>
          <cell r="BZ69">
            <v>67</v>
          </cell>
          <cell r="CA69" t="str">
            <v>027002</v>
          </cell>
          <cell r="CB69">
            <v>115</v>
          </cell>
          <cell r="CC69" t="str">
            <v>027001</v>
          </cell>
          <cell r="CD69">
            <v>148</v>
          </cell>
          <cell r="CE69" t="str">
            <v>026005</v>
          </cell>
          <cell r="CF69">
            <v>89</v>
          </cell>
          <cell r="CG69" t="str">
            <v>026005</v>
          </cell>
          <cell r="CH69">
            <v>58</v>
          </cell>
          <cell r="CI69" t="str">
            <v>026004</v>
          </cell>
          <cell r="CJ69">
            <v>91</v>
          </cell>
          <cell r="CK69" t="str">
            <v>027002</v>
          </cell>
          <cell r="CL69">
            <v>73</v>
          </cell>
          <cell r="CM69" t="str">
            <v>027002</v>
          </cell>
          <cell r="CN69">
            <v>133</v>
          </cell>
          <cell r="CO69" t="str">
            <v>026005</v>
          </cell>
          <cell r="CP69">
            <v>38</v>
          </cell>
          <cell r="CQ69" t="str">
            <v>027002</v>
          </cell>
          <cell r="CR69">
            <v>134</v>
          </cell>
          <cell r="CS69" t="str">
            <v>027000</v>
          </cell>
          <cell r="CT69">
            <v>1</v>
          </cell>
          <cell r="CU69" t="str">
            <v>027002</v>
          </cell>
          <cell r="CV69">
            <v>112</v>
          </cell>
          <cell r="CW69" t="str">
            <v>027001</v>
          </cell>
          <cell r="CX69">
            <v>180</v>
          </cell>
          <cell r="CY69" t="str">
            <v>027002</v>
          </cell>
          <cell r="CZ69">
            <v>127</v>
          </cell>
          <cell r="DA69" t="str">
            <v>026005</v>
          </cell>
          <cell r="DB69">
            <v>64</v>
          </cell>
          <cell r="DC69" t="str">
            <v>027002</v>
          </cell>
          <cell r="DD69">
            <v>123</v>
          </cell>
          <cell r="DE69" t="str">
            <v>027001</v>
          </cell>
          <cell r="DF69">
            <v>220</v>
          </cell>
          <cell r="DG69" t="str">
            <v>027002</v>
          </cell>
          <cell r="DH69">
            <v>138</v>
          </cell>
          <cell r="DI69" t="str">
            <v>027001</v>
          </cell>
          <cell r="DJ69">
            <v>248</v>
          </cell>
          <cell r="DK69" t="str">
            <v>027002</v>
          </cell>
          <cell r="DL69">
            <v>171</v>
          </cell>
          <cell r="DM69" t="str">
            <v>027002</v>
          </cell>
          <cell r="DN69">
            <v>119</v>
          </cell>
          <cell r="DO69" t="str">
            <v>027002</v>
          </cell>
          <cell r="DP69">
            <v>164</v>
          </cell>
          <cell r="DQ69" t="str">
            <v>027002</v>
          </cell>
          <cell r="DR69">
            <v>142</v>
          </cell>
          <cell r="DS69" t="str">
            <v>027001</v>
          </cell>
          <cell r="DT69">
            <v>416</v>
          </cell>
          <cell r="DU69" t="str">
            <v>027001</v>
          </cell>
          <cell r="DV69">
            <v>351</v>
          </cell>
          <cell r="DW69" t="str">
            <v>027002</v>
          </cell>
          <cell r="DX69">
            <v>194</v>
          </cell>
          <cell r="DY69" t="str">
            <v>027001</v>
          </cell>
          <cell r="DZ69">
            <v>362</v>
          </cell>
          <cell r="EA69" t="str">
            <v>027002</v>
          </cell>
          <cell r="EB69">
            <v>183</v>
          </cell>
          <cell r="EC69" t="str">
            <v>027002</v>
          </cell>
          <cell r="ED69">
            <v>181</v>
          </cell>
          <cell r="EE69" t="str">
            <v>027002</v>
          </cell>
          <cell r="EF69">
            <v>202</v>
          </cell>
          <cell r="EG69" t="str">
            <v>026005</v>
          </cell>
          <cell r="EH69">
            <v>103</v>
          </cell>
          <cell r="EI69" t="str">
            <v>027002</v>
          </cell>
          <cell r="EJ69">
            <v>191</v>
          </cell>
          <cell r="EK69" t="str">
            <v>027002</v>
          </cell>
          <cell r="EL69">
            <v>153</v>
          </cell>
          <cell r="EM69" t="str">
            <v>027002</v>
          </cell>
          <cell r="EN69">
            <v>158</v>
          </cell>
          <cell r="EO69" t="str">
            <v>027002</v>
          </cell>
          <cell r="EP69">
            <v>140</v>
          </cell>
          <cell r="EQ69" t="str">
            <v>027002</v>
          </cell>
          <cell r="ER69">
            <v>160</v>
          </cell>
          <cell r="ES69" t="str">
            <v>027001</v>
          </cell>
          <cell r="ET69">
            <v>367</v>
          </cell>
          <cell r="EU69" t="str">
            <v>027002</v>
          </cell>
          <cell r="EV69">
            <v>147</v>
          </cell>
          <cell r="EW69" t="str">
            <v>027001</v>
          </cell>
          <cell r="EX69">
            <v>396</v>
          </cell>
          <cell r="EY69" t="str">
            <v>028000</v>
          </cell>
          <cell r="EZ69">
            <v>1062</v>
          </cell>
          <cell r="FA69" t="str">
            <v>027002</v>
          </cell>
          <cell r="FB69">
            <v>135</v>
          </cell>
          <cell r="FC69" t="str">
            <v>027002</v>
          </cell>
          <cell r="FD69">
            <v>117</v>
          </cell>
          <cell r="FE69" t="str">
            <v>027002</v>
          </cell>
          <cell r="FF69">
            <v>155</v>
          </cell>
          <cell r="FG69" t="str">
            <v>027002</v>
          </cell>
          <cell r="FH69">
            <v>124</v>
          </cell>
          <cell r="FI69" t="str">
            <v>027002</v>
          </cell>
          <cell r="FJ69">
            <v>154</v>
          </cell>
          <cell r="FK69" t="str">
            <v>027002</v>
          </cell>
          <cell r="FL69">
            <v>149</v>
          </cell>
          <cell r="FM69" t="str">
            <v>027002</v>
          </cell>
          <cell r="FN69">
            <v>164</v>
          </cell>
          <cell r="FO69" t="str">
            <v>027002</v>
          </cell>
          <cell r="FP69">
            <v>124</v>
          </cell>
          <cell r="FQ69" t="str">
            <v>027002</v>
          </cell>
          <cell r="FR69">
            <v>143</v>
          </cell>
          <cell r="FS69" t="str">
            <v>027002</v>
          </cell>
          <cell r="FT69">
            <v>131</v>
          </cell>
          <cell r="FU69" t="str">
            <v>027002</v>
          </cell>
          <cell r="FV69">
            <v>160</v>
          </cell>
          <cell r="FW69" t="str">
            <v>027002</v>
          </cell>
          <cell r="FX69">
            <v>169</v>
          </cell>
          <cell r="FY69" t="str">
            <v>027002</v>
          </cell>
          <cell r="FZ69">
            <v>155</v>
          </cell>
          <cell r="GA69" t="str">
            <v>027001</v>
          </cell>
          <cell r="GB69">
            <v>351</v>
          </cell>
          <cell r="GC69" t="str">
            <v>027002</v>
          </cell>
          <cell r="GD69">
            <v>150</v>
          </cell>
          <cell r="GE69" t="str">
            <v>027002</v>
          </cell>
          <cell r="GF69">
            <v>147</v>
          </cell>
          <cell r="GG69" t="str">
            <v>027002</v>
          </cell>
          <cell r="GH69">
            <v>164</v>
          </cell>
          <cell r="GI69" t="str">
            <v>027002</v>
          </cell>
          <cell r="GJ69">
            <v>141</v>
          </cell>
          <cell r="GK69" t="str">
            <v>027002</v>
          </cell>
          <cell r="GL69">
            <v>162</v>
          </cell>
          <cell r="GM69" t="str">
            <v>027002</v>
          </cell>
          <cell r="GN69">
            <v>162</v>
          </cell>
          <cell r="GO69" t="str">
            <v>027002</v>
          </cell>
          <cell r="GP69">
            <v>202</v>
          </cell>
          <cell r="GQ69" t="str">
            <v>027002</v>
          </cell>
          <cell r="GR69">
            <v>194</v>
          </cell>
          <cell r="GS69" t="str">
            <v>027002</v>
          </cell>
          <cell r="GT69">
            <v>186</v>
          </cell>
          <cell r="GU69" t="str">
            <v>027002</v>
          </cell>
          <cell r="GV69">
            <v>205</v>
          </cell>
          <cell r="GW69" t="str">
            <v>027002</v>
          </cell>
          <cell r="GX69">
            <v>196</v>
          </cell>
          <cell r="GY69" t="str">
            <v>027002</v>
          </cell>
          <cell r="GZ69">
            <v>197</v>
          </cell>
          <cell r="HA69" t="str">
            <v>027002</v>
          </cell>
          <cell r="HB69">
            <v>201</v>
          </cell>
          <cell r="HC69" t="str">
            <v>027002</v>
          </cell>
          <cell r="HD69">
            <v>195</v>
          </cell>
          <cell r="HE69" t="str">
            <v>027001</v>
          </cell>
          <cell r="HF69">
            <v>407</v>
          </cell>
          <cell r="HG69" t="str">
            <v>027002</v>
          </cell>
          <cell r="HH69">
            <v>208</v>
          </cell>
          <cell r="HI69" t="str">
            <v>027002</v>
          </cell>
          <cell r="HJ69">
            <v>195</v>
          </cell>
          <cell r="HK69" t="str">
            <v>027002</v>
          </cell>
          <cell r="HL69">
            <v>215</v>
          </cell>
          <cell r="HM69" t="str">
            <v>027002</v>
          </cell>
          <cell r="HN69">
            <v>253</v>
          </cell>
          <cell r="HO69" t="str">
            <v>027002</v>
          </cell>
          <cell r="HP69">
            <v>213</v>
          </cell>
          <cell r="HQ69" t="str">
            <v>027002</v>
          </cell>
          <cell r="HR69">
            <v>246</v>
          </cell>
          <cell r="HS69" t="str">
            <v>027002</v>
          </cell>
          <cell r="HT69">
            <v>231</v>
          </cell>
          <cell r="HU69" t="str">
            <v>027002</v>
          </cell>
          <cell r="HV69">
            <v>223</v>
          </cell>
          <cell r="HW69" t="str">
            <v>027002</v>
          </cell>
          <cell r="HX69">
            <v>226</v>
          </cell>
          <cell r="HY69" t="str">
            <v>027002</v>
          </cell>
          <cell r="HZ69">
            <v>259</v>
          </cell>
          <cell r="IA69" t="str">
            <v>027002</v>
          </cell>
          <cell r="IB69">
            <v>246</v>
          </cell>
          <cell r="IC69" t="str">
            <v>027002</v>
          </cell>
          <cell r="ID69">
            <v>261</v>
          </cell>
          <cell r="IE69" t="str">
            <v>027002</v>
          </cell>
          <cell r="IF69">
            <v>269</v>
          </cell>
          <cell r="IG69" t="str">
            <v>027002</v>
          </cell>
          <cell r="IH69">
            <v>241</v>
          </cell>
          <cell r="II69" t="str">
            <v>027002</v>
          </cell>
          <cell r="IJ69">
            <v>227</v>
          </cell>
          <cell r="IK69" t="str">
            <v>027001</v>
          </cell>
          <cell r="IL69">
            <v>561</v>
          </cell>
          <cell r="IM69" t="str">
            <v>027002</v>
          </cell>
          <cell r="IN69">
            <v>208</v>
          </cell>
          <cell r="IO69" t="str">
            <v>027002</v>
          </cell>
          <cell r="IP69">
            <v>194</v>
          </cell>
          <cell r="IQ69" t="str">
            <v>027002</v>
          </cell>
          <cell r="IR69">
            <v>210</v>
          </cell>
          <cell r="IS69" t="str">
            <v>027002</v>
          </cell>
          <cell r="IT69">
            <v>238</v>
          </cell>
          <cell r="IU69" t="str">
            <v>027002</v>
          </cell>
          <cell r="IV69">
            <v>174</v>
          </cell>
          <cell r="IW69" t="str">
            <v>027002</v>
          </cell>
          <cell r="IX69">
            <v>262</v>
          </cell>
          <cell r="IY69" t="str">
            <v>027002</v>
          </cell>
          <cell r="IZ69">
            <v>149</v>
          </cell>
          <cell r="JA69" t="str">
            <v>027002</v>
          </cell>
          <cell r="JB69">
            <v>178</v>
          </cell>
          <cell r="JC69" t="str">
            <v>028000</v>
          </cell>
          <cell r="JD69">
            <v>549</v>
          </cell>
          <cell r="JE69" t="str">
            <v>027002</v>
          </cell>
          <cell r="JF69">
            <v>174</v>
          </cell>
          <cell r="JG69" t="str">
            <v>027100</v>
          </cell>
          <cell r="JH69">
            <v>1</v>
          </cell>
          <cell r="JI69" t="str">
            <v>027002</v>
          </cell>
          <cell r="JJ69">
            <v>180</v>
          </cell>
          <cell r="JK69" t="str">
            <v>027002</v>
          </cell>
          <cell r="JL69">
            <v>107</v>
          </cell>
          <cell r="JM69" t="str">
            <v>027002</v>
          </cell>
          <cell r="JN69">
            <v>157</v>
          </cell>
          <cell r="JO69" t="str">
            <v>027002</v>
          </cell>
          <cell r="JP69">
            <v>108</v>
          </cell>
          <cell r="JQ69" t="str">
            <v>027002</v>
          </cell>
          <cell r="JR69">
            <v>165</v>
          </cell>
          <cell r="JS69" t="str">
            <v>027002</v>
          </cell>
          <cell r="JT69">
            <v>101</v>
          </cell>
          <cell r="JU69" t="str">
            <v>028000</v>
          </cell>
          <cell r="JV69">
            <v>691</v>
          </cell>
          <cell r="JW69" t="str">
            <v>028000</v>
          </cell>
          <cell r="JX69">
            <v>315</v>
          </cell>
          <cell r="JY69" t="str">
            <v>028000</v>
          </cell>
          <cell r="JZ69">
            <v>666</v>
          </cell>
          <cell r="KA69" t="str">
            <v>028000</v>
          </cell>
          <cell r="KB69">
            <v>296</v>
          </cell>
          <cell r="KC69" t="str">
            <v>028000</v>
          </cell>
          <cell r="KD69">
            <v>681</v>
          </cell>
          <cell r="KE69" t="str">
            <v>028000</v>
          </cell>
          <cell r="KF69">
            <v>230</v>
          </cell>
          <cell r="KG69" t="str">
            <v>028000</v>
          </cell>
          <cell r="KH69">
            <v>576</v>
          </cell>
          <cell r="KI69" t="str">
            <v>028000</v>
          </cell>
          <cell r="KJ69">
            <v>246</v>
          </cell>
          <cell r="KK69" t="str">
            <v>028000</v>
          </cell>
          <cell r="KL69">
            <v>542</v>
          </cell>
          <cell r="KM69" t="str">
            <v>028000</v>
          </cell>
          <cell r="KN69">
            <v>182</v>
          </cell>
          <cell r="KO69" t="str">
            <v>028000</v>
          </cell>
          <cell r="KP69">
            <v>510</v>
          </cell>
          <cell r="KQ69" t="str">
            <v>028000</v>
          </cell>
          <cell r="KR69">
            <v>87</v>
          </cell>
          <cell r="KS69" t="str">
            <v>028000</v>
          </cell>
          <cell r="KT69">
            <v>251</v>
          </cell>
          <cell r="KU69" t="str">
            <v>028000</v>
          </cell>
          <cell r="KV69">
            <v>72</v>
          </cell>
          <cell r="KW69" t="str">
            <v>028000</v>
          </cell>
          <cell r="KX69">
            <v>180</v>
          </cell>
          <cell r="KY69" t="str">
            <v>028000</v>
          </cell>
          <cell r="KZ69">
            <v>75</v>
          </cell>
          <cell r="LA69" t="str">
            <v>028000</v>
          </cell>
          <cell r="LB69">
            <v>209</v>
          </cell>
          <cell r="LC69" t="str">
            <v>028000</v>
          </cell>
          <cell r="LD69">
            <v>101</v>
          </cell>
          <cell r="LE69" t="str">
            <v>028000</v>
          </cell>
          <cell r="LF69">
            <v>278</v>
          </cell>
          <cell r="LG69" t="str">
            <v>028000</v>
          </cell>
          <cell r="LH69">
            <v>145</v>
          </cell>
          <cell r="LI69" t="str">
            <v>028000</v>
          </cell>
          <cell r="LJ69">
            <v>426</v>
          </cell>
          <cell r="LK69" t="str">
            <v>028000</v>
          </cell>
          <cell r="LL69">
            <v>145</v>
          </cell>
          <cell r="LM69" t="str">
            <v>028000</v>
          </cell>
          <cell r="LN69">
            <v>425</v>
          </cell>
          <cell r="LO69" t="str">
            <v>028000</v>
          </cell>
          <cell r="LP69">
            <v>162</v>
          </cell>
          <cell r="LQ69" t="str">
            <v>028000</v>
          </cell>
          <cell r="LR69">
            <v>465</v>
          </cell>
          <cell r="LS69" t="str">
            <v>028000</v>
          </cell>
          <cell r="LT69">
            <v>109</v>
          </cell>
          <cell r="LU69" t="str">
            <v>028000</v>
          </cell>
          <cell r="LV69">
            <v>415</v>
          </cell>
          <cell r="LW69" t="str">
            <v>028000</v>
          </cell>
          <cell r="LX69">
            <v>97</v>
          </cell>
          <cell r="LY69" t="str">
            <v>028000</v>
          </cell>
          <cell r="LZ69">
            <v>334</v>
          </cell>
          <cell r="MA69" t="str">
            <v>028000</v>
          </cell>
          <cell r="MB69">
            <v>65</v>
          </cell>
          <cell r="MC69" t="str">
            <v>028000</v>
          </cell>
          <cell r="MD69">
            <v>287</v>
          </cell>
          <cell r="ME69" t="str">
            <v>028000</v>
          </cell>
          <cell r="MF69">
            <v>69</v>
          </cell>
          <cell r="MG69" t="str">
            <v>028000</v>
          </cell>
          <cell r="MH69">
            <v>229</v>
          </cell>
          <cell r="MI69" t="str">
            <v>028000</v>
          </cell>
          <cell r="MJ69">
            <v>40</v>
          </cell>
          <cell r="MK69" t="str">
            <v>028000</v>
          </cell>
          <cell r="ML69">
            <v>160</v>
          </cell>
          <cell r="MM69" t="str">
            <v>028000</v>
          </cell>
          <cell r="MN69">
            <v>53</v>
          </cell>
          <cell r="MO69" t="str">
            <v>028000</v>
          </cell>
          <cell r="MP69">
            <v>131</v>
          </cell>
          <cell r="MQ69" t="str">
            <v>028000</v>
          </cell>
          <cell r="MR69">
            <v>35</v>
          </cell>
          <cell r="MS69" t="str">
            <v>028000</v>
          </cell>
          <cell r="MT69">
            <v>136</v>
          </cell>
          <cell r="MU69" t="str">
            <v>028000</v>
          </cell>
          <cell r="MV69">
            <v>17</v>
          </cell>
          <cell r="MW69" t="str">
            <v>028000</v>
          </cell>
          <cell r="MX69">
            <v>110</v>
          </cell>
          <cell r="MY69" t="str">
            <v>028000</v>
          </cell>
          <cell r="MZ69">
            <v>24</v>
          </cell>
          <cell r="NA69" t="str">
            <v>028000</v>
          </cell>
          <cell r="NB69">
            <v>88</v>
          </cell>
          <cell r="NC69" t="str">
            <v>028000</v>
          </cell>
          <cell r="ND69">
            <v>11</v>
          </cell>
          <cell r="NE69" t="str">
            <v>028000</v>
          </cell>
          <cell r="NF69">
            <v>52</v>
          </cell>
          <cell r="NG69" t="str">
            <v>028000</v>
          </cell>
          <cell r="NH69">
            <v>12</v>
          </cell>
          <cell r="NI69" t="str">
            <v>028002</v>
          </cell>
          <cell r="NJ69">
            <v>15</v>
          </cell>
          <cell r="NK69" t="str">
            <v>028000</v>
          </cell>
          <cell r="NL69">
            <v>2</v>
          </cell>
          <cell r="NM69" t="str">
            <v>028004</v>
          </cell>
          <cell r="NN69">
            <v>9</v>
          </cell>
          <cell r="NO69" t="str">
            <v>028000</v>
          </cell>
          <cell r="NP69">
            <v>4</v>
          </cell>
          <cell r="NQ69" t="str">
            <v>028002</v>
          </cell>
          <cell r="NR69">
            <v>8</v>
          </cell>
          <cell r="NU69" t="str">
            <v>029300</v>
          </cell>
          <cell r="NV69">
            <v>6</v>
          </cell>
          <cell r="NW69" t="str">
            <v>028000</v>
          </cell>
          <cell r="NX69">
            <v>2</v>
          </cell>
        </row>
        <row r="70">
          <cell r="AC70" t="str">
            <v>029400</v>
          </cell>
          <cell r="AD70">
            <v>810</v>
          </cell>
          <cell r="BC70" t="str">
            <v>029400</v>
          </cell>
          <cell r="BD70">
            <v>563</v>
          </cell>
          <cell r="BE70" t="str">
            <v>029400</v>
          </cell>
          <cell r="BF70">
            <v>566</v>
          </cell>
          <cell r="BG70" t="str">
            <v>029400</v>
          </cell>
          <cell r="BH70">
            <v>484</v>
          </cell>
          <cell r="BI70" t="str">
            <v>029001</v>
          </cell>
          <cell r="BJ70">
            <v>452</v>
          </cell>
          <cell r="BK70" t="str">
            <v>029001</v>
          </cell>
          <cell r="BL70">
            <v>449</v>
          </cell>
          <cell r="BM70" t="str">
            <v>029001</v>
          </cell>
          <cell r="BN70">
            <v>431</v>
          </cell>
          <cell r="BO70" t="str">
            <v>026003</v>
          </cell>
          <cell r="BP70">
            <v>111</v>
          </cell>
          <cell r="BQ70" t="str">
            <v>026003</v>
          </cell>
          <cell r="BR70">
            <v>106</v>
          </cell>
          <cell r="BS70" t="str">
            <v>026004</v>
          </cell>
          <cell r="BT70">
            <v>52</v>
          </cell>
          <cell r="BU70" t="str">
            <v>027000</v>
          </cell>
          <cell r="BV70">
            <v>24</v>
          </cell>
          <cell r="BW70" t="str">
            <v>026004</v>
          </cell>
          <cell r="BX70">
            <v>79</v>
          </cell>
          <cell r="BY70" t="str">
            <v>027000</v>
          </cell>
          <cell r="BZ70">
            <v>1</v>
          </cell>
          <cell r="CA70" t="str">
            <v>027100</v>
          </cell>
          <cell r="CB70">
            <v>3</v>
          </cell>
          <cell r="CC70" t="str">
            <v>027002</v>
          </cell>
          <cell r="CD70">
            <v>59</v>
          </cell>
          <cell r="CE70" t="str">
            <v>027001</v>
          </cell>
          <cell r="CF70">
            <v>164</v>
          </cell>
          <cell r="CG70" t="str">
            <v>027001</v>
          </cell>
          <cell r="CH70">
            <v>112</v>
          </cell>
          <cell r="CI70" t="str">
            <v>026005</v>
          </cell>
          <cell r="CJ70">
            <v>102</v>
          </cell>
          <cell r="CK70" t="str">
            <v>027100</v>
          </cell>
          <cell r="CL70">
            <v>1</v>
          </cell>
          <cell r="CM70" t="str">
            <v>028000</v>
          </cell>
          <cell r="CN70">
            <v>866</v>
          </cell>
          <cell r="CO70" t="str">
            <v>027001</v>
          </cell>
          <cell r="CP70">
            <v>179</v>
          </cell>
          <cell r="CQ70" t="str">
            <v>027100</v>
          </cell>
          <cell r="CR70">
            <v>2</v>
          </cell>
          <cell r="CS70" t="str">
            <v>027001</v>
          </cell>
          <cell r="CT70">
            <v>165</v>
          </cell>
          <cell r="CU70" t="str">
            <v>027100</v>
          </cell>
          <cell r="CV70">
            <v>3</v>
          </cell>
          <cell r="CW70" t="str">
            <v>027002</v>
          </cell>
          <cell r="CX70">
            <v>65</v>
          </cell>
          <cell r="CY70" t="str">
            <v>027100</v>
          </cell>
          <cell r="CZ70">
            <v>16</v>
          </cell>
          <cell r="DA70" t="str">
            <v>027001</v>
          </cell>
          <cell r="DB70">
            <v>197</v>
          </cell>
          <cell r="DC70" t="str">
            <v>028000</v>
          </cell>
          <cell r="DD70">
            <v>933</v>
          </cell>
          <cell r="DE70" t="str">
            <v>027002</v>
          </cell>
          <cell r="DF70">
            <v>82</v>
          </cell>
          <cell r="DG70" t="str">
            <v>027100</v>
          </cell>
          <cell r="DH70">
            <v>2</v>
          </cell>
          <cell r="DI70" t="str">
            <v>027002</v>
          </cell>
          <cell r="DJ70">
            <v>86</v>
          </cell>
          <cell r="DK70" t="str">
            <v>027100</v>
          </cell>
          <cell r="DL70">
            <v>6</v>
          </cell>
          <cell r="DM70" t="str">
            <v>027100</v>
          </cell>
          <cell r="DN70">
            <v>7</v>
          </cell>
          <cell r="DO70" t="str">
            <v>028000</v>
          </cell>
          <cell r="DP70">
            <v>1126</v>
          </cell>
          <cell r="DQ70" t="str">
            <v>027100</v>
          </cell>
          <cell r="DR70">
            <v>3</v>
          </cell>
          <cell r="DS70" t="str">
            <v>027002</v>
          </cell>
          <cell r="DT70">
            <v>147</v>
          </cell>
          <cell r="DU70" t="str">
            <v>027002</v>
          </cell>
          <cell r="DV70">
            <v>115</v>
          </cell>
          <cell r="DW70" t="str">
            <v>027100</v>
          </cell>
          <cell r="DX70">
            <v>1</v>
          </cell>
          <cell r="DY70" t="str">
            <v>027002</v>
          </cell>
          <cell r="DZ70">
            <v>163</v>
          </cell>
          <cell r="EA70" t="str">
            <v>027100</v>
          </cell>
          <cell r="EB70">
            <v>1</v>
          </cell>
          <cell r="EC70" t="str">
            <v>028000</v>
          </cell>
          <cell r="ED70">
            <v>1326</v>
          </cell>
          <cell r="EE70" t="str">
            <v>028000</v>
          </cell>
          <cell r="EF70">
            <v>1458</v>
          </cell>
          <cell r="EG70" t="str">
            <v>027001</v>
          </cell>
          <cell r="EH70">
            <v>434</v>
          </cell>
          <cell r="EI70" t="str">
            <v>027100</v>
          </cell>
          <cell r="EJ70">
            <v>1</v>
          </cell>
          <cell r="EK70" t="str">
            <v>028000</v>
          </cell>
          <cell r="EL70">
            <v>1301</v>
          </cell>
          <cell r="EM70" t="str">
            <v>028000</v>
          </cell>
          <cell r="EN70">
            <v>1251</v>
          </cell>
          <cell r="EO70" t="str">
            <v>028000</v>
          </cell>
          <cell r="EP70">
            <v>1266</v>
          </cell>
          <cell r="EQ70" t="str">
            <v>028000</v>
          </cell>
          <cell r="ER70">
            <v>1157</v>
          </cell>
          <cell r="ES70" t="str">
            <v>027002</v>
          </cell>
          <cell r="ET70">
            <v>135</v>
          </cell>
          <cell r="EU70" t="str">
            <v>028000</v>
          </cell>
          <cell r="EV70">
            <v>1180</v>
          </cell>
          <cell r="EW70" t="str">
            <v>027002</v>
          </cell>
          <cell r="EX70">
            <v>137</v>
          </cell>
          <cell r="EY70" t="str">
            <v>028002</v>
          </cell>
          <cell r="EZ70">
            <v>156</v>
          </cell>
          <cell r="FA70" t="str">
            <v>028000</v>
          </cell>
          <cell r="FB70">
            <v>1138</v>
          </cell>
          <cell r="FC70" t="str">
            <v>028000</v>
          </cell>
          <cell r="FD70">
            <v>972</v>
          </cell>
          <cell r="FE70" t="str">
            <v>028000</v>
          </cell>
          <cell r="FF70">
            <v>1037</v>
          </cell>
          <cell r="FG70" t="str">
            <v>028000</v>
          </cell>
          <cell r="FH70">
            <v>924</v>
          </cell>
          <cell r="FI70" t="str">
            <v>028000</v>
          </cell>
          <cell r="FJ70">
            <v>1021</v>
          </cell>
          <cell r="FK70" t="str">
            <v>027100</v>
          </cell>
          <cell r="FL70">
            <v>1</v>
          </cell>
          <cell r="FM70" t="str">
            <v>028000</v>
          </cell>
          <cell r="FN70">
            <v>911</v>
          </cell>
          <cell r="FO70" t="str">
            <v>028000</v>
          </cell>
          <cell r="FP70">
            <v>904</v>
          </cell>
          <cell r="FQ70" t="str">
            <v>028000</v>
          </cell>
          <cell r="FR70">
            <v>974</v>
          </cell>
          <cell r="FS70" t="str">
            <v>028000</v>
          </cell>
          <cell r="FT70">
            <v>817</v>
          </cell>
          <cell r="FU70" t="str">
            <v>028000</v>
          </cell>
          <cell r="FV70">
            <v>946</v>
          </cell>
          <cell r="FW70" t="str">
            <v>028000</v>
          </cell>
          <cell r="FX70">
            <v>852</v>
          </cell>
          <cell r="FY70" t="str">
            <v>028000</v>
          </cell>
          <cell r="FZ70">
            <v>961</v>
          </cell>
          <cell r="GA70" t="str">
            <v>027002</v>
          </cell>
          <cell r="GB70">
            <v>141</v>
          </cell>
          <cell r="GC70" t="str">
            <v>028000</v>
          </cell>
          <cell r="GD70">
            <v>949</v>
          </cell>
          <cell r="GE70" t="str">
            <v>027100</v>
          </cell>
          <cell r="GF70">
            <v>1</v>
          </cell>
          <cell r="GG70" t="str">
            <v>027100</v>
          </cell>
          <cell r="GH70">
            <v>1</v>
          </cell>
          <cell r="GI70" t="str">
            <v>027100</v>
          </cell>
          <cell r="GJ70">
            <v>1</v>
          </cell>
          <cell r="GK70" t="str">
            <v>028000</v>
          </cell>
          <cell r="GL70">
            <v>905</v>
          </cell>
          <cell r="GM70" t="str">
            <v>028000</v>
          </cell>
          <cell r="GN70">
            <v>875</v>
          </cell>
          <cell r="GO70" t="str">
            <v>028000</v>
          </cell>
          <cell r="GP70">
            <v>969</v>
          </cell>
          <cell r="GQ70" t="str">
            <v>028000</v>
          </cell>
          <cell r="GR70">
            <v>840</v>
          </cell>
          <cell r="GS70" t="str">
            <v>028000</v>
          </cell>
          <cell r="GT70">
            <v>886</v>
          </cell>
          <cell r="GU70" t="str">
            <v>028000</v>
          </cell>
          <cell r="GV70">
            <v>779</v>
          </cell>
          <cell r="GW70" t="str">
            <v>028000</v>
          </cell>
          <cell r="GX70">
            <v>936</v>
          </cell>
          <cell r="GY70" t="str">
            <v>028000</v>
          </cell>
          <cell r="GZ70">
            <v>760</v>
          </cell>
          <cell r="HA70" t="str">
            <v>028000</v>
          </cell>
          <cell r="HB70">
            <v>892</v>
          </cell>
          <cell r="HC70" t="str">
            <v>028000</v>
          </cell>
          <cell r="HD70">
            <v>759</v>
          </cell>
          <cell r="HE70" t="str">
            <v>027002</v>
          </cell>
          <cell r="HF70">
            <v>206</v>
          </cell>
          <cell r="HG70" t="str">
            <v>028000</v>
          </cell>
          <cell r="HH70">
            <v>753</v>
          </cell>
          <cell r="HI70" t="str">
            <v>027100</v>
          </cell>
          <cell r="HJ70">
            <v>1</v>
          </cell>
          <cell r="HK70" t="str">
            <v>027100</v>
          </cell>
          <cell r="HL70">
            <v>1</v>
          </cell>
          <cell r="HM70" t="str">
            <v>028000</v>
          </cell>
          <cell r="HN70">
            <v>960</v>
          </cell>
          <cell r="HO70" t="str">
            <v>028000</v>
          </cell>
          <cell r="HP70">
            <v>731</v>
          </cell>
          <cell r="HQ70" t="str">
            <v>028000</v>
          </cell>
          <cell r="HR70">
            <v>957</v>
          </cell>
          <cell r="HS70" t="str">
            <v>028000</v>
          </cell>
          <cell r="HT70">
            <v>777</v>
          </cell>
          <cell r="HU70" t="str">
            <v>028000</v>
          </cell>
          <cell r="HV70">
            <v>914</v>
          </cell>
          <cell r="HW70" t="str">
            <v>028000</v>
          </cell>
          <cell r="HX70">
            <v>825</v>
          </cell>
          <cell r="HY70" t="str">
            <v>028000</v>
          </cell>
          <cell r="HZ70">
            <v>1020</v>
          </cell>
          <cell r="IA70" t="str">
            <v>027100</v>
          </cell>
          <cell r="IB70">
            <v>1</v>
          </cell>
          <cell r="IC70" t="str">
            <v>028000</v>
          </cell>
          <cell r="ID70">
            <v>1035</v>
          </cell>
          <cell r="IE70" t="str">
            <v>027100</v>
          </cell>
          <cell r="IF70">
            <v>1</v>
          </cell>
          <cell r="IG70" t="str">
            <v>028000</v>
          </cell>
          <cell r="IH70">
            <v>1083</v>
          </cell>
          <cell r="II70" t="str">
            <v>028000</v>
          </cell>
          <cell r="IJ70">
            <v>765</v>
          </cell>
          <cell r="IK70" t="str">
            <v>027002</v>
          </cell>
          <cell r="IL70">
            <v>256</v>
          </cell>
          <cell r="IM70" t="str">
            <v>028000</v>
          </cell>
          <cell r="IN70">
            <v>758</v>
          </cell>
          <cell r="IO70" t="str">
            <v>028000</v>
          </cell>
          <cell r="IP70">
            <v>969</v>
          </cell>
          <cell r="IQ70" t="str">
            <v>028000</v>
          </cell>
          <cell r="IR70">
            <v>715</v>
          </cell>
          <cell r="IS70" t="str">
            <v>028000</v>
          </cell>
          <cell r="IT70">
            <v>928</v>
          </cell>
          <cell r="IU70" t="str">
            <v>028000</v>
          </cell>
          <cell r="IV70">
            <v>608</v>
          </cell>
          <cell r="IW70" t="str">
            <v>028000</v>
          </cell>
          <cell r="IX70">
            <v>875</v>
          </cell>
          <cell r="IY70" t="str">
            <v>027100</v>
          </cell>
          <cell r="IZ70">
            <v>1</v>
          </cell>
          <cell r="JA70" t="str">
            <v>028000</v>
          </cell>
          <cell r="JB70">
            <v>703</v>
          </cell>
          <cell r="JC70" t="str">
            <v>028002</v>
          </cell>
          <cell r="JD70">
            <v>186</v>
          </cell>
          <cell r="JE70" t="str">
            <v>028000</v>
          </cell>
          <cell r="JF70">
            <v>799</v>
          </cell>
          <cell r="JG70" t="str">
            <v>028000</v>
          </cell>
          <cell r="JH70">
            <v>438</v>
          </cell>
          <cell r="JI70" t="str">
            <v>028000</v>
          </cell>
          <cell r="JJ70">
            <v>729</v>
          </cell>
          <cell r="JK70" t="str">
            <v>028000</v>
          </cell>
          <cell r="JL70">
            <v>388</v>
          </cell>
          <cell r="JM70" t="str">
            <v>028000</v>
          </cell>
          <cell r="JN70">
            <v>704</v>
          </cell>
          <cell r="JO70" t="str">
            <v>028000</v>
          </cell>
          <cell r="JP70">
            <v>351</v>
          </cell>
          <cell r="JQ70" t="str">
            <v>028000</v>
          </cell>
          <cell r="JR70">
            <v>696</v>
          </cell>
          <cell r="JS70" t="str">
            <v>028000</v>
          </cell>
          <cell r="JT70">
            <v>327</v>
          </cell>
          <cell r="JU70" t="str">
            <v>028002</v>
          </cell>
          <cell r="JV70">
            <v>179</v>
          </cell>
          <cell r="JW70" t="str">
            <v>028002</v>
          </cell>
          <cell r="JX70">
            <v>87</v>
          </cell>
          <cell r="JY70" t="str">
            <v>028002</v>
          </cell>
          <cell r="JZ70">
            <v>151</v>
          </cell>
          <cell r="KA70" t="str">
            <v>028002</v>
          </cell>
          <cell r="KB70">
            <v>106</v>
          </cell>
          <cell r="KC70" t="str">
            <v>028002</v>
          </cell>
          <cell r="KD70">
            <v>187</v>
          </cell>
          <cell r="KE70" t="str">
            <v>028002</v>
          </cell>
          <cell r="KF70">
            <v>56</v>
          </cell>
          <cell r="KG70" t="str">
            <v>028002</v>
          </cell>
          <cell r="KH70">
            <v>112</v>
          </cell>
          <cell r="KI70" t="str">
            <v>028002</v>
          </cell>
          <cell r="KJ70">
            <v>40</v>
          </cell>
          <cell r="KK70" t="str">
            <v>028002</v>
          </cell>
          <cell r="KL70">
            <v>107</v>
          </cell>
          <cell r="KM70" t="str">
            <v>028002</v>
          </cell>
          <cell r="KN70">
            <v>61</v>
          </cell>
          <cell r="KO70" t="str">
            <v>028002</v>
          </cell>
          <cell r="KP70">
            <v>100</v>
          </cell>
          <cell r="KQ70" t="str">
            <v>028002</v>
          </cell>
          <cell r="KR70">
            <v>36</v>
          </cell>
          <cell r="KS70" t="str">
            <v>028002</v>
          </cell>
          <cell r="KT70">
            <v>50</v>
          </cell>
          <cell r="KU70" t="str">
            <v>028002</v>
          </cell>
          <cell r="KV70">
            <v>28</v>
          </cell>
          <cell r="KW70" t="str">
            <v>028002</v>
          </cell>
          <cell r="KX70">
            <v>46</v>
          </cell>
          <cell r="KY70" t="str">
            <v>028002</v>
          </cell>
          <cell r="KZ70">
            <v>38</v>
          </cell>
          <cell r="LA70" t="str">
            <v>028002</v>
          </cell>
          <cell r="LB70">
            <v>50</v>
          </cell>
          <cell r="LC70" t="str">
            <v>028002</v>
          </cell>
          <cell r="LD70">
            <v>36</v>
          </cell>
          <cell r="LE70" t="str">
            <v>028002</v>
          </cell>
          <cell r="LF70">
            <v>78</v>
          </cell>
          <cell r="LG70" t="str">
            <v>028002</v>
          </cell>
          <cell r="LH70">
            <v>49</v>
          </cell>
          <cell r="LI70" t="str">
            <v>028002</v>
          </cell>
          <cell r="LJ70">
            <v>120</v>
          </cell>
          <cell r="LK70" t="str">
            <v>028002</v>
          </cell>
          <cell r="LL70">
            <v>63</v>
          </cell>
          <cell r="LM70" t="str">
            <v>028002</v>
          </cell>
          <cell r="LN70">
            <v>114</v>
          </cell>
          <cell r="LO70" t="str">
            <v>028002</v>
          </cell>
          <cell r="LP70">
            <v>56</v>
          </cell>
          <cell r="LQ70" t="str">
            <v>028002</v>
          </cell>
          <cell r="LR70">
            <v>155</v>
          </cell>
          <cell r="LS70" t="str">
            <v>028002</v>
          </cell>
          <cell r="LT70">
            <v>39</v>
          </cell>
          <cell r="LU70" t="str">
            <v>028002</v>
          </cell>
          <cell r="LV70">
            <v>123</v>
          </cell>
          <cell r="LW70" t="str">
            <v>028002</v>
          </cell>
          <cell r="LX70">
            <v>24</v>
          </cell>
          <cell r="LY70" t="str">
            <v>028002</v>
          </cell>
          <cell r="LZ70">
            <v>92</v>
          </cell>
          <cell r="MA70" t="str">
            <v>028002</v>
          </cell>
          <cell r="MB70">
            <v>26</v>
          </cell>
          <cell r="MC70" t="str">
            <v>028002</v>
          </cell>
          <cell r="MD70">
            <v>82</v>
          </cell>
          <cell r="ME70" t="str">
            <v>028002</v>
          </cell>
          <cell r="MF70">
            <v>26</v>
          </cell>
          <cell r="MG70" t="str">
            <v>028002</v>
          </cell>
          <cell r="MH70">
            <v>46</v>
          </cell>
          <cell r="MI70" t="str">
            <v>028002</v>
          </cell>
          <cell r="MJ70">
            <v>12</v>
          </cell>
          <cell r="MK70" t="str">
            <v>028002</v>
          </cell>
          <cell r="ML70">
            <v>68</v>
          </cell>
          <cell r="MM70" t="str">
            <v>028002</v>
          </cell>
          <cell r="MN70">
            <v>12</v>
          </cell>
          <cell r="MO70" t="str">
            <v>028002</v>
          </cell>
          <cell r="MP70">
            <v>40</v>
          </cell>
          <cell r="MQ70" t="str">
            <v>028002</v>
          </cell>
          <cell r="MR70">
            <v>13</v>
          </cell>
          <cell r="MS70" t="str">
            <v>028002</v>
          </cell>
          <cell r="MT70">
            <v>44</v>
          </cell>
          <cell r="MU70" t="str">
            <v>028002</v>
          </cell>
          <cell r="MV70">
            <v>11</v>
          </cell>
          <cell r="MW70" t="str">
            <v>028002</v>
          </cell>
          <cell r="MX70">
            <v>42</v>
          </cell>
          <cell r="MY70" t="str">
            <v>028002</v>
          </cell>
          <cell r="MZ70">
            <v>11</v>
          </cell>
          <cell r="NA70" t="str">
            <v>028002</v>
          </cell>
          <cell r="NB70">
            <v>23</v>
          </cell>
          <cell r="NC70" t="str">
            <v>028002</v>
          </cell>
          <cell r="ND70">
            <v>6</v>
          </cell>
          <cell r="NE70" t="str">
            <v>028002</v>
          </cell>
          <cell r="NF70">
            <v>28</v>
          </cell>
          <cell r="NG70" t="str">
            <v>028002</v>
          </cell>
          <cell r="NH70">
            <v>6</v>
          </cell>
          <cell r="NI70" t="str">
            <v>028004</v>
          </cell>
          <cell r="NJ70">
            <v>21</v>
          </cell>
          <cell r="NK70" t="str">
            <v>028002</v>
          </cell>
          <cell r="NL70">
            <v>3</v>
          </cell>
          <cell r="NM70" t="str">
            <v>029001</v>
          </cell>
          <cell r="NN70">
            <v>15</v>
          </cell>
          <cell r="NO70" t="str">
            <v>028002</v>
          </cell>
          <cell r="NP70">
            <v>1</v>
          </cell>
          <cell r="NQ70" t="str">
            <v>028004</v>
          </cell>
          <cell r="NR70">
            <v>11</v>
          </cell>
          <cell r="NU70" t="str">
            <v>029400</v>
          </cell>
          <cell r="NV70">
            <v>5</v>
          </cell>
          <cell r="NW70" t="str">
            <v>028002</v>
          </cell>
          <cell r="NX70">
            <v>2</v>
          </cell>
          <cell r="OM70" t="str">
            <v>028002</v>
          </cell>
          <cell r="ON70">
            <v>1</v>
          </cell>
        </row>
        <row r="71">
          <cell r="BI71" t="str">
            <v>029400</v>
          </cell>
          <cell r="BJ71">
            <v>432</v>
          </cell>
          <cell r="BK71" t="str">
            <v>029400</v>
          </cell>
          <cell r="BL71">
            <v>504</v>
          </cell>
          <cell r="BM71" t="str">
            <v>029400</v>
          </cell>
          <cell r="BN71">
            <v>470</v>
          </cell>
          <cell r="BO71" t="str">
            <v>026004</v>
          </cell>
          <cell r="BP71">
            <v>67</v>
          </cell>
          <cell r="BQ71" t="str">
            <v>026004</v>
          </cell>
          <cell r="BR71">
            <v>70</v>
          </cell>
          <cell r="BS71" t="str">
            <v>026005</v>
          </cell>
          <cell r="BT71">
            <v>87</v>
          </cell>
          <cell r="BU71" t="str">
            <v>027001</v>
          </cell>
          <cell r="BV71">
            <v>125</v>
          </cell>
          <cell r="BW71" t="str">
            <v>026005</v>
          </cell>
          <cell r="BX71">
            <v>83</v>
          </cell>
          <cell r="BY71" t="str">
            <v>027001</v>
          </cell>
          <cell r="BZ71">
            <v>147</v>
          </cell>
          <cell r="CA71" t="str">
            <v>028000</v>
          </cell>
          <cell r="CB71">
            <v>1124</v>
          </cell>
          <cell r="CC71" t="str">
            <v>028000</v>
          </cell>
          <cell r="CD71">
            <v>970</v>
          </cell>
          <cell r="CE71" t="str">
            <v>027002</v>
          </cell>
          <cell r="CF71">
            <v>107</v>
          </cell>
          <cell r="CG71" t="str">
            <v>027002</v>
          </cell>
          <cell r="CH71">
            <v>80</v>
          </cell>
          <cell r="CI71" t="str">
            <v>027001</v>
          </cell>
          <cell r="CJ71">
            <v>200</v>
          </cell>
          <cell r="CK71" t="str">
            <v>028000</v>
          </cell>
          <cell r="CL71">
            <v>881</v>
          </cell>
          <cell r="CM71" t="str">
            <v>028002</v>
          </cell>
          <cell r="CN71">
            <v>159</v>
          </cell>
          <cell r="CO71" t="str">
            <v>027002</v>
          </cell>
          <cell r="CP71">
            <v>69</v>
          </cell>
          <cell r="CQ71" t="str">
            <v>028000</v>
          </cell>
          <cell r="CR71">
            <v>804</v>
          </cell>
          <cell r="CS71" t="str">
            <v>027002</v>
          </cell>
          <cell r="CT71">
            <v>80</v>
          </cell>
          <cell r="CU71" t="str">
            <v>028000</v>
          </cell>
          <cell r="CV71">
            <v>846</v>
          </cell>
          <cell r="CW71" t="str">
            <v>027100</v>
          </cell>
          <cell r="CX71">
            <v>12</v>
          </cell>
          <cell r="CY71" t="str">
            <v>028000</v>
          </cell>
          <cell r="CZ71">
            <v>863</v>
          </cell>
          <cell r="DA71" t="str">
            <v>027002</v>
          </cell>
          <cell r="DB71">
            <v>71</v>
          </cell>
          <cell r="DC71" t="str">
            <v>028002</v>
          </cell>
          <cell r="DD71">
            <v>145</v>
          </cell>
          <cell r="DE71" t="str">
            <v>027100</v>
          </cell>
          <cell r="DF71">
            <v>2</v>
          </cell>
          <cell r="DG71" t="str">
            <v>028000</v>
          </cell>
          <cell r="DH71">
            <v>944</v>
          </cell>
          <cell r="DI71" t="str">
            <v>027100</v>
          </cell>
          <cell r="DJ71">
            <v>3</v>
          </cell>
          <cell r="DK71" t="str">
            <v>028000</v>
          </cell>
          <cell r="DL71">
            <v>1085</v>
          </cell>
          <cell r="DM71" t="str">
            <v>028000</v>
          </cell>
          <cell r="DN71">
            <v>1016</v>
          </cell>
          <cell r="DO71" t="str">
            <v>028002</v>
          </cell>
          <cell r="DP71">
            <v>204</v>
          </cell>
          <cell r="DQ71" t="str">
            <v>028000</v>
          </cell>
          <cell r="DR71">
            <v>1061</v>
          </cell>
          <cell r="DS71" t="str">
            <v>028000</v>
          </cell>
          <cell r="DT71">
            <v>1317</v>
          </cell>
          <cell r="DU71" t="str">
            <v>028000</v>
          </cell>
          <cell r="DV71">
            <v>1194</v>
          </cell>
          <cell r="DW71" t="str">
            <v>028000</v>
          </cell>
          <cell r="DX71">
            <v>1321</v>
          </cell>
          <cell r="DY71" t="str">
            <v>028000</v>
          </cell>
          <cell r="DZ71">
            <v>1284</v>
          </cell>
          <cell r="EA71" t="str">
            <v>028000</v>
          </cell>
          <cell r="EB71">
            <v>1445</v>
          </cell>
          <cell r="EC71" t="str">
            <v>028002</v>
          </cell>
          <cell r="ED71">
            <v>184</v>
          </cell>
          <cell r="EE71" t="str">
            <v>028002</v>
          </cell>
          <cell r="EF71">
            <v>232</v>
          </cell>
          <cell r="EG71" t="str">
            <v>027002</v>
          </cell>
          <cell r="EH71">
            <v>181</v>
          </cell>
          <cell r="EI71" t="str">
            <v>028000</v>
          </cell>
          <cell r="EJ71">
            <v>1441</v>
          </cell>
          <cell r="EK71" t="str">
            <v>028002</v>
          </cell>
          <cell r="EL71">
            <v>188</v>
          </cell>
          <cell r="EM71" t="str">
            <v>028002</v>
          </cell>
          <cell r="EN71">
            <v>201</v>
          </cell>
          <cell r="EO71" t="str">
            <v>028002</v>
          </cell>
          <cell r="EP71">
            <v>150</v>
          </cell>
          <cell r="EQ71" t="str">
            <v>028002</v>
          </cell>
          <cell r="ER71">
            <v>188</v>
          </cell>
          <cell r="ES71" t="str">
            <v>028000</v>
          </cell>
          <cell r="ET71">
            <v>1240</v>
          </cell>
          <cell r="EU71" t="str">
            <v>028002</v>
          </cell>
          <cell r="EV71">
            <v>186</v>
          </cell>
          <cell r="EW71" t="str">
            <v>028000</v>
          </cell>
          <cell r="EX71">
            <v>1297</v>
          </cell>
          <cell r="EY71" t="str">
            <v>028004</v>
          </cell>
          <cell r="EZ71">
            <v>150</v>
          </cell>
          <cell r="FA71" t="str">
            <v>028002</v>
          </cell>
          <cell r="FB71">
            <v>148</v>
          </cell>
          <cell r="FC71" t="str">
            <v>028002</v>
          </cell>
          <cell r="FD71">
            <v>159</v>
          </cell>
          <cell r="FE71" t="str">
            <v>028002</v>
          </cell>
          <cell r="FF71">
            <v>157</v>
          </cell>
          <cell r="FG71" t="str">
            <v>028002</v>
          </cell>
          <cell r="FH71">
            <v>162</v>
          </cell>
          <cell r="FI71" t="str">
            <v>028002</v>
          </cell>
          <cell r="FJ71">
            <v>158</v>
          </cell>
          <cell r="FK71" t="str">
            <v>028000</v>
          </cell>
          <cell r="FL71">
            <v>868</v>
          </cell>
          <cell r="FM71" t="str">
            <v>028002</v>
          </cell>
          <cell r="FN71">
            <v>168</v>
          </cell>
          <cell r="FO71" t="str">
            <v>028002</v>
          </cell>
          <cell r="FP71">
            <v>166</v>
          </cell>
          <cell r="FQ71" t="str">
            <v>028002</v>
          </cell>
          <cell r="FR71">
            <v>155</v>
          </cell>
          <cell r="FS71" t="str">
            <v>028002</v>
          </cell>
          <cell r="FT71">
            <v>161</v>
          </cell>
          <cell r="FU71" t="str">
            <v>028002</v>
          </cell>
          <cell r="FV71">
            <v>185</v>
          </cell>
          <cell r="FW71" t="str">
            <v>028002</v>
          </cell>
          <cell r="FX71">
            <v>165</v>
          </cell>
          <cell r="FY71" t="str">
            <v>028002</v>
          </cell>
          <cell r="FZ71">
            <v>195</v>
          </cell>
          <cell r="GA71" t="str">
            <v>028000</v>
          </cell>
          <cell r="GB71">
            <v>839</v>
          </cell>
          <cell r="GC71" t="str">
            <v>028002</v>
          </cell>
          <cell r="GD71">
            <v>191</v>
          </cell>
          <cell r="GE71" t="str">
            <v>028000</v>
          </cell>
          <cell r="GF71">
            <v>869</v>
          </cell>
          <cell r="GG71" t="str">
            <v>028000</v>
          </cell>
          <cell r="GH71">
            <v>890</v>
          </cell>
          <cell r="GI71" t="str">
            <v>028000</v>
          </cell>
          <cell r="GJ71">
            <v>844</v>
          </cell>
          <cell r="GK71" t="str">
            <v>028002</v>
          </cell>
          <cell r="GL71">
            <v>199</v>
          </cell>
          <cell r="GM71" t="str">
            <v>028002</v>
          </cell>
          <cell r="GN71">
            <v>189</v>
          </cell>
          <cell r="GO71" t="str">
            <v>028002</v>
          </cell>
          <cell r="GP71">
            <v>198</v>
          </cell>
          <cell r="GQ71" t="str">
            <v>028002</v>
          </cell>
          <cell r="GR71">
            <v>240</v>
          </cell>
          <cell r="GS71" t="str">
            <v>028002</v>
          </cell>
          <cell r="GT71">
            <v>222</v>
          </cell>
          <cell r="GU71" t="str">
            <v>028002</v>
          </cell>
          <cell r="GV71">
            <v>200</v>
          </cell>
          <cell r="GW71" t="str">
            <v>028002</v>
          </cell>
          <cell r="GX71">
            <v>208</v>
          </cell>
          <cell r="GY71" t="str">
            <v>028002</v>
          </cell>
          <cell r="GZ71">
            <v>219</v>
          </cell>
          <cell r="HA71" t="str">
            <v>028002</v>
          </cell>
          <cell r="HB71">
            <v>229</v>
          </cell>
          <cell r="HC71" t="str">
            <v>028002</v>
          </cell>
          <cell r="HD71">
            <v>260</v>
          </cell>
          <cell r="HE71" t="str">
            <v>027100</v>
          </cell>
          <cell r="HF71">
            <v>1</v>
          </cell>
          <cell r="HG71" t="str">
            <v>028002</v>
          </cell>
          <cell r="HH71">
            <v>215</v>
          </cell>
          <cell r="HI71" t="str">
            <v>028000</v>
          </cell>
          <cell r="HJ71">
            <v>884</v>
          </cell>
          <cell r="HK71" t="str">
            <v>028000</v>
          </cell>
          <cell r="HL71">
            <v>762</v>
          </cell>
          <cell r="HM71" t="str">
            <v>028002</v>
          </cell>
          <cell r="HN71">
            <v>239</v>
          </cell>
          <cell r="HO71" t="str">
            <v>028002</v>
          </cell>
          <cell r="HP71">
            <v>248</v>
          </cell>
          <cell r="HQ71" t="str">
            <v>028002</v>
          </cell>
          <cell r="HR71">
            <v>255</v>
          </cell>
          <cell r="HS71" t="str">
            <v>028002</v>
          </cell>
          <cell r="HT71">
            <v>247</v>
          </cell>
          <cell r="HU71" t="str">
            <v>028002</v>
          </cell>
          <cell r="HV71">
            <v>251</v>
          </cell>
          <cell r="HW71" t="str">
            <v>028002</v>
          </cell>
          <cell r="HX71">
            <v>260</v>
          </cell>
          <cell r="HY71" t="str">
            <v>028002</v>
          </cell>
          <cell r="HZ71">
            <v>284</v>
          </cell>
          <cell r="IA71" t="str">
            <v>028000</v>
          </cell>
          <cell r="IB71">
            <v>811</v>
          </cell>
          <cell r="IC71" t="str">
            <v>028002</v>
          </cell>
          <cell r="ID71">
            <v>278</v>
          </cell>
          <cell r="IE71" t="str">
            <v>028000</v>
          </cell>
          <cell r="IF71">
            <v>814</v>
          </cell>
          <cell r="IG71" t="str">
            <v>028002</v>
          </cell>
          <cell r="IH71">
            <v>295</v>
          </cell>
          <cell r="II71" t="str">
            <v>028002</v>
          </cell>
          <cell r="IJ71">
            <v>294</v>
          </cell>
          <cell r="IK71" t="str">
            <v>028000</v>
          </cell>
          <cell r="IL71">
            <v>1031</v>
          </cell>
          <cell r="IM71" t="str">
            <v>028002</v>
          </cell>
          <cell r="IN71">
            <v>242</v>
          </cell>
          <cell r="IO71" t="str">
            <v>028002</v>
          </cell>
          <cell r="IP71">
            <v>265</v>
          </cell>
          <cell r="IQ71" t="str">
            <v>028002</v>
          </cell>
          <cell r="IR71">
            <v>220</v>
          </cell>
          <cell r="IS71" t="str">
            <v>028002</v>
          </cell>
          <cell r="IT71">
            <v>285</v>
          </cell>
          <cell r="IU71" t="str">
            <v>028002</v>
          </cell>
          <cell r="IV71">
            <v>206</v>
          </cell>
          <cell r="IW71" t="str">
            <v>028002</v>
          </cell>
          <cell r="IX71">
            <v>248</v>
          </cell>
          <cell r="IY71" t="str">
            <v>028000</v>
          </cell>
          <cell r="IZ71">
            <v>521</v>
          </cell>
          <cell r="JA71" t="str">
            <v>028002</v>
          </cell>
          <cell r="JB71">
            <v>216</v>
          </cell>
          <cell r="JC71" t="str">
            <v>028004</v>
          </cell>
          <cell r="JD71">
            <v>139</v>
          </cell>
          <cell r="JE71" t="str">
            <v>028002</v>
          </cell>
          <cell r="JF71">
            <v>224</v>
          </cell>
          <cell r="JG71" t="str">
            <v>028002</v>
          </cell>
          <cell r="JH71">
            <v>159</v>
          </cell>
          <cell r="JI71" t="str">
            <v>028002</v>
          </cell>
          <cell r="JJ71">
            <v>207</v>
          </cell>
          <cell r="JK71" t="str">
            <v>028002</v>
          </cell>
          <cell r="JL71">
            <v>135</v>
          </cell>
          <cell r="JM71" t="str">
            <v>028002</v>
          </cell>
          <cell r="JN71">
            <v>177</v>
          </cell>
          <cell r="JO71" t="str">
            <v>028002</v>
          </cell>
          <cell r="JP71">
            <v>127</v>
          </cell>
          <cell r="JQ71" t="str">
            <v>028002</v>
          </cell>
          <cell r="JR71">
            <v>196</v>
          </cell>
          <cell r="JS71" t="str">
            <v>028002</v>
          </cell>
          <cell r="JT71">
            <v>117</v>
          </cell>
          <cell r="JU71" t="str">
            <v>028004</v>
          </cell>
          <cell r="JV71">
            <v>157</v>
          </cell>
          <cell r="JW71" t="str">
            <v>028004</v>
          </cell>
          <cell r="JX71">
            <v>95</v>
          </cell>
          <cell r="JY71" t="str">
            <v>028004</v>
          </cell>
          <cell r="JZ71">
            <v>145</v>
          </cell>
          <cell r="KA71" t="str">
            <v>028004</v>
          </cell>
          <cell r="KB71">
            <v>74</v>
          </cell>
          <cell r="KC71" t="str">
            <v>028004</v>
          </cell>
          <cell r="KD71">
            <v>134</v>
          </cell>
          <cell r="KE71" t="str">
            <v>028004</v>
          </cell>
          <cell r="KF71">
            <v>61</v>
          </cell>
          <cell r="KG71" t="str">
            <v>028004</v>
          </cell>
          <cell r="KH71">
            <v>90</v>
          </cell>
          <cell r="KI71" t="str">
            <v>028004</v>
          </cell>
          <cell r="KJ71">
            <v>59</v>
          </cell>
          <cell r="KK71" t="str">
            <v>028004</v>
          </cell>
          <cell r="KL71">
            <v>81</v>
          </cell>
          <cell r="KM71" t="str">
            <v>028004</v>
          </cell>
          <cell r="KN71">
            <v>53</v>
          </cell>
          <cell r="KO71" t="str">
            <v>028004</v>
          </cell>
          <cell r="KP71">
            <v>71</v>
          </cell>
          <cell r="KQ71" t="str">
            <v>028004</v>
          </cell>
          <cell r="KR71">
            <v>18</v>
          </cell>
          <cell r="KS71" t="str">
            <v>028004</v>
          </cell>
          <cell r="KT71">
            <v>44</v>
          </cell>
          <cell r="KU71" t="str">
            <v>028004</v>
          </cell>
          <cell r="KV71">
            <v>18</v>
          </cell>
          <cell r="KW71" t="str">
            <v>028004</v>
          </cell>
          <cell r="KX71">
            <v>37</v>
          </cell>
          <cell r="KY71" t="str">
            <v>028004</v>
          </cell>
          <cell r="KZ71">
            <v>23</v>
          </cell>
          <cell r="LA71" t="str">
            <v>028004</v>
          </cell>
          <cell r="LB71">
            <v>39</v>
          </cell>
          <cell r="LC71" t="str">
            <v>028004</v>
          </cell>
          <cell r="LD71">
            <v>25</v>
          </cell>
          <cell r="LE71" t="str">
            <v>028004</v>
          </cell>
          <cell r="LF71">
            <v>75</v>
          </cell>
          <cell r="LG71" t="str">
            <v>028004</v>
          </cell>
          <cell r="LH71">
            <v>28</v>
          </cell>
          <cell r="LI71" t="str">
            <v>028004</v>
          </cell>
          <cell r="LJ71">
            <v>91</v>
          </cell>
          <cell r="LK71" t="str">
            <v>028004</v>
          </cell>
          <cell r="LL71">
            <v>53</v>
          </cell>
          <cell r="LM71" t="str">
            <v>028004</v>
          </cell>
          <cell r="LN71">
            <v>122</v>
          </cell>
          <cell r="LO71" t="str">
            <v>028004</v>
          </cell>
          <cell r="LP71">
            <v>53</v>
          </cell>
          <cell r="LQ71" t="str">
            <v>028004</v>
          </cell>
          <cell r="LR71">
            <v>123</v>
          </cell>
          <cell r="LS71" t="str">
            <v>028004</v>
          </cell>
          <cell r="LT71">
            <v>34</v>
          </cell>
          <cell r="LU71" t="str">
            <v>028004</v>
          </cell>
          <cell r="LV71">
            <v>95</v>
          </cell>
          <cell r="LW71" t="str">
            <v>028004</v>
          </cell>
          <cell r="LX71">
            <v>29</v>
          </cell>
          <cell r="LY71" t="str">
            <v>028004</v>
          </cell>
          <cell r="LZ71">
            <v>81</v>
          </cell>
          <cell r="MA71" t="str">
            <v>028004</v>
          </cell>
          <cell r="MB71">
            <v>24</v>
          </cell>
          <cell r="MC71" t="str">
            <v>028004</v>
          </cell>
          <cell r="MD71">
            <v>69</v>
          </cell>
          <cell r="ME71" t="str">
            <v>028004</v>
          </cell>
          <cell r="MF71">
            <v>19</v>
          </cell>
          <cell r="MG71" t="str">
            <v>028004</v>
          </cell>
          <cell r="MH71">
            <v>48</v>
          </cell>
          <cell r="MI71" t="str">
            <v>028004</v>
          </cell>
          <cell r="MJ71">
            <v>22</v>
          </cell>
          <cell r="MK71" t="str">
            <v>028004</v>
          </cell>
          <cell r="ML71">
            <v>55</v>
          </cell>
          <cell r="MM71" t="str">
            <v>028004</v>
          </cell>
          <cell r="MN71">
            <v>14</v>
          </cell>
          <cell r="MO71" t="str">
            <v>028004</v>
          </cell>
          <cell r="MP71">
            <v>37</v>
          </cell>
          <cell r="MQ71" t="str">
            <v>028004</v>
          </cell>
          <cell r="MR71">
            <v>11</v>
          </cell>
          <cell r="MS71" t="str">
            <v>028004</v>
          </cell>
          <cell r="MT71">
            <v>52</v>
          </cell>
          <cell r="MU71" t="str">
            <v>028004</v>
          </cell>
          <cell r="MV71">
            <v>7</v>
          </cell>
          <cell r="MW71" t="str">
            <v>028004</v>
          </cell>
          <cell r="MX71">
            <v>29</v>
          </cell>
          <cell r="MY71" t="str">
            <v>028004</v>
          </cell>
          <cell r="MZ71">
            <v>6</v>
          </cell>
          <cell r="NA71" t="str">
            <v>028004</v>
          </cell>
          <cell r="NB71">
            <v>40</v>
          </cell>
          <cell r="NC71" t="str">
            <v>028004</v>
          </cell>
          <cell r="ND71">
            <v>5</v>
          </cell>
          <cell r="NE71" t="str">
            <v>028004</v>
          </cell>
          <cell r="NF71">
            <v>14</v>
          </cell>
          <cell r="NG71" t="str">
            <v>028004</v>
          </cell>
          <cell r="NH71">
            <v>5</v>
          </cell>
          <cell r="NI71" t="str">
            <v>029001</v>
          </cell>
          <cell r="NJ71">
            <v>39</v>
          </cell>
          <cell r="NM71" t="str">
            <v>029100</v>
          </cell>
          <cell r="NN71">
            <v>15</v>
          </cell>
          <cell r="NQ71" t="str">
            <v>029001</v>
          </cell>
          <cell r="NR71">
            <v>18</v>
          </cell>
          <cell r="NS71" t="str">
            <v>028004</v>
          </cell>
          <cell r="NT71">
            <v>1</v>
          </cell>
          <cell r="NU71" t="str">
            <v>029700</v>
          </cell>
          <cell r="NV71">
            <v>16</v>
          </cell>
          <cell r="NW71" t="str">
            <v>028004</v>
          </cell>
          <cell r="NX71">
            <v>1</v>
          </cell>
        </row>
        <row r="72">
          <cell r="BO72" t="str">
            <v>026005</v>
          </cell>
          <cell r="BP72">
            <v>107</v>
          </cell>
          <cell r="BQ72" t="str">
            <v>026005</v>
          </cell>
          <cell r="BR72">
            <v>67</v>
          </cell>
          <cell r="BS72" t="str">
            <v>027000</v>
          </cell>
          <cell r="BT72">
            <v>23</v>
          </cell>
          <cell r="BU72" t="str">
            <v>027002</v>
          </cell>
          <cell r="BV72">
            <v>81</v>
          </cell>
          <cell r="BW72" t="str">
            <v>027000</v>
          </cell>
          <cell r="BX72">
            <v>1</v>
          </cell>
          <cell r="BY72" t="str">
            <v>027002</v>
          </cell>
          <cell r="BZ72">
            <v>64</v>
          </cell>
          <cell r="CA72" t="str">
            <v>028002</v>
          </cell>
          <cell r="CB72">
            <v>132</v>
          </cell>
          <cell r="CC72" t="str">
            <v>028002</v>
          </cell>
          <cell r="CD72">
            <v>93</v>
          </cell>
          <cell r="CE72" t="str">
            <v>027100</v>
          </cell>
          <cell r="CF72">
            <v>1</v>
          </cell>
          <cell r="CG72" t="str">
            <v>028000</v>
          </cell>
          <cell r="CH72">
            <v>974</v>
          </cell>
          <cell r="CI72" t="str">
            <v>027002</v>
          </cell>
          <cell r="CJ72">
            <v>126</v>
          </cell>
          <cell r="CK72" t="str">
            <v>028002</v>
          </cell>
          <cell r="CL72">
            <v>72</v>
          </cell>
          <cell r="CM72" t="str">
            <v>028004</v>
          </cell>
          <cell r="CN72">
            <v>141</v>
          </cell>
          <cell r="CO72" t="str">
            <v>027100</v>
          </cell>
          <cell r="CP72">
            <v>2</v>
          </cell>
          <cell r="CQ72" t="str">
            <v>028002</v>
          </cell>
          <cell r="CR72">
            <v>127</v>
          </cell>
          <cell r="CS72" t="str">
            <v>027100</v>
          </cell>
          <cell r="CT72">
            <v>1</v>
          </cell>
          <cell r="CU72" t="str">
            <v>028002</v>
          </cell>
          <cell r="CV72">
            <v>147</v>
          </cell>
          <cell r="CW72" t="str">
            <v>028000</v>
          </cell>
          <cell r="CX72">
            <v>908</v>
          </cell>
          <cell r="CY72" t="str">
            <v>028002</v>
          </cell>
          <cell r="CZ72">
            <v>140</v>
          </cell>
          <cell r="DA72" t="str">
            <v>027100</v>
          </cell>
          <cell r="DB72">
            <v>11</v>
          </cell>
          <cell r="DC72" t="str">
            <v>028004</v>
          </cell>
          <cell r="DD72">
            <v>136</v>
          </cell>
          <cell r="DE72" t="str">
            <v>028000</v>
          </cell>
          <cell r="DF72">
            <v>934</v>
          </cell>
          <cell r="DG72" t="str">
            <v>028002</v>
          </cell>
          <cell r="DH72">
            <v>141</v>
          </cell>
          <cell r="DI72" t="str">
            <v>028000</v>
          </cell>
          <cell r="DJ72">
            <v>925</v>
          </cell>
          <cell r="DK72" t="str">
            <v>028002</v>
          </cell>
          <cell r="DL72">
            <v>188</v>
          </cell>
          <cell r="DM72" t="str">
            <v>028002</v>
          </cell>
          <cell r="DN72">
            <v>121</v>
          </cell>
          <cell r="DO72" t="str">
            <v>028004</v>
          </cell>
          <cell r="DP72">
            <v>151</v>
          </cell>
          <cell r="DQ72" t="str">
            <v>028002</v>
          </cell>
          <cell r="DR72">
            <v>133</v>
          </cell>
          <cell r="DS72" t="str">
            <v>028002</v>
          </cell>
          <cell r="DT72">
            <v>204</v>
          </cell>
          <cell r="DU72" t="str">
            <v>028002</v>
          </cell>
          <cell r="DV72">
            <v>150</v>
          </cell>
          <cell r="DW72" t="str">
            <v>028002</v>
          </cell>
          <cell r="DX72">
            <v>198</v>
          </cell>
          <cell r="DY72" t="str">
            <v>028002</v>
          </cell>
          <cell r="DZ72">
            <v>190</v>
          </cell>
          <cell r="EA72" t="str">
            <v>028002</v>
          </cell>
          <cell r="EB72">
            <v>196</v>
          </cell>
          <cell r="EC72" t="str">
            <v>028004</v>
          </cell>
          <cell r="ED72">
            <v>120</v>
          </cell>
          <cell r="EE72" t="str">
            <v>028004</v>
          </cell>
          <cell r="EF72">
            <v>193</v>
          </cell>
          <cell r="EG72" t="str">
            <v>027100</v>
          </cell>
          <cell r="EH72">
            <v>1</v>
          </cell>
          <cell r="EI72" t="str">
            <v>028002</v>
          </cell>
          <cell r="EJ72">
            <v>221</v>
          </cell>
          <cell r="EK72" t="str">
            <v>028004</v>
          </cell>
          <cell r="EL72">
            <v>138</v>
          </cell>
          <cell r="EM72" t="str">
            <v>028004</v>
          </cell>
          <cell r="EN72">
            <v>148</v>
          </cell>
          <cell r="EO72" t="str">
            <v>028004</v>
          </cell>
          <cell r="EP72">
            <v>140</v>
          </cell>
          <cell r="EQ72" t="str">
            <v>028004</v>
          </cell>
          <cell r="ER72">
            <v>159</v>
          </cell>
          <cell r="ES72" t="str">
            <v>028002</v>
          </cell>
          <cell r="ET72">
            <v>182</v>
          </cell>
          <cell r="EU72" t="str">
            <v>028004</v>
          </cell>
          <cell r="EV72">
            <v>158</v>
          </cell>
          <cell r="EW72" t="str">
            <v>028002</v>
          </cell>
          <cell r="EX72">
            <v>174</v>
          </cell>
          <cell r="EY72" t="str">
            <v>028400</v>
          </cell>
          <cell r="EZ72">
            <v>1</v>
          </cell>
          <cell r="FA72" t="str">
            <v>028004</v>
          </cell>
          <cell r="FB72">
            <v>148</v>
          </cell>
          <cell r="FC72" t="str">
            <v>028004</v>
          </cell>
          <cell r="FD72">
            <v>149</v>
          </cell>
          <cell r="FE72" t="str">
            <v>028004</v>
          </cell>
          <cell r="FF72">
            <v>157</v>
          </cell>
          <cell r="FG72" t="str">
            <v>028004</v>
          </cell>
          <cell r="FH72">
            <v>130</v>
          </cell>
          <cell r="FI72" t="str">
            <v>028004</v>
          </cell>
          <cell r="FJ72">
            <v>131</v>
          </cell>
          <cell r="FK72" t="str">
            <v>028002</v>
          </cell>
          <cell r="FL72">
            <v>148</v>
          </cell>
          <cell r="FM72" t="str">
            <v>028004</v>
          </cell>
          <cell r="FN72">
            <v>138</v>
          </cell>
          <cell r="FO72" t="str">
            <v>028004</v>
          </cell>
          <cell r="FP72">
            <v>136</v>
          </cell>
          <cell r="FQ72" t="str">
            <v>028004</v>
          </cell>
          <cell r="FR72">
            <v>150</v>
          </cell>
          <cell r="FS72" t="str">
            <v>028004</v>
          </cell>
          <cell r="FT72">
            <v>136</v>
          </cell>
          <cell r="FU72" t="str">
            <v>028004</v>
          </cell>
          <cell r="FV72">
            <v>142</v>
          </cell>
          <cell r="FW72" t="str">
            <v>028004</v>
          </cell>
          <cell r="FX72">
            <v>137</v>
          </cell>
          <cell r="FY72" t="str">
            <v>028004</v>
          </cell>
          <cell r="FZ72">
            <v>180</v>
          </cell>
          <cell r="GA72" t="str">
            <v>028002</v>
          </cell>
          <cell r="GB72">
            <v>166</v>
          </cell>
          <cell r="GC72" t="str">
            <v>028004</v>
          </cell>
          <cell r="GD72">
            <v>130</v>
          </cell>
          <cell r="GE72" t="str">
            <v>028002</v>
          </cell>
          <cell r="GF72">
            <v>171</v>
          </cell>
          <cell r="GG72" t="str">
            <v>028002</v>
          </cell>
          <cell r="GH72">
            <v>201</v>
          </cell>
          <cell r="GI72" t="str">
            <v>028002</v>
          </cell>
          <cell r="GJ72">
            <v>189</v>
          </cell>
          <cell r="GK72" t="str">
            <v>028004</v>
          </cell>
          <cell r="GL72">
            <v>155</v>
          </cell>
          <cell r="GM72" t="str">
            <v>028004</v>
          </cell>
          <cell r="GN72">
            <v>176</v>
          </cell>
          <cell r="GO72" t="str">
            <v>028004</v>
          </cell>
          <cell r="GP72">
            <v>167</v>
          </cell>
          <cell r="GQ72" t="str">
            <v>028004</v>
          </cell>
          <cell r="GR72">
            <v>165</v>
          </cell>
          <cell r="GS72" t="str">
            <v>028004</v>
          </cell>
          <cell r="GT72">
            <v>157</v>
          </cell>
          <cell r="GU72" t="str">
            <v>028004</v>
          </cell>
          <cell r="GV72">
            <v>173</v>
          </cell>
          <cell r="GW72" t="str">
            <v>028004</v>
          </cell>
          <cell r="GX72">
            <v>157</v>
          </cell>
          <cell r="GY72" t="str">
            <v>028004</v>
          </cell>
          <cell r="GZ72">
            <v>182</v>
          </cell>
          <cell r="HA72" t="str">
            <v>028004</v>
          </cell>
          <cell r="HB72">
            <v>170</v>
          </cell>
          <cell r="HC72" t="str">
            <v>028004</v>
          </cell>
          <cell r="HD72">
            <v>193</v>
          </cell>
          <cell r="HE72" t="str">
            <v>028000</v>
          </cell>
          <cell r="HF72">
            <v>901</v>
          </cell>
          <cell r="HG72" t="str">
            <v>028004</v>
          </cell>
          <cell r="HH72">
            <v>214</v>
          </cell>
          <cell r="HI72" t="str">
            <v>028002</v>
          </cell>
          <cell r="HJ72">
            <v>228</v>
          </cell>
          <cell r="HK72" t="str">
            <v>028002</v>
          </cell>
          <cell r="HL72">
            <v>199</v>
          </cell>
          <cell r="HM72" t="str">
            <v>028004</v>
          </cell>
          <cell r="HN72">
            <v>230</v>
          </cell>
          <cell r="HO72" t="str">
            <v>028004</v>
          </cell>
          <cell r="HP72">
            <v>228</v>
          </cell>
          <cell r="HQ72" t="str">
            <v>028004</v>
          </cell>
          <cell r="HR72">
            <v>237</v>
          </cell>
          <cell r="HS72" t="str">
            <v>028004</v>
          </cell>
          <cell r="HT72">
            <v>197</v>
          </cell>
          <cell r="HU72" t="str">
            <v>028004</v>
          </cell>
          <cell r="HV72">
            <v>229</v>
          </cell>
          <cell r="HW72" t="str">
            <v>028004</v>
          </cell>
          <cell r="HX72">
            <v>243</v>
          </cell>
          <cell r="HY72" t="str">
            <v>028004</v>
          </cell>
          <cell r="HZ72">
            <v>219</v>
          </cell>
          <cell r="IA72" t="str">
            <v>028002</v>
          </cell>
          <cell r="IB72">
            <v>287</v>
          </cell>
          <cell r="IC72" t="str">
            <v>028004</v>
          </cell>
          <cell r="ID72">
            <v>243</v>
          </cell>
          <cell r="IE72" t="str">
            <v>028002</v>
          </cell>
          <cell r="IF72">
            <v>271</v>
          </cell>
          <cell r="IG72" t="str">
            <v>028004</v>
          </cell>
          <cell r="IH72">
            <v>264</v>
          </cell>
          <cell r="II72" t="str">
            <v>028004</v>
          </cell>
          <cell r="IJ72">
            <v>273</v>
          </cell>
          <cell r="IK72" t="str">
            <v>028002</v>
          </cell>
          <cell r="IL72">
            <v>305</v>
          </cell>
          <cell r="IM72" t="str">
            <v>028004</v>
          </cell>
          <cell r="IN72">
            <v>230</v>
          </cell>
          <cell r="IO72" t="str">
            <v>028004</v>
          </cell>
          <cell r="IP72">
            <v>240</v>
          </cell>
          <cell r="IQ72" t="str">
            <v>028004</v>
          </cell>
          <cell r="IR72">
            <v>218</v>
          </cell>
          <cell r="IS72" t="str">
            <v>028004</v>
          </cell>
          <cell r="IT72">
            <v>204</v>
          </cell>
          <cell r="IU72" t="str">
            <v>028004</v>
          </cell>
          <cell r="IV72">
            <v>161</v>
          </cell>
          <cell r="IW72" t="str">
            <v>028004</v>
          </cell>
          <cell r="IX72">
            <v>204</v>
          </cell>
          <cell r="IY72" t="str">
            <v>028002</v>
          </cell>
          <cell r="IZ72">
            <v>201</v>
          </cell>
          <cell r="JA72" t="str">
            <v>028004</v>
          </cell>
          <cell r="JB72">
            <v>191</v>
          </cell>
          <cell r="JC72" t="str">
            <v>029001</v>
          </cell>
          <cell r="JD72">
            <v>440</v>
          </cell>
          <cell r="JE72" t="str">
            <v>028004</v>
          </cell>
          <cell r="JF72">
            <v>182</v>
          </cell>
          <cell r="JG72" t="str">
            <v>028004</v>
          </cell>
          <cell r="JH72">
            <v>153</v>
          </cell>
          <cell r="JI72" t="str">
            <v>028004</v>
          </cell>
          <cell r="JJ72">
            <v>178</v>
          </cell>
          <cell r="JK72" t="str">
            <v>028004</v>
          </cell>
          <cell r="JL72">
            <v>127</v>
          </cell>
          <cell r="JM72" t="str">
            <v>028004</v>
          </cell>
          <cell r="JN72">
            <v>138</v>
          </cell>
          <cell r="JO72" t="str">
            <v>028004</v>
          </cell>
          <cell r="JP72">
            <v>116</v>
          </cell>
          <cell r="JQ72" t="str">
            <v>028004</v>
          </cell>
          <cell r="JR72">
            <v>141</v>
          </cell>
          <cell r="JS72" t="str">
            <v>028004</v>
          </cell>
          <cell r="JT72">
            <v>107</v>
          </cell>
          <cell r="JU72" t="str">
            <v>029001</v>
          </cell>
          <cell r="JV72">
            <v>518</v>
          </cell>
          <cell r="JW72" t="str">
            <v>029001</v>
          </cell>
          <cell r="JX72">
            <v>237</v>
          </cell>
          <cell r="JY72" t="str">
            <v>029001</v>
          </cell>
          <cell r="JZ72">
            <v>453</v>
          </cell>
          <cell r="KA72" t="str">
            <v>029001</v>
          </cell>
          <cell r="KB72">
            <v>253</v>
          </cell>
          <cell r="KC72" t="str">
            <v>029001</v>
          </cell>
          <cell r="KD72">
            <v>431</v>
          </cell>
          <cell r="KE72" t="str">
            <v>029001</v>
          </cell>
          <cell r="KF72">
            <v>159</v>
          </cell>
          <cell r="KG72" t="str">
            <v>029001</v>
          </cell>
          <cell r="KH72">
            <v>299</v>
          </cell>
          <cell r="KI72" t="str">
            <v>029001</v>
          </cell>
          <cell r="KJ72">
            <v>170</v>
          </cell>
          <cell r="KK72" t="str">
            <v>029001</v>
          </cell>
          <cell r="KL72">
            <v>311</v>
          </cell>
          <cell r="KM72" t="str">
            <v>029001</v>
          </cell>
          <cell r="KN72">
            <v>138</v>
          </cell>
          <cell r="KO72" t="str">
            <v>029001</v>
          </cell>
          <cell r="KP72">
            <v>281</v>
          </cell>
          <cell r="KQ72" t="str">
            <v>029001</v>
          </cell>
          <cell r="KR72">
            <v>81</v>
          </cell>
          <cell r="KS72" t="str">
            <v>029001</v>
          </cell>
          <cell r="KT72">
            <v>153</v>
          </cell>
          <cell r="KU72" t="str">
            <v>029001</v>
          </cell>
          <cell r="KV72">
            <v>36</v>
          </cell>
          <cell r="KW72" t="str">
            <v>029001</v>
          </cell>
          <cell r="KX72">
            <v>88</v>
          </cell>
          <cell r="KY72" t="str">
            <v>029001</v>
          </cell>
          <cell r="KZ72">
            <v>41</v>
          </cell>
          <cell r="LA72" t="str">
            <v>029001</v>
          </cell>
          <cell r="LB72">
            <v>65</v>
          </cell>
          <cell r="LC72" t="str">
            <v>029001</v>
          </cell>
          <cell r="LD72">
            <v>70</v>
          </cell>
          <cell r="LE72" t="str">
            <v>029001</v>
          </cell>
          <cell r="LF72">
            <v>212</v>
          </cell>
          <cell r="LG72" t="str">
            <v>029001</v>
          </cell>
          <cell r="LH72">
            <v>84</v>
          </cell>
          <cell r="LI72" t="str">
            <v>029001</v>
          </cell>
          <cell r="LJ72">
            <v>249</v>
          </cell>
          <cell r="LK72" t="str">
            <v>029001</v>
          </cell>
          <cell r="LL72">
            <v>73</v>
          </cell>
          <cell r="LM72" t="str">
            <v>029001</v>
          </cell>
          <cell r="LN72">
            <v>240</v>
          </cell>
          <cell r="LO72" t="str">
            <v>029001</v>
          </cell>
          <cell r="LP72">
            <v>73</v>
          </cell>
          <cell r="LQ72" t="str">
            <v>029001</v>
          </cell>
          <cell r="LR72">
            <v>270</v>
          </cell>
          <cell r="LS72" t="str">
            <v>029001</v>
          </cell>
          <cell r="LT72">
            <v>64</v>
          </cell>
          <cell r="LU72" t="str">
            <v>029001</v>
          </cell>
          <cell r="LV72">
            <v>243</v>
          </cell>
          <cell r="LW72" t="str">
            <v>029001</v>
          </cell>
          <cell r="LX72">
            <v>66</v>
          </cell>
          <cell r="LY72" t="str">
            <v>028400</v>
          </cell>
          <cell r="LZ72">
            <v>1</v>
          </cell>
          <cell r="MA72" t="str">
            <v>029001</v>
          </cell>
          <cell r="MB72">
            <v>49</v>
          </cell>
          <cell r="MC72" t="str">
            <v>029001</v>
          </cell>
          <cell r="MD72">
            <v>193</v>
          </cell>
          <cell r="ME72" t="str">
            <v>029001</v>
          </cell>
          <cell r="MF72">
            <v>39</v>
          </cell>
          <cell r="MG72" t="str">
            <v>029001</v>
          </cell>
          <cell r="MH72">
            <v>147</v>
          </cell>
          <cell r="MI72" t="str">
            <v>029001</v>
          </cell>
          <cell r="MJ72">
            <v>23</v>
          </cell>
          <cell r="MK72" t="str">
            <v>029001</v>
          </cell>
          <cell r="ML72">
            <v>101</v>
          </cell>
          <cell r="MM72" t="str">
            <v>029001</v>
          </cell>
          <cell r="MN72">
            <v>22</v>
          </cell>
          <cell r="MO72" t="str">
            <v>029001</v>
          </cell>
          <cell r="MP72">
            <v>66</v>
          </cell>
          <cell r="MQ72" t="str">
            <v>029001</v>
          </cell>
          <cell r="MR72">
            <v>16</v>
          </cell>
          <cell r="MS72" t="str">
            <v>029001</v>
          </cell>
          <cell r="MT72">
            <v>98</v>
          </cell>
          <cell r="MU72" t="str">
            <v>029001</v>
          </cell>
          <cell r="MV72">
            <v>16</v>
          </cell>
          <cell r="MW72" t="str">
            <v>028300</v>
          </cell>
          <cell r="MX72">
            <v>1</v>
          </cell>
          <cell r="MY72" t="str">
            <v>029001</v>
          </cell>
          <cell r="MZ72">
            <v>8</v>
          </cell>
          <cell r="NA72" t="str">
            <v>029001</v>
          </cell>
          <cell r="NB72">
            <v>51</v>
          </cell>
          <cell r="NC72" t="str">
            <v>029001</v>
          </cell>
          <cell r="ND72">
            <v>12</v>
          </cell>
          <cell r="NE72" t="str">
            <v>029001</v>
          </cell>
          <cell r="NF72">
            <v>38</v>
          </cell>
          <cell r="NG72" t="str">
            <v>029001</v>
          </cell>
          <cell r="NH72">
            <v>12</v>
          </cell>
          <cell r="NI72" t="str">
            <v>029100</v>
          </cell>
          <cell r="NJ72">
            <v>28</v>
          </cell>
          <cell r="NK72" t="str">
            <v>029001</v>
          </cell>
          <cell r="NL72">
            <v>5</v>
          </cell>
          <cell r="NM72" t="str">
            <v>029300</v>
          </cell>
          <cell r="NN72">
            <v>12</v>
          </cell>
          <cell r="NO72" t="str">
            <v>029001</v>
          </cell>
          <cell r="NP72">
            <v>2</v>
          </cell>
          <cell r="NQ72" t="str">
            <v>029100</v>
          </cell>
          <cell r="NR72">
            <v>5</v>
          </cell>
          <cell r="NS72" t="str">
            <v>029100</v>
          </cell>
          <cell r="NT72">
            <v>2</v>
          </cell>
          <cell r="NW72" t="str">
            <v>029001</v>
          </cell>
          <cell r="NX72">
            <v>1</v>
          </cell>
          <cell r="OE72" t="str">
            <v>029001</v>
          </cell>
          <cell r="OF72">
            <v>1</v>
          </cell>
          <cell r="OM72" t="str">
            <v>029001</v>
          </cell>
          <cell r="ON72">
            <v>1</v>
          </cell>
        </row>
        <row r="73">
          <cell r="BO73" t="str">
            <v>027000</v>
          </cell>
          <cell r="BP73">
            <v>267</v>
          </cell>
          <cell r="BQ73" t="str">
            <v>027000</v>
          </cell>
          <cell r="BR73">
            <v>225</v>
          </cell>
          <cell r="BS73" t="str">
            <v>027001</v>
          </cell>
          <cell r="BT73">
            <v>190</v>
          </cell>
          <cell r="BU73" t="str">
            <v>027100</v>
          </cell>
          <cell r="BV73">
            <v>6</v>
          </cell>
          <cell r="BW73" t="str">
            <v>027001</v>
          </cell>
          <cell r="BX73">
            <v>197</v>
          </cell>
          <cell r="BY73" t="str">
            <v>028000</v>
          </cell>
          <cell r="BZ73">
            <v>1002</v>
          </cell>
          <cell r="CA73" t="str">
            <v>028004</v>
          </cell>
          <cell r="CB73">
            <v>115</v>
          </cell>
          <cell r="CC73" t="str">
            <v>028004</v>
          </cell>
          <cell r="CD73">
            <v>81</v>
          </cell>
          <cell r="CE73" t="str">
            <v>028000</v>
          </cell>
          <cell r="CF73">
            <v>1041</v>
          </cell>
          <cell r="CG73" t="str">
            <v>028002</v>
          </cell>
          <cell r="CH73">
            <v>82</v>
          </cell>
          <cell r="CI73" t="str">
            <v>028000</v>
          </cell>
          <cell r="CJ73">
            <v>931</v>
          </cell>
          <cell r="CK73" t="str">
            <v>028004</v>
          </cell>
          <cell r="CL73">
            <v>68</v>
          </cell>
          <cell r="CM73" t="str">
            <v>029001</v>
          </cell>
          <cell r="CN73">
            <v>364</v>
          </cell>
          <cell r="CO73" t="str">
            <v>028000</v>
          </cell>
          <cell r="CP73">
            <v>823</v>
          </cell>
          <cell r="CQ73" t="str">
            <v>028004</v>
          </cell>
          <cell r="CR73">
            <v>129</v>
          </cell>
          <cell r="CS73" t="str">
            <v>028000</v>
          </cell>
          <cell r="CT73">
            <v>908</v>
          </cell>
          <cell r="CU73" t="str">
            <v>028004</v>
          </cell>
          <cell r="CV73">
            <v>120</v>
          </cell>
          <cell r="CW73" t="str">
            <v>028002</v>
          </cell>
          <cell r="CX73">
            <v>120</v>
          </cell>
          <cell r="CY73" t="str">
            <v>028004</v>
          </cell>
          <cell r="CZ73">
            <v>112</v>
          </cell>
          <cell r="DA73" t="str">
            <v>028000</v>
          </cell>
          <cell r="DB73">
            <v>977</v>
          </cell>
          <cell r="DC73" t="str">
            <v>028400</v>
          </cell>
          <cell r="DD73">
            <v>1</v>
          </cell>
          <cell r="DE73" t="str">
            <v>028002</v>
          </cell>
          <cell r="DF73">
            <v>101</v>
          </cell>
          <cell r="DG73" t="str">
            <v>028004</v>
          </cell>
          <cell r="DH73">
            <v>128</v>
          </cell>
          <cell r="DI73" t="str">
            <v>028002</v>
          </cell>
          <cell r="DJ73">
            <v>112</v>
          </cell>
          <cell r="DK73" t="str">
            <v>028004</v>
          </cell>
          <cell r="DL73">
            <v>137</v>
          </cell>
          <cell r="DM73" t="str">
            <v>028004</v>
          </cell>
          <cell r="DN73">
            <v>99</v>
          </cell>
          <cell r="DO73" t="str">
            <v>029001</v>
          </cell>
          <cell r="DP73">
            <v>538</v>
          </cell>
          <cell r="DQ73" t="str">
            <v>028004</v>
          </cell>
          <cell r="DR73">
            <v>97</v>
          </cell>
          <cell r="DS73" t="str">
            <v>028004</v>
          </cell>
          <cell r="DT73">
            <v>161</v>
          </cell>
          <cell r="DU73" t="str">
            <v>028004</v>
          </cell>
          <cell r="DV73">
            <v>103</v>
          </cell>
          <cell r="DW73" t="str">
            <v>028004</v>
          </cell>
          <cell r="DX73">
            <v>153</v>
          </cell>
          <cell r="DY73" t="str">
            <v>028004</v>
          </cell>
          <cell r="DZ73">
            <v>135</v>
          </cell>
          <cell r="EA73" t="str">
            <v>028004</v>
          </cell>
          <cell r="EB73">
            <v>199</v>
          </cell>
          <cell r="EC73" t="str">
            <v>028300</v>
          </cell>
          <cell r="ED73">
            <v>1</v>
          </cell>
          <cell r="EE73" t="str">
            <v>029001</v>
          </cell>
          <cell r="EF73">
            <v>819</v>
          </cell>
          <cell r="EG73" t="str">
            <v>028000</v>
          </cell>
          <cell r="EH73">
            <v>1399</v>
          </cell>
          <cell r="EI73" t="str">
            <v>028004</v>
          </cell>
          <cell r="EJ73">
            <v>181</v>
          </cell>
          <cell r="EK73" t="str">
            <v>029001</v>
          </cell>
          <cell r="EL73">
            <v>635</v>
          </cell>
          <cell r="EM73" t="str">
            <v>029001</v>
          </cell>
          <cell r="EN73">
            <v>629</v>
          </cell>
          <cell r="EO73" t="str">
            <v>029001</v>
          </cell>
          <cell r="EP73">
            <v>603</v>
          </cell>
          <cell r="EQ73" t="str">
            <v>029001</v>
          </cell>
          <cell r="ER73">
            <v>604</v>
          </cell>
          <cell r="ES73" t="str">
            <v>028004</v>
          </cell>
          <cell r="ET73">
            <v>150</v>
          </cell>
          <cell r="EU73" t="str">
            <v>029001</v>
          </cell>
          <cell r="EV73">
            <v>618</v>
          </cell>
          <cell r="EW73" t="str">
            <v>028004</v>
          </cell>
          <cell r="EX73">
            <v>129</v>
          </cell>
          <cell r="EY73" t="str">
            <v>029001</v>
          </cell>
          <cell r="EZ73">
            <v>585</v>
          </cell>
          <cell r="FA73" t="str">
            <v>028300</v>
          </cell>
          <cell r="FB73">
            <v>1</v>
          </cell>
          <cell r="FC73" t="str">
            <v>028300</v>
          </cell>
          <cell r="FD73">
            <v>1</v>
          </cell>
          <cell r="FE73" t="str">
            <v>028800</v>
          </cell>
          <cell r="FF73">
            <v>1</v>
          </cell>
          <cell r="FG73" t="str">
            <v>029001</v>
          </cell>
          <cell r="FH73">
            <v>507</v>
          </cell>
          <cell r="FI73" t="str">
            <v>028400</v>
          </cell>
          <cell r="FJ73">
            <v>1</v>
          </cell>
          <cell r="FK73" t="str">
            <v>028004</v>
          </cell>
          <cell r="FL73">
            <v>135</v>
          </cell>
          <cell r="FM73" t="str">
            <v>029001</v>
          </cell>
          <cell r="FN73">
            <v>559</v>
          </cell>
          <cell r="FO73" t="str">
            <v>029001</v>
          </cell>
          <cell r="FP73">
            <v>473</v>
          </cell>
          <cell r="FQ73" t="str">
            <v>029001</v>
          </cell>
          <cell r="FR73">
            <v>527</v>
          </cell>
          <cell r="FS73" t="str">
            <v>029001</v>
          </cell>
          <cell r="FT73">
            <v>460</v>
          </cell>
          <cell r="FU73" t="str">
            <v>029001</v>
          </cell>
          <cell r="FV73">
            <v>512</v>
          </cell>
          <cell r="FW73" t="str">
            <v>029001</v>
          </cell>
          <cell r="FX73">
            <v>479</v>
          </cell>
          <cell r="FY73" t="str">
            <v>029001</v>
          </cell>
          <cell r="FZ73">
            <v>564</v>
          </cell>
          <cell r="GA73" t="str">
            <v>028004</v>
          </cell>
          <cell r="GB73">
            <v>134</v>
          </cell>
          <cell r="GC73" t="str">
            <v>029001</v>
          </cell>
          <cell r="GD73">
            <v>483</v>
          </cell>
          <cell r="GE73" t="str">
            <v>028004</v>
          </cell>
          <cell r="GF73">
            <v>128</v>
          </cell>
          <cell r="GG73" t="str">
            <v>028004</v>
          </cell>
          <cell r="GH73">
            <v>178</v>
          </cell>
          <cell r="GI73" t="str">
            <v>028004</v>
          </cell>
          <cell r="GJ73">
            <v>134</v>
          </cell>
          <cell r="GK73" t="str">
            <v>029001</v>
          </cell>
          <cell r="GL73">
            <v>476</v>
          </cell>
          <cell r="GM73" t="str">
            <v>029001</v>
          </cell>
          <cell r="GN73">
            <v>473</v>
          </cell>
          <cell r="GO73" t="str">
            <v>029001</v>
          </cell>
          <cell r="GP73">
            <v>486</v>
          </cell>
          <cell r="GQ73" t="str">
            <v>029001</v>
          </cell>
          <cell r="GR73">
            <v>450</v>
          </cell>
          <cell r="GS73" t="str">
            <v>029001</v>
          </cell>
          <cell r="GT73">
            <v>494</v>
          </cell>
          <cell r="GU73" t="str">
            <v>029001</v>
          </cell>
          <cell r="GV73">
            <v>477</v>
          </cell>
          <cell r="GW73" t="str">
            <v>029001</v>
          </cell>
          <cell r="GX73">
            <v>498</v>
          </cell>
          <cell r="GY73" t="str">
            <v>028800</v>
          </cell>
          <cell r="GZ73">
            <v>1</v>
          </cell>
          <cell r="HA73" t="str">
            <v>029001</v>
          </cell>
          <cell r="HB73">
            <v>496</v>
          </cell>
          <cell r="HC73" t="str">
            <v>029001</v>
          </cell>
          <cell r="HD73">
            <v>425</v>
          </cell>
          <cell r="HE73" t="str">
            <v>028002</v>
          </cell>
          <cell r="HF73">
            <v>188</v>
          </cell>
          <cell r="HG73" t="str">
            <v>029001</v>
          </cell>
          <cell r="HH73">
            <v>473</v>
          </cell>
          <cell r="HI73" t="str">
            <v>028004</v>
          </cell>
          <cell r="HJ73">
            <v>167</v>
          </cell>
          <cell r="HK73" t="str">
            <v>028004</v>
          </cell>
          <cell r="HL73">
            <v>224</v>
          </cell>
          <cell r="HM73" t="str">
            <v>029001</v>
          </cell>
          <cell r="HN73">
            <v>569</v>
          </cell>
          <cell r="HO73" t="str">
            <v>029001</v>
          </cell>
          <cell r="HP73">
            <v>551</v>
          </cell>
          <cell r="HQ73" t="str">
            <v>029001</v>
          </cell>
          <cell r="HR73">
            <v>662</v>
          </cell>
          <cell r="HS73" t="str">
            <v>029001</v>
          </cell>
          <cell r="HT73">
            <v>499</v>
          </cell>
          <cell r="HU73" t="str">
            <v>029001</v>
          </cell>
          <cell r="HV73">
            <v>611</v>
          </cell>
          <cell r="HW73" t="str">
            <v>029001</v>
          </cell>
          <cell r="HX73">
            <v>560</v>
          </cell>
          <cell r="HY73" t="str">
            <v>029001</v>
          </cell>
          <cell r="HZ73">
            <v>669</v>
          </cell>
          <cell r="IA73" t="str">
            <v>028004</v>
          </cell>
          <cell r="IB73">
            <v>207</v>
          </cell>
          <cell r="IC73" t="str">
            <v>029001</v>
          </cell>
          <cell r="ID73">
            <v>777</v>
          </cell>
          <cell r="IE73" t="str">
            <v>028004</v>
          </cell>
          <cell r="IF73">
            <v>237</v>
          </cell>
          <cell r="IG73" t="str">
            <v>029001</v>
          </cell>
          <cell r="IH73">
            <v>810</v>
          </cell>
          <cell r="II73" t="str">
            <v>028400</v>
          </cell>
          <cell r="IJ73">
            <v>1</v>
          </cell>
          <cell r="IK73" t="str">
            <v>028004</v>
          </cell>
          <cell r="IL73">
            <v>241</v>
          </cell>
          <cell r="IM73" t="str">
            <v>029001</v>
          </cell>
          <cell r="IN73">
            <v>629</v>
          </cell>
          <cell r="IO73" t="str">
            <v>029001</v>
          </cell>
          <cell r="IP73">
            <v>770</v>
          </cell>
          <cell r="IQ73" t="str">
            <v>029001</v>
          </cell>
          <cell r="IR73">
            <v>548</v>
          </cell>
          <cell r="IS73" t="str">
            <v>029001</v>
          </cell>
          <cell r="IT73">
            <v>715</v>
          </cell>
          <cell r="IU73" t="str">
            <v>029001</v>
          </cell>
          <cell r="IV73">
            <v>535</v>
          </cell>
          <cell r="IW73" t="str">
            <v>029001</v>
          </cell>
          <cell r="IX73">
            <v>731</v>
          </cell>
          <cell r="IY73" t="str">
            <v>028004</v>
          </cell>
          <cell r="IZ73">
            <v>171</v>
          </cell>
          <cell r="JA73" t="str">
            <v>029001</v>
          </cell>
          <cell r="JB73">
            <v>637</v>
          </cell>
          <cell r="JC73" t="str">
            <v>029100</v>
          </cell>
          <cell r="JD73">
            <v>499</v>
          </cell>
          <cell r="JE73" t="str">
            <v>028400</v>
          </cell>
          <cell r="JF73">
            <v>1</v>
          </cell>
          <cell r="JG73" t="str">
            <v>029001</v>
          </cell>
          <cell r="JH73">
            <v>455</v>
          </cell>
          <cell r="JI73" t="str">
            <v>029001</v>
          </cell>
          <cell r="JJ73">
            <v>683</v>
          </cell>
          <cell r="JK73" t="str">
            <v>029001</v>
          </cell>
          <cell r="JL73">
            <v>330</v>
          </cell>
          <cell r="JM73" t="str">
            <v>029001</v>
          </cell>
          <cell r="JN73">
            <v>543</v>
          </cell>
          <cell r="JO73" t="str">
            <v>029001</v>
          </cell>
          <cell r="JP73">
            <v>368</v>
          </cell>
          <cell r="JQ73" t="str">
            <v>029001</v>
          </cell>
          <cell r="JR73">
            <v>569</v>
          </cell>
          <cell r="JS73" t="str">
            <v>029001</v>
          </cell>
          <cell r="JT73">
            <v>318</v>
          </cell>
          <cell r="JU73" t="str">
            <v>029100</v>
          </cell>
          <cell r="JV73">
            <v>685</v>
          </cell>
          <cell r="JW73" t="str">
            <v>029100</v>
          </cell>
          <cell r="JX73">
            <v>306</v>
          </cell>
          <cell r="JY73" t="str">
            <v>029100</v>
          </cell>
          <cell r="JZ73">
            <v>585</v>
          </cell>
          <cell r="KA73" t="str">
            <v>029100</v>
          </cell>
          <cell r="KB73">
            <v>280</v>
          </cell>
          <cell r="KC73" t="str">
            <v>029100</v>
          </cell>
          <cell r="KD73">
            <v>624</v>
          </cell>
          <cell r="KE73" t="str">
            <v>029100</v>
          </cell>
          <cell r="KF73">
            <v>211</v>
          </cell>
          <cell r="KG73" t="str">
            <v>029100</v>
          </cell>
          <cell r="KH73">
            <v>433</v>
          </cell>
          <cell r="KI73" t="str">
            <v>029100</v>
          </cell>
          <cell r="KJ73">
            <v>227</v>
          </cell>
          <cell r="KK73" t="str">
            <v>029100</v>
          </cell>
          <cell r="KL73">
            <v>424</v>
          </cell>
          <cell r="KM73" t="str">
            <v>029100</v>
          </cell>
          <cell r="KN73">
            <v>182</v>
          </cell>
          <cell r="KO73" t="str">
            <v>029100</v>
          </cell>
          <cell r="KP73">
            <v>362</v>
          </cell>
          <cell r="KQ73" t="str">
            <v>029100</v>
          </cell>
          <cell r="KR73">
            <v>97</v>
          </cell>
          <cell r="KS73" t="str">
            <v>029100</v>
          </cell>
          <cell r="KT73">
            <v>164</v>
          </cell>
          <cell r="KU73" t="str">
            <v>029100</v>
          </cell>
          <cell r="KV73">
            <v>51</v>
          </cell>
          <cell r="KW73" t="str">
            <v>029100</v>
          </cell>
          <cell r="KX73">
            <v>107</v>
          </cell>
          <cell r="KY73" t="str">
            <v>029100</v>
          </cell>
          <cell r="KZ73">
            <v>54</v>
          </cell>
          <cell r="LA73" t="str">
            <v>029100</v>
          </cell>
          <cell r="LB73">
            <v>124</v>
          </cell>
          <cell r="LC73" t="str">
            <v>029100</v>
          </cell>
          <cell r="LD73">
            <v>58</v>
          </cell>
          <cell r="LE73" t="str">
            <v>029100</v>
          </cell>
          <cell r="LF73">
            <v>164</v>
          </cell>
          <cell r="LG73" t="str">
            <v>029100</v>
          </cell>
          <cell r="LH73">
            <v>83</v>
          </cell>
          <cell r="LI73" t="str">
            <v>029100</v>
          </cell>
          <cell r="LJ73">
            <v>223</v>
          </cell>
          <cell r="LK73" t="str">
            <v>029100</v>
          </cell>
          <cell r="LL73">
            <v>62</v>
          </cell>
          <cell r="LM73" t="str">
            <v>029100</v>
          </cell>
          <cell r="LN73">
            <v>191</v>
          </cell>
          <cell r="LO73" t="str">
            <v>029100</v>
          </cell>
          <cell r="LP73">
            <v>72</v>
          </cell>
          <cell r="LQ73" t="str">
            <v>029100</v>
          </cell>
          <cell r="LR73">
            <v>200</v>
          </cell>
          <cell r="LS73" t="str">
            <v>029100</v>
          </cell>
          <cell r="LT73">
            <v>54</v>
          </cell>
          <cell r="LU73" t="str">
            <v>029100</v>
          </cell>
          <cell r="LV73">
            <v>183</v>
          </cell>
          <cell r="LW73" t="str">
            <v>029100</v>
          </cell>
          <cell r="LX73">
            <v>38</v>
          </cell>
          <cell r="LY73" t="str">
            <v>029001</v>
          </cell>
          <cell r="LZ73">
            <v>203</v>
          </cell>
          <cell r="MA73" t="str">
            <v>029100</v>
          </cell>
          <cell r="MB73">
            <v>43</v>
          </cell>
          <cell r="MC73" t="str">
            <v>029100</v>
          </cell>
          <cell r="MD73">
            <v>109</v>
          </cell>
          <cell r="ME73" t="str">
            <v>029100</v>
          </cell>
          <cell r="MF73">
            <v>19</v>
          </cell>
          <cell r="MG73" t="str">
            <v>029100</v>
          </cell>
          <cell r="MH73">
            <v>91</v>
          </cell>
          <cell r="MI73" t="str">
            <v>029100</v>
          </cell>
          <cell r="MJ73">
            <v>11</v>
          </cell>
          <cell r="MK73" t="str">
            <v>029100</v>
          </cell>
          <cell r="ML73">
            <v>51</v>
          </cell>
          <cell r="MM73" t="str">
            <v>029100</v>
          </cell>
          <cell r="MN73">
            <v>13</v>
          </cell>
          <cell r="MO73" t="str">
            <v>029100</v>
          </cell>
          <cell r="MP73">
            <v>43</v>
          </cell>
          <cell r="MQ73" t="str">
            <v>029100</v>
          </cell>
          <cell r="MR73">
            <v>10</v>
          </cell>
          <cell r="MS73" t="str">
            <v>029100</v>
          </cell>
          <cell r="MT73">
            <v>37</v>
          </cell>
          <cell r="MU73" t="str">
            <v>029100</v>
          </cell>
          <cell r="MV73">
            <v>7</v>
          </cell>
          <cell r="MW73" t="str">
            <v>029001</v>
          </cell>
          <cell r="MX73">
            <v>59</v>
          </cell>
          <cell r="MY73" t="str">
            <v>029100</v>
          </cell>
          <cell r="MZ73">
            <v>5</v>
          </cell>
          <cell r="NA73" t="str">
            <v>029100</v>
          </cell>
          <cell r="NB73">
            <v>36</v>
          </cell>
          <cell r="NC73" t="str">
            <v>029100</v>
          </cell>
          <cell r="ND73">
            <v>5</v>
          </cell>
          <cell r="NE73" t="str">
            <v>029100</v>
          </cell>
          <cell r="NF73">
            <v>24</v>
          </cell>
          <cell r="NG73" t="str">
            <v>029100</v>
          </cell>
          <cell r="NH73">
            <v>3</v>
          </cell>
          <cell r="NI73" t="str">
            <v>029200</v>
          </cell>
          <cell r="NJ73">
            <v>1</v>
          </cell>
          <cell r="NK73" t="str">
            <v>029100</v>
          </cell>
          <cell r="NL73">
            <v>3</v>
          </cell>
          <cell r="NM73" t="str">
            <v>029400</v>
          </cell>
          <cell r="NN73">
            <v>16</v>
          </cell>
          <cell r="NO73" t="str">
            <v>029100</v>
          </cell>
          <cell r="NP73">
            <v>1</v>
          </cell>
          <cell r="NQ73" t="str">
            <v>029300</v>
          </cell>
          <cell r="NR73">
            <v>6</v>
          </cell>
          <cell r="NW73" t="str">
            <v>029100</v>
          </cell>
          <cell r="NX73">
            <v>1</v>
          </cell>
          <cell r="OA73" t="str">
            <v>029100</v>
          </cell>
          <cell r="OB73">
            <v>2</v>
          </cell>
        </row>
        <row r="74">
          <cell r="BO74" t="str">
            <v>027001</v>
          </cell>
          <cell r="BP74">
            <v>159</v>
          </cell>
          <cell r="BQ74" t="str">
            <v>027001</v>
          </cell>
          <cell r="BR74">
            <v>118</v>
          </cell>
          <cell r="BS74" t="str">
            <v>027002</v>
          </cell>
          <cell r="BT74">
            <v>100</v>
          </cell>
          <cell r="BU74" t="str">
            <v>028000</v>
          </cell>
          <cell r="BV74">
            <v>1067</v>
          </cell>
          <cell r="BW74" t="str">
            <v>027002</v>
          </cell>
          <cell r="BX74">
            <v>94</v>
          </cell>
          <cell r="BY74" t="str">
            <v>028002</v>
          </cell>
          <cell r="BZ74">
            <v>77</v>
          </cell>
          <cell r="CA74" t="str">
            <v>029001</v>
          </cell>
          <cell r="CB74">
            <v>375</v>
          </cell>
          <cell r="CC74" t="str">
            <v>029001</v>
          </cell>
          <cell r="CD74">
            <v>260</v>
          </cell>
          <cell r="CE74" t="str">
            <v>028002</v>
          </cell>
          <cell r="CF74">
            <v>146</v>
          </cell>
          <cell r="CG74" t="str">
            <v>028004</v>
          </cell>
          <cell r="CH74">
            <v>68</v>
          </cell>
          <cell r="CI74" t="str">
            <v>028002</v>
          </cell>
          <cell r="CJ74">
            <v>130</v>
          </cell>
          <cell r="CK74" t="str">
            <v>029001</v>
          </cell>
          <cell r="CL74">
            <v>285</v>
          </cell>
          <cell r="CM74" t="str">
            <v>029100</v>
          </cell>
          <cell r="CN74">
            <v>461</v>
          </cell>
          <cell r="CO74" t="str">
            <v>028002</v>
          </cell>
          <cell r="CP74">
            <v>111</v>
          </cell>
          <cell r="CQ74" t="str">
            <v>028400</v>
          </cell>
          <cell r="CR74">
            <v>1</v>
          </cell>
          <cell r="CS74" t="str">
            <v>028002</v>
          </cell>
          <cell r="CT74">
            <v>113</v>
          </cell>
          <cell r="CU74" t="str">
            <v>029001</v>
          </cell>
          <cell r="CV74">
            <v>357</v>
          </cell>
          <cell r="CW74" t="str">
            <v>028004</v>
          </cell>
          <cell r="CX74">
            <v>77</v>
          </cell>
          <cell r="CY74" t="str">
            <v>029001</v>
          </cell>
          <cell r="CZ74">
            <v>373</v>
          </cell>
          <cell r="DA74" t="str">
            <v>028002</v>
          </cell>
          <cell r="DB74">
            <v>88</v>
          </cell>
          <cell r="DC74" t="str">
            <v>028800</v>
          </cell>
          <cell r="DD74">
            <v>1</v>
          </cell>
          <cell r="DE74" t="str">
            <v>028004</v>
          </cell>
          <cell r="DF74">
            <v>96</v>
          </cell>
          <cell r="DG74" t="str">
            <v>029001</v>
          </cell>
          <cell r="DH74">
            <v>408</v>
          </cell>
          <cell r="DI74" t="str">
            <v>028004</v>
          </cell>
          <cell r="DJ74">
            <v>90</v>
          </cell>
          <cell r="DK74" t="str">
            <v>029001</v>
          </cell>
          <cell r="DL74">
            <v>482</v>
          </cell>
          <cell r="DM74" t="str">
            <v>028300</v>
          </cell>
          <cell r="DN74">
            <v>1</v>
          </cell>
          <cell r="DO74" t="str">
            <v>029100</v>
          </cell>
          <cell r="DP74">
            <v>699</v>
          </cell>
          <cell r="DQ74" t="str">
            <v>029001</v>
          </cell>
          <cell r="DR74">
            <v>476</v>
          </cell>
          <cell r="DS74" t="str">
            <v>029001</v>
          </cell>
          <cell r="DT74">
            <v>617</v>
          </cell>
          <cell r="DU74" t="str">
            <v>029001</v>
          </cell>
          <cell r="DV74">
            <v>505</v>
          </cell>
          <cell r="DW74" t="str">
            <v>028400</v>
          </cell>
          <cell r="DX74">
            <v>1</v>
          </cell>
          <cell r="DY74" t="str">
            <v>029001</v>
          </cell>
          <cell r="DZ74">
            <v>614</v>
          </cell>
          <cell r="EA74" t="str">
            <v>029001</v>
          </cell>
          <cell r="EB74">
            <v>782</v>
          </cell>
          <cell r="EC74" t="str">
            <v>028400</v>
          </cell>
          <cell r="ED74">
            <v>2</v>
          </cell>
          <cell r="EE74" t="str">
            <v>029100</v>
          </cell>
          <cell r="EF74">
            <v>1022</v>
          </cell>
          <cell r="EG74" t="str">
            <v>028002</v>
          </cell>
          <cell r="EH74">
            <v>183</v>
          </cell>
          <cell r="EI74" t="str">
            <v>028400</v>
          </cell>
          <cell r="EJ74">
            <v>1</v>
          </cell>
          <cell r="EK74" t="str">
            <v>029100</v>
          </cell>
          <cell r="EL74">
            <v>1227</v>
          </cell>
          <cell r="EM74" t="str">
            <v>029100</v>
          </cell>
          <cell r="EN74">
            <v>1007</v>
          </cell>
          <cell r="EO74" t="str">
            <v>029100</v>
          </cell>
          <cell r="EP74">
            <v>1200</v>
          </cell>
          <cell r="EQ74" t="str">
            <v>029100</v>
          </cell>
          <cell r="ER74">
            <v>908</v>
          </cell>
          <cell r="ES74" t="str">
            <v>029001</v>
          </cell>
          <cell r="ET74">
            <v>573</v>
          </cell>
          <cell r="EU74" t="str">
            <v>029100</v>
          </cell>
          <cell r="EV74">
            <v>965</v>
          </cell>
          <cell r="EW74" t="str">
            <v>029001</v>
          </cell>
          <cell r="EX74">
            <v>641</v>
          </cell>
          <cell r="EY74" t="str">
            <v>029100</v>
          </cell>
          <cell r="EZ74">
            <v>890</v>
          </cell>
          <cell r="FA74" t="str">
            <v>029001</v>
          </cell>
          <cell r="FB74">
            <v>591</v>
          </cell>
          <cell r="FC74" t="str">
            <v>029001</v>
          </cell>
          <cell r="FD74">
            <v>564</v>
          </cell>
          <cell r="FE74" t="str">
            <v>029001</v>
          </cell>
          <cell r="FF74">
            <v>605</v>
          </cell>
          <cell r="FG74" t="str">
            <v>029100</v>
          </cell>
          <cell r="FH74">
            <v>695</v>
          </cell>
          <cell r="FI74" t="str">
            <v>029001</v>
          </cell>
          <cell r="FJ74">
            <v>521</v>
          </cell>
          <cell r="FK74" t="str">
            <v>029001</v>
          </cell>
          <cell r="FL74">
            <v>541</v>
          </cell>
          <cell r="FM74" t="str">
            <v>029100</v>
          </cell>
          <cell r="FN74">
            <v>830</v>
          </cell>
          <cell r="FO74" t="str">
            <v>029100</v>
          </cell>
          <cell r="FP74">
            <v>644</v>
          </cell>
          <cell r="FQ74" t="str">
            <v>029100</v>
          </cell>
          <cell r="FR74">
            <v>865</v>
          </cell>
          <cell r="FS74" t="str">
            <v>029100</v>
          </cell>
          <cell r="FT74">
            <v>597</v>
          </cell>
          <cell r="FU74" t="str">
            <v>029100</v>
          </cell>
          <cell r="FV74">
            <v>785</v>
          </cell>
          <cell r="FW74" t="str">
            <v>029100</v>
          </cell>
          <cell r="FX74">
            <v>574</v>
          </cell>
          <cell r="FY74" t="str">
            <v>029100</v>
          </cell>
          <cell r="FZ74">
            <v>785</v>
          </cell>
          <cell r="GA74" t="str">
            <v>029001</v>
          </cell>
          <cell r="GB74">
            <v>510</v>
          </cell>
          <cell r="GC74" t="str">
            <v>029100</v>
          </cell>
          <cell r="GD74">
            <v>684</v>
          </cell>
          <cell r="GE74" t="str">
            <v>029001</v>
          </cell>
          <cell r="GF74">
            <v>469</v>
          </cell>
          <cell r="GG74" t="str">
            <v>029001</v>
          </cell>
          <cell r="GH74">
            <v>448</v>
          </cell>
          <cell r="GI74" t="str">
            <v>028800</v>
          </cell>
          <cell r="GJ74">
            <v>1</v>
          </cell>
          <cell r="GK74" t="str">
            <v>029100</v>
          </cell>
          <cell r="GL74">
            <v>612</v>
          </cell>
          <cell r="GM74" t="str">
            <v>029100</v>
          </cell>
          <cell r="GN74">
            <v>500</v>
          </cell>
          <cell r="GO74" t="str">
            <v>029100</v>
          </cell>
          <cell r="GP74">
            <v>602</v>
          </cell>
          <cell r="GQ74" t="str">
            <v>029100</v>
          </cell>
          <cell r="GR74">
            <v>439</v>
          </cell>
          <cell r="GS74" t="str">
            <v>029100</v>
          </cell>
          <cell r="GT74">
            <v>589</v>
          </cell>
          <cell r="GU74" t="str">
            <v>029100</v>
          </cell>
          <cell r="GV74">
            <v>422</v>
          </cell>
          <cell r="GW74" t="str">
            <v>029100</v>
          </cell>
          <cell r="GX74">
            <v>557</v>
          </cell>
          <cell r="GY74" t="str">
            <v>029001</v>
          </cell>
          <cell r="GZ74">
            <v>475</v>
          </cell>
          <cell r="HA74" t="str">
            <v>029100</v>
          </cell>
          <cell r="HB74">
            <v>532</v>
          </cell>
          <cell r="HC74" t="str">
            <v>029100</v>
          </cell>
          <cell r="HD74">
            <v>434</v>
          </cell>
          <cell r="HE74" t="str">
            <v>028004</v>
          </cell>
          <cell r="HF74">
            <v>193</v>
          </cell>
          <cell r="HG74" t="str">
            <v>029100</v>
          </cell>
          <cell r="HH74">
            <v>428</v>
          </cell>
          <cell r="HI74" t="str">
            <v>029001</v>
          </cell>
          <cell r="HJ74">
            <v>519</v>
          </cell>
          <cell r="HK74" t="str">
            <v>029001</v>
          </cell>
          <cell r="HL74">
            <v>476</v>
          </cell>
          <cell r="HM74" t="str">
            <v>029100</v>
          </cell>
          <cell r="HN74">
            <v>593</v>
          </cell>
          <cell r="HO74" t="str">
            <v>029100</v>
          </cell>
          <cell r="HP74">
            <v>434</v>
          </cell>
          <cell r="HQ74" t="str">
            <v>029100</v>
          </cell>
          <cell r="HR74">
            <v>621</v>
          </cell>
          <cell r="HS74" t="str">
            <v>029100</v>
          </cell>
          <cell r="HT74">
            <v>503</v>
          </cell>
          <cell r="HU74" t="str">
            <v>029100</v>
          </cell>
          <cell r="HV74">
            <v>690</v>
          </cell>
          <cell r="HW74" t="str">
            <v>029100</v>
          </cell>
          <cell r="HX74">
            <v>527</v>
          </cell>
          <cell r="HY74" t="str">
            <v>029100</v>
          </cell>
          <cell r="HZ74">
            <v>784</v>
          </cell>
          <cell r="IA74" t="str">
            <v>028300</v>
          </cell>
          <cell r="IB74">
            <v>1</v>
          </cell>
          <cell r="IC74" t="str">
            <v>029100</v>
          </cell>
          <cell r="ID74">
            <v>774</v>
          </cell>
          <cell r="IE74" t="str">
            <v>029001</v>
          </cell>
          <cell r="IF74">
            <v>653</v>
          </cell>
          <cell r="IG74" t="str">
            <v>029100</v>
          </cell>
          <cell r="IH74">
            <v>882</v>
          </cell>
          <cell r="II74" t="str">
            <v>029001</v>
          </cell>
          <cell r="IJ74">
            <v>599</v>
          </cell>
          <cell r="IK74" t="str">
            <v>029001</v>
          </cell>
          <cell r="IL74">
            <v>760</v>
          </cell>
          <cell r="IM74" t="str">
            <v>029100</v>
          </cell>
          <cell r="IN74">
            <v>613</v>
          </cell>
          <cell r="IO74" t="str">
            <v>029100</v>
          </cell>
          <cell r="IP74">
            <v>936</v>
          </cell>
          <cell r="IQ74" t="str">
            <v>029100</v>
          </cell>
          <cell r="IR74">
            <v>563</v>
          </cell>
          <cell r="IS74" t="str">
            <v>029100</v>
          </cell>
          <cell r="IT74">
            <v>962</v>
          </cell>
          <cell r="IU74" t="str">
            <v>029100</v>
          </cell>
          <cell r="IV74">
            <v>555</v>
          </cell>
          <cell r="IW74" t="str">
            <v>029100</v>
          </cell>
          <cell r="IX74">
            <v>899</v>
          </cell>
          <cell r="IY74" t="str">
            <v>029001</v>
          </cell>
          <cell r="IZ74">
            <v>507</v>
          </cell>
          <cell r="JA74" t="str">
            <v>029100</v>
          </cell>
          <cell r="JB74">
            <v>888</v>
          </cell>
          <cell r="JC74" t="str">
            <v>029300</v>
          </cell>
          <cell r="JD74">
            <v>294</v>
          </cell>
          <cell r="JE74" t="str">
            <v>029001</v>
          </cell>
          <cell r="JF74">
            <v>630</v>
          </cell>
          <cell r="JG74" t="str">
            <v>029100</v>
          </cell>
          <cell r="JH74">
            <v>459</v>
          </cell>
          <cell r="JI74" t="str">
            <v>029100</v>
          </cell>
          <cell r="JJ74">
            <v>836</v>
          </cell>
          <cell r="JK74" t="str">
            <v>029100</v>
          </cell>
          <cell r="JL74">
            <v>369</v>
          </cell>
          <cell r="JM74" t="str">
            <v>029100</v>
          </cell>
          <cell r="JN74">
            <v>707</v>
          </cell>
          <cell r="JO74" t="str">
            <v>029100</v>
          </cell>
          <cell r="JP74">
            <v>381</v>
          </cell>
          <cell r="JQ74" t="str">
            <v>029100</v>
          </cell>
          <cell r="JR74">
            <v>764</v>
          </cell>
          <cell r="JS74" t="str">
            <v>029100</v>
          </cell>
          <cell r="JT74">
            <v>368</v>
          </cell>
          <cell r="JU74" t="str">
            <v>029300</v>
          </cell>
          <cell r="JV74">
            <v>426</v>
          </cell>
          <cell r="JW74" t="str">
            <v>029300</v>
          </cell>
          <cell r="JX74">
            <v>195</v>
          </cell>
          <cell r="JY74" t="str">
            <v>029300</v>
          </cell>
          <cell r="JZ74">
            <v>396</v>
          </cell>
          <cell r="KA74" t="str">
            <v>029200</v>
          </cell>
          <cell r="KB74">
            <v>1</v>
          </cell>
          <cell r="KC74" t="str">
            <v>029300</v>
          </cell>
          <cell r="KD74">
            <v>429</v>
          </cell>
          <cell r="KE74" t="str">
            <v>029200</v>
          </cell>
          <cell r="KF74">
            <v>1</v>
          </cell>
          <cell r="KG74" t="str">
            <v>029300</v>
          </cell>
          <cell r="KH74">
            <v>340</v>
          </cell>
          <cell r="KI74" t="str">
            <v>029300</v>
          </cell>
          <cell r="KJ74">
            <v>162</v>
          </cell>
          <cell r="KK74" t="str">
            <v>029300</v>
          </cell>
          <cell r="KL74">
            <v>287</v>
          </cell>
          <cell r="KM74" t="str">
            <v>029300</v>
          </cell>
          <cell r="KN74">
            <v>121</v>
          </cell>
          <cell r="KO74" t="str">
            <v>029200</v>
          </cell>
          <cell r="KP74">
            <v>1</v>
          </cell>
          <cell r="KQ74" t="str">
            <v>029300</v>
          </cell>
          <cell r="KR74">
            <v>58</v>
          </cell>
          <cell r="KS74" t="str">
            <v>029300</v>
          </cell>
          <cell r="KT74">
            <v>137</v>
          </cell>
          <cell r="KU74" t="str">
            <v>029300</v>
          </cell>
          <cell r="KV74">
            <v>52</v>
          </cell>
          <cell r="KW74" t="str">
            <v>029300</v>
          </cell>
          <cell r="KX74">
            <v>83</v>
          </cell>
          <cell r="KY74" t="str">
            <v>029200</v>
          </cell>
          <cell r="KZ74">
            <v>1</v>
          </cell>
          <cell r="LA74" t="str">
            <v>029300</v>
          </cell>
          <cell r="LB74">
            <v>83</v>
          </cell>
          <cell r="LC74" t="str">
            <v>029300</v>
          </cell>
          <cell r="LD74">
            <v>49</v>
          </cell>
          <cell r="LE74" t="str">
            <v>029300</v>
          </cell>
          <cell r="LF74">
            <v>112</v>
          </cell>
          <cell r="LG74" t="str">
            <v>029300</v>
          </cell>
          <cell r="LH74">
            <v>67</v>
          </cell>
          <cell r="LI74" t="str">
            <v>029300</v>
          </cell>
          <cell r="LJ74">
            <v>160</v>
          </cell>
          <cell r="LK74" t="str">
            <v>029300</v>
          </cell>
          <cell r="LL74">
            <v>66</v>
          </cell>
          <cell r="LM74" t="str">
            <v>029300</v>
          </cell>
          <cell r="LN74">
            <v>156</v>
          </cell>
          <cell r="LO74" t="str">
            <v>029300</v>
          </cell>
          <cell r="LP74">
            <v>53</v>
          </cell>
          <cell r="LQ74" t="str">
            <v>029300</v>
          </cell>
          <cell r="LR74">
            <v>155</v>
          </cell>
          <cell r="LS74" t="str">
            <v>029300</v>
          </cell>
          <cell r="LT74">
            <v>52</v>
          </cell>
          <cell r="LU74" t="str">
            <v>029300</v>
          </cell>
          <cell r="LV74">
            <v>153</v>
          </cell>
          <cell r="LW74" t="str">
            <v>029300</v>
          </cell>
          <cell r="LX74">
            <v>36</v>
          </cell>
          <cell r="LY74" t="str">
            <v>029100</v>
          </cell>
          <cell r="LZ74">
            <v>153</v>
          </cell>
          <cell r="MA74" t="str">
            <v>029300</v>
          </cell>
          <cell r="MB74">
            <v>34</v>
          </cell>
          <cell r="MC74" t="str">
            <v>029300</v>
          </cell>
          <cell r="MD74">
            <v>96</v>
          </cell>
          <cell r="ME74" t="str">
            <v>029300</v>
          </cell>
          <cell r="MF74">
            <v>22</v>
          </cell>
          <cell r="MG74" t="str">
            <v>029300</v>
          </cell>
          <cell r="MH74">
            <v>88</v>
          </cell>
          <cell r="MI74" t="str">
            <v>029300</v>
          </cell>
          <cell r="MJ74">
            <v>12</v>
          </cell>
          <cell r="MK74" t="str">
            <v>029300</v>
          </cell>
          <cell r="ML74">
            <v>44</v>
          </cell>
          <cell r="MM74" t="str">
            <v>029300</v>
          </cell>
          <cell r="MN74">
            <v>11</v>
          </cell>
          <cell r="MO74" t="str">
            <v>029300</v>
          </cell>
          <cell r="MP74">
            <v>49</v>
          </cell>
          <cell r="MQ74" t="str">
            <v>029300</v>
          </cell>
          <cell r="MR74">
            <v>13</v>
          </cell>
          <cell r="MS74" t="str">
            <v>029300</v>
          </cell>
          <cell r="MT74">
            <v>40</v>
          </cell>
          <cell r="MU74" t="str">
            <v>029300</v>
          </cell>
          <cell r="MV74">
            <v>10</v>
          </cell>
          <cell r="MW74" t="str">
            <v>029100</v>
          </cell>
          <cell r="MX74">
            <v>38</v>
          </cell>
          <cell r="MY74" t="str">
            <v>029300</v>
          </cell>
          <cell r="MZ74">
            <v>3</v>
          </cell>
          <cell r="NA74" t="str">
            <v>029300</v>
          </cell>
          <cell r="NB74">
            <v>23</v>
          </cell>
          <cell r="NC74" t="str">
            <v>029300</v>
          </cell>
          <cell r="ND74">
            <v>5</v>
          </cell>
          <cell r="NE74" t="str">
            <v>029300</v>
          </cell>
          <cell r="NF74">
            <v>28</v>
          </cell>
          <cell r="NG74" t="str">
            <v>029300</v>
          </cell>
          <cell r="NH74">
            <v>5</v>
          </cell>
          <cell r="NI74" t="str">
            <v>029300</v>
          </cell>
          <cell r="NJ74">
            <v>19</v>
          </cell>
          <cell r="NK74" t="str">
            <v>029300</v>
          </cell>
          <cell r="NL74">
            <v>2</v>
          </cell>
          <cell r="NM74" t="str">
            <v>029700</v>
          </cell>
          <cell r="NN74">
            <v>39</v>
          </cell>
          <cell r="NO74" t="str">
            <v>029300</v>
          </cell>
          <cell r="NP74">
            <v>2</v>
          </cell>
          <cell r="NQ74" t="str">
            <v>029400</v>
          </cell>
          <cell r="NR74">
            <v>5</v>
          </cell>
          <cell r="NS74" t="str">
            <v>029300</v>
          </cell>
          <cell r="NT74">
            <v>2</v>
          </cell>
          <cell r="NW74" t="str">
            <v>029300</v>
          </cell>
          <cell r="NX74">
            <v>1</v>
          </cell>
        </row>
        <row r="75">
          <cell r="BO75" t="str">
            <v>027002</v>
          </cell>
          <cell r="BP75">
            <v>108</v>
          </cell>
          <cell r="BQ75" t="str">
            <v>027002</v>
          </cell>
          <cell r="BR75">
            <v>82</v>
          </cell>
          <cell r="BS75" t="str">
            <v>027100</v>
          </cell>
          <cell r="BT75">
            <v>5</v>
          </cell>
          <cell r="BU75" t="str">
            <v>028002</v>
          </cell>
          <cell r="BV75">
            <v>104</v>
          </cell>
          <cell r="BW75" t="str">
            <v>028000</v>
          </cell>
          <cell r="BX75">
            <v>1139</v>
          </cell>
          <cell r="BY75" t="str">
            <v>028004</v>
          </cell>
          <cell r="BZ75">
            <v>76</v>
          </cell>
          <cell r="CA75" t="str">
            <v>029100</v>
          </cell>
          <cell r="CB75">
            <v>294</v>
          </cell>
          <cell r="CC75" t="str">
            <v>029100</v>
          </cell>
          <cell r="CD75">
            <v>319</v>
          </cell>
          <cell r="CE75" t="str">
            <v>028004</v>
          </cell>
          <cell r="CF75">
            <v>107</v>
          </cell>
          <cell r="CG75" t="str">
            <v>029001</v>
          </cell>
          <cell r="CH75">
            <v>249</v>
          </cell>
          <cell r="CI75" t="str">
            <v>028004</v>
          </cell>
          <cell r="CJ75">
            <v>133</v>
          </cell>
          <cell r="CK75" t="str">
            <v>029100</v>
          </cell>
          <cell r="CL75">
            <v>415</v>
          </cell>
          <cell r="CM75" t="str">
            <v>029200</v>
          </cell>
          <cell r="CN75">
            <v>1</v>
          </cell>
          <cell r="CO75" t="str">
            <v>028004</v>
          </cell>
          <cell r="CP75">
            <v>74</v>
          </cell>
          <cell r="CQ75" t="str">
            <v>029001</v>
          </cell>
          <cell r="CR75">
            <v>374</v>
          </cell>
          <cell r="CS75" t="str">
            <v>028004</v>
          </cell>
          <cell r="CT75">
            <v>69</v>
          </cell>
          <cell r="CU75" t="str">
            <v>029100</v>
          </cell>
          <cell r="CV75">
            <v>473</v>
          </cell>
          <cell r="CW75" t="str">
            <v>029001</v>
          </cell>
          <cell r="CX75">
            <v>290</v>
          </cell>
          <cell r="CY75" t="str">
            <v>029100</v>
          </cell>
          <cell r="CZ75">
            <v>491</v>
          </cell>
          <cell r="DA75" t="str">
            <v>028004</v>
          </cell>
          <cell r="DB75">
            <v>85</v>
          </cell>
          <cell r="DC75" t="str">
            <v>029001</v>
          </cell>
          <cell r="DD75">
            <v>402</v>
          </cell>
          <cell r="DE75" t="str">
            <v>028400</v>
          </cell>
          <cell r="DF75">
            <v>1</v>
          </cell>
          <cell r="DG75" t="str">
            <v>029100</v>
          </cell>
          <cell r="DH75">
            <v>501</v>
          </cell>
          <cell r="DI75" t="str">
            <v>029001</v>
          </cell>
          <cell r="DJ75">
            <v>358</v>
          </cell>
          <cell r="DK75" t="str">
            <v>029100</v>
          </cell>
          <cell r="DL75">
            <v>639</v>
          </cell>
          <cell r="DM75" t="str">
            <v>028400</v>
          </cell>
          <cell r="DN75">
            <v>1</v>
          </cell>
          <cell r="DO75" t="str">
            <v>029200</v>
          </cell>
          <cell r="DP75">
            <v>2</v>
          </cell>
          <cell r="DQ75" t="str">
            <v>029100</v>
          </cell>
          <cell r="DR75">
            <v>874</v>
          </cell>
          <cell r="DS75" t="str">
            <v>029100</v>
          </cell>
          <cell r="DT75">
            <v>816</v>
          </cell>
          <cell r="DU75" t="str">
            <v>029100</v>
          </cell>
          <cell r="DV75">
            <v>979</v>
          </cell>
          <cell r="DW75" t="str">
            <v>029001</v>
          </cell>
          <cell r="DX75">
            <v>696</v>
          </cell>
          <cell r="DY75" t="str">
            <v>029100</v>
          </cell>
          <cell r="DZ75">
            <v>1062</v>
          </cell>
          <cell r="EA75" t="str">
            <v>029100</v>
          </cell>
          <cell r="EB75">
            <v>976</v>
          </cell>
          <cell r="EC75" t="str">
            <v>029001</v>
          </cell>
          <cell r="ED75">
            <v>668</v>
          </cell>
          <cell r="EE75" t="str">
            <v>029200</v>
          </cell>
          <cell r="EF75">
            <v>4</v>
          </cell>
          <cell r="EG75" t="str">
            <v>028004</v>
          </cell>
          <cell r="EH75">
            <v>131</v>
          </cell>
          <cell r="EI75" t="str">
            <v>028800</v>
          </cell>
          <cell r="EJ75">
            <v>1</v>
          </cell>
          <cell r="EK75" t="str">
            <v>029200</v>
          </cell>
          <cell r="EL75">
            <v>1</v>
          </cell>
          <cell r="EM75" t="str">
            <v>029200</v>
          </cell>
          <cell r="EN75">
            <v>3</v>
          </cell>
          <cell r="EO75" t="str">
            <v>029200</v>
          </cell>
          <cell r="EP75">
            <v>2</v>
          </cell>
          <cell r="EQ75" t="str">
            <v>029200</v>
          </cell>
          <cell r="ER75">
            <v>3</v>
          </cell>
          <cell r="ES75" t="str">
            <v>029100</v>
          </cell>
          <cell r="ET75">
            <v>1155</v>
          </cell>
          <cell r="EU75" t="str">
            <v>029200</v>
          </cell>
          <cell r="EV75">
            <v>2</v>
          </cell>
          <cell r="EW75" t="str">
            <v>029100</v>
          </cell>
          <cell r="EX75">
            <v>1100</v>
          </cell>
          <cell r="EY75" t="str">
            <v>029200</v>
          </cell>
          <cell r="EZ75">
            <v>2</v>
          </cell>
          <cell r="FA75" t="str">
            <v>029100</v>
          </cell>
          <cell r="FB75">
            <v>1072</v>
          </cell>
          <cell r="FC75" t="str">
            <v>029100</v>
          </cell>
          <cell r="FD75">
            <v>779</v>
          </cell>
          <cell r="FE75" t="str">
            <v>029100</v>
          </cell>
          <cell r="FF75">
            <v>975</v>
          </cell>
          <cell r="FG75" t="str">
            <v>029300</v>
          </cell>
          <cell r="FH75">
            <v>450</v>
          </cell>
          <cell r="FI75" t="str">
            <v>029100</v>
          </cell>
          <cell r="FJ75">
            <v>898</v>
          </cell>
          <cell r="FK75" t="str">
            <v>029100</v>
          </cell>
          <cell r="FL75">
            <v>633</v>
          </cell>
          <cell r="FM75" t="str">
            <v>029200</v>
          </cell>
          <cell r="FN75">
            <v>1</v>
          </cell>
          <cell r="FO75" t="str">
            <v>029300</v>
          </cell>
          <cell r="FP75">
            <v>453</v>
          </cell>
          <cell r="FQ75" t="str">
            <v>029300</v>
          </cell>
          <cell r="FR75">
            <v>532</v>
          </cell>
          <cell r="FS75" t="str">
            <v>029200</v>
          </cell>
          <cell r="FT75">
            <v>2</v>
          </cell>
          <cell r="FU75" t="str">
            <v>029200</v>
          </cell>
          <cell r="FV75">
            <v>1</v>
          </cell>
          <cell r="FW75" t="str">
            <v>029200</v>
          </cell>
          <cell r="FX75">
            <v>2</v>
          </cell>
          <cell r="FY75" t="str">
            <v>029300</v>
          </cell>
          <cell r="FZ75">
            <v>492</v>
          </cell>
          <cell r="GA75" t="str">
            <v>029100</v>
          </cell>
          <cell r="GB75">
            <v>554</v>
          </cell>
          <cell r="GC75" t="str">
            <v>029300</v>
          </cell>
          <cell r="GD75">
            <v>491</v>
          </cell>
          <cell r="GE75" t="str">
            <v>029100</v>
          </cell>
          <cell r="GF75">
            <v>529</v>
          </cell>
          <cell r="GG75" t="str">
            <v>029100</v>
          </cell>
          <cell r="GH75">
            <v>657</v>
          </cell>
          <cell r="GI75" t="str">
            <v>029001</v>
          </cell>
          <cell r="GJ75">
            <v>455</v>
          </cell>
          <cell r="GK75" t="str">
            <v>029200</v>
          </cell>
          <cell r="GL75">
            <v>2</v>
          </cell>
          <cell r="GM75" t="str">
            <v>029300</v>
          </cell>
          <cell r="GN75">
            <v>350</v>
          </cell>
          <cell r="GO75" t="str">
            <v>029300</v>
          </cell>
          <cell r="GP75">
            <v>390</v>
          </cell>
          <cell r="GQ75" t="str">
            <v>029200</v>
          </cell>
          <cell r="GR75">
            <v>2</v>
          </cell>
          <cell r="GS75" t="str">
            <v>029300</v>
          </cell>
          <cell r="GT75">
            <v>390</v>
          </cell>
          <cell r="GU75" t="str">
            <v>029300</v>
          </cell>
          <cell r="GV75">
            <v>312</v>
          </cell>
          <cell r="GW75" t="str">
            <v>029300</v>
          </cell>
          <cell r="GX75">
            <v>362</v>
          </cell>
          <cell r="GY75" t="str">
            <v>029100</v>
          </cell>
          <cell r="GZ75">
            <v>436</v>
          </cell>
          <cell r="HA75" t="str">
            <v>029300</v>
          </cell>
          <cell r="HB75">
            <v>348</v>
          </cell>
          <cell r="HC75" t="str">
            <v>029200</v>
          </cell>
          <cell r="HD75">
            <v>1</v>
          </cell>
          <cell r="HE75" t="str">
            <v>029001</v>
          </cell>
          <cell r="HF75">
            <v>508</v>
          </cell>
          <cell r="HG75" t="str">
            <v>029300</v>
          </cell>
          <cell r="HH75">
            <v>252</v>
          </cell>
          <cell r="HI75" t="str">
            <v>029100</v>
          </cell>
          <cell r="HJ75">
            <v>524</v>
          </cell>
          <cell r="HK75" t="str">
            <v>029100</v>
          </cell>
          <cell r="HL75">
            <v>402</v>
          </cell>
          <cell r="HM75" t="str">
            <v>029200</v>
          </cell>
          <cell r="HN75">
            <v>1</v>
          </cell>
          <cell r="HO75" t="str">
            <v>029200</v>
          </cell>
          <cell r="HP75">
            <v>3</v>
          </cell>
          <cell r="HQ75" t="str">
            <v>029200</v>
          </cell>
          <cell r="HR75">
            <v>2</v>
          </cell>
          <cell r="HS75" t="str">
            <v>029200</v>
          </cell>
          <cell r="HT75">
            <v>1</v>
          </cell>
          <cell r="HU75" t="str">
            <v>029200</v>
          </cell>
          <cell r="HV75">
            <v>1</v>
          </cell>
          <cell r="HW75" t="str">
            <v>029200</v>
          </cell>
          <cell r="HX75">
            <v>3</v>
          </cell>
          <cell r="HY75" t="str">
            <v>029300</v>
          </cell>
          <cell r="HZ75">
            <v>411</v>
          </cell>
          <cell r="IA75" t="str">
            <v>029001</v>
          </cell>
          <cell r="IB75">
            <v>566</v>
          </cell>
          <cell r="IC75" t="str">
            <v>029300</v>
          </cell>
          <cell r="ID75">
            <v>453</v>
          </cell>
          <cell r="IE75" t="str">
            <v>029100</v>
          </cell>
          <cell r="IF75">
            <v>582</v>
          </cell>
          <cell r="IG75" t="str">
            <v>029200</v>
          </cell>
          <cell r="IH75">
            <v>1</v>
          </cell>
          <cell r="II75" t="str">
            <v>029100</v>
          </cell>
          <cell r="IJ75">
            <v>580</v>
          </cell>
          <cell r="IK75" t="str">
            <v>029100</v>
          </cell>
          <cell r="IL75">
            <v>937</v>
          </cell>
          <cell r="IM75" t="str">
            <v>029300</v>
          </cell>
          <cell r="IN75">
            <v>327</v>
          </cell>
          <cell r="IO75" t="str">
            <v>029200</v>
          </cell>
          <cell r="IP75">
            <v>1</v>
          </cell>
          <cell r="IQ75" t="str">
            <v>029300</v>
          </cell>
          <cell r="IR75">
            <v>304</v>
          </cell>
          <cell r="IS75" t="str">
            <v>029300</v>
          </cell>
          <cell r="IT75">
            <v>474</v>
          </cell>
          <cell r="IU75" t="str">
            <v>029300</v>
          </cell>
          <cell r="IV75">
            <v>245</v>
          </cell>
          <cell r="IW75" t="str">
            <v>029300</v>
          </cell>
          <cell r="IX75">
            <v>449</v>
          </cell>
          <cell r="IY75" t="str">
            <v>029100</v>
          </cell>
          <cell r="IZ75">
            <v>537</v>
          </cell>
          <cell r="JA75" t="str">
            <v>029300</v>
          </cell>
          <cell r="JB75">
            <v>467</v>
          </cell>
          <cell r="JC75" t="str">
            <v>029400</v>
          </cell>
          <cell r="JD75">
            <v>358</v>
          </cell>
          <cell r="JE75" t="str">
            <v>029100</v>
          </cell>
          <cell r="JF75">
            <v>821</v>
          </cell>
          <cell r="JG75" t="str">
            <v>029300</v>
          </cell>
          <cell r="JH75">
            <v>291</v>
          </cell>
          <cell r="JI75" t="str">
            <v>029300</v>
          </cell>
          <cell r="JJ75">
            <v>493</v>
          </cell>
          <cell r="JK75" t="str">
            <v>029300</v>
          </cell>
          <cell r="JL75">
            <v>225</v>
          </cell>
          <cell r="JM75" t="str">
            <v>029300</v>
          </cell>
          <cell r="JN75">
            <v>473</v>
          </cell>
          <cell r="JO75" t="str">
            <v>029300</v>
          </cell>
          <cell r="JP75">
            <v>244</v>
          </cell>
          <cell r="JQ75" t="str">
            <v>029300</v>
          </cell>
          <cell r="JR75">
            <v>436</v>
          </cell>
          <cell r="JS75" t="str">
            <v>029300</v>
          </cell>
          <cell r="JT75">
            <v>250</v>
          </cell>
          <cell r="JU75" t="str">
            <v>029400</v>
          </cell>
          <cell r="JV75">
            <v>402</v>
          </cell>
          <cell r="JW75" t="str">
            <v>029400</v>
          </cell>
          <cell r="JX75">
            <v>198</v>
          </cell>
          <cell r="JY75" t="str">
            <v>029400</v>
          </cell>
          <cell r="JZ75">
            <v>336</v>
          </cell>
          <cell r="KA75" t="str">
            <v>029300</v>
          </cell>
          <cell r="KB75">
            <v>227</v>
          </cell>
          <cell r="KC75" t="str">
            <v>029400</v>
          </cell>
          <cell r="KD75">
            <v>349</v>
          </cell>
          <cell r="KE75" t="str">
            <v>029300</v>
          </cell>
          <cell r="KF75">
            <v>186</v>
          </cell>
          <cell r="KG75" t="str">
            <v>029400</v>
          </cell>
          <cell r="KH75">
            <v>279</v>
          </cell>
          <cell r="KI75" t="str">
            <v>029400</v>
          </cell>
          <cell r="KJ75">
            <v>113</v>
          </cell>
          <cell r="KK75" t="str">
            <v>029400</v>
          </cell>
          <cell r="KL75">
            <v>249</v>
          </cell>
          <cell r="KM75" t="str">
            <v>029400</v>
          </cell>
          <cell r="KN75">
            <v>103</v>
          </cell>
          <cell r="KO75" t="str">
            <v>029300</v>
          </cell>
          <cell r="KP75">
            <v>290</v>
          </cell>
          <cell r="KQ75" t="str">
            <v>029400</v>
          </cell>
          <cell r="KR75">
            <v>52</v>
          </cell>
          <cell r="KS75" t="str">
            <v>029400</v>
          </cell>
          <cell r="KT75">
            <v>102</v>
          </cell>
          <cell r="KU75" t="str">
            <v>029400</v>
          </cell>
          <cell r="KV75">
            <v>28</v>
          </cell>
          <cell r="KW75" t="str">
            <v>029400</v>
          </cell>
          <cell r="KX75">
            <v>85</v>
          </cell>
          <cell r="KY75" t="str">
            <v>029300</v>
          </cell>
          <cell r="KZ75">
            <v>43</v>
          </cell>
          <cell r="LA75" t="str">
            <v>029400</v>
          </cell>
          <cell r="LB75">
            <v>74</v>
          </cell>
          <cell r="LC75" t="str">
            <v>029400</v>
          </cell>
          <cell r="LD75">
            <v>42</v>
          </cell>
          <cell r="LE75" t="str">
            <v>029400</v>
          </cell>
          <cell r="LF75">
            <v>103</v>
          </cell>
          <cell r="LG75" t="str">
            <v>029400</v>
          </cell>
          <cell r="LH75">
            <v>38</v>
          </cell>
          <cell r="LI75" t="str">
            <v>029400</v>
          </cell>
          <cell r="LJ75">
            <v>128</v>
          </cell>
          <cell r="LK75" t="str">
            <v>029400</v>
          </cell>
          <cell r="LL75">
            <v>33</v>
          </cell>
          <cell r="LM75" t="str">
            <v>029400</v>
          </cell>
          <cell r="LN75">
            <v>146</v>
          </cell>
          <cell r="LO75" t="str">
            <v>029400</v>
          </cell>
          <cell r="LP75">
            <v>52</v>
          </cell>
          <cell r="LQ75" t="str">
            <v>029400</v>
          </cell>
          <cell r="LR75">
            <v>146</v>
          </cell>
          <cell r="LS75" t="str">
            <v>029400</v>
          </cell>
          <cell r="LT75">
            <v>42</v>
          </cell>
          <cell r="LU75" t="str">
            <v>029400</v>
          </cell>
          <cell r="LV75">
            <v>138</v>
          </cell>
          <cell r="LW75" t="str">
            <v>029400</v>
          </cell>
          <cell r="LX75">
            <v>36</v>
          </cell>
          <cell r="LY75" t="str">
            <v>029200</v>
          </cell>
          <cell r="LZ75">
            <v>1</v>
          </cell>
          <cell r="MA75" t="str">
            <v>029400</v>
          </cell>
          <cell r="MB75">
            <v>31</v>
          </cell>
          <cell r="MC75" t="str">
            <v>029400</v>
          </cell>
          <cell r="MD75">
            <v>104</v>
          </cell>
          <cell r="ME75" t="str">
            <v>029400</v>
          </cell>
          <cell r="MF75">
            <v>14</v>
          </cell>
          <cell r="MG75" t="str">
            <v>029400</v>
          </cell>
          <cell r="MH75">
            <v>69</v>
          </cell>
          <cell r="MI75" t="str">
            <v>029400</v>
          </cell>
          <cell r="MJ75">
            <v>13</v>
          </cell>
          <cell r="MK75" t="str">
            <v>029400</v>
          </cell>
          <cell r="ML75">
            <v>51</v>
          </cell>
          <cell r="MM75" t="str">
            <v>029400</v>
          </cell>
          <cell r="MN75">
            <v>11</v>
          </cell>
          <cell r="MO75" t="str">
            <v>029400</v>
          </cell>
          <cell r="MP75">
            <v>48</v>
          </cell>
          <cell r="MQ75" t="str">
            <v>029400</v>
          </cell>
          <cell r="MR75">
            <v>12</v>
          </cell>
          <cell r="MS75" t="str">
            <v>029400</v>
          </cell>
          <cell r="MT75">
            <v>53</v>
          </cell>
          <cell r="MU75" t="str">
            <v>029400</v>
          </cell>
          <cell r="MV75">
            <v>10</v>
          </cell>
          <cell r="MW75" t="str">
            <v>029300</v>
          </cell>
          <cell r="MX75">
            <v>33</v>
          </cell>
          <cell r="MY75" t="str">
            <v>029400</v>
          </cell>
          <cell r="MZ75">
            <v>7</v>
          </cell>
          <cell r="NA75" t="str">
            <v>029400</v>
          </cell>
          <cell r="NB75">
            <v>25</v>
          </cell>
          <cell r="NC75" t="str">
            <v>029400</v>
          </cell>
          <cell r="ND75">
            <v>6</v>
          </cell>
          <cell r="NE75" t="str">
            <v>029400</v>
          </cell>
          <cell r="NF75">
            <v>16</v>
          </cell>
          <cell r="NG75" t="str">
            <v>029400</v>
          </cell>
          <cell r="NH75">
            <v>7</v>
          </cell>
          <cell r="NI75" t="str">
            <v>029400</v>
          </cell>
          <cell r="NJ75">
            <v>26</v>
          </cell>
          <cell r="NK75" t="str">
            <v>029400</v>
          </cell>
          <cell r="NL75">
            <v>3</v>
          </cell>
          <cell r="NQ75" t="str">
            <v>029700</v>
          </cell>
          <cell r="NR75">
            <v>28</v>
          </cell>
          <cell r="NS75" t="str">
            <v>029400</v>
          </cell>
          <cell r="NT75">
            <v>1</v>
          </cell>
          <cell r="OA75" t="str">
            <v>029400</v>
          </cell>
          <cell r="OB75">
            <v>1</v>
          </cell>
          <cell r="OE75" t="str">
            <v>029400</v>
          </cell>
          <cell r="OF75">
            <v>1</v>
          </cell>
        </row>
        <row r="76">
          <cell r="BO76" t="str">
            <v>027100</v>
          </cell>
          <cell r="BP76">
            <v>5</v>
          </cell>
          <cell r="BQ76" t="str">
            <v>027100</v>
          </cell>
          <cell r="BR76">
            <v>8</v>
          </cell>
          <cell r="BS76" t="str">
            <v>028000</v>
          </cell>
          <cell r="BT76">
            <v>1124</v>
          </cell>
          <cell r="BU76" t="str">
            <v>028004</v>
          </cell>
          <cell r="BV76">
            <v>80</v>
          </cell>
          <cell r="BW76" t="str">
            <v>028002</v>
          </cell>
          <cell r="BX76">
            <v>125</v>
          </cell>
          <cell r="BY76" t="str">
            <v>029001</v>
          </cell>
          <cell r="BZ76">
            <v>294</v>
          </cell>
          <cell r="CA76" t="str">
            <v>029300</v>
          </cell>
          <cell r="CB76">
            <v>204</v>
          </cell>
          <cell r="CC76" t="str">
            <v>029300</v>
          </cell>
          <cell r="CD76">
            <v>229</v>
          </cell>
          <cell r="CE76" t="str">
            <v>028800</v>
          </cell>
          <cell r="CF76">
            <v>1</v>
          </cell>
          <cell r="CG76" t="str">
            <v>029100</v>
          </cell>
          <cell r="CH76">
            <v>357</v>
          </cell>
          <cell r="CI76" t="str">
            <v>029001</v>
          </cell>
          <cell r="CJ76">
            <v>357</v>
          </cell>
          <cell r="CK76" t="str">
            <v>029200</v>
          </cell>
          <cell r="CL76">
            <v>1</v>
          </cell>
          <cell r="CM76" t="str">
            <v>029300</v>
          </cell>
          <cell r="CN76">
            <v>263</v>
          </cell>
          <cell r="CO76" t="str">
            <v>029001</v>
          </cell>
          <cell r="CP76">
            <v>257</v>
          </cell>
          <cell r="CQ76" t="str">
            <v>029100</v>
          </cell>
          <cell r="CR76">
            <v>439</v>
          </cell>
          <cell r="CS76" t="str">
            <v>029001</v>
          </cell>
          <cell r="CT76">
            <v>257</v>
          </cell>
          <cell r="CU76" t="str">
            <v>029300</v>
          </cell>
          <cell r="CV76">
            <v>305</v>
          </cell>
          <cell r="CW76" t="str">
            <v>029100</v>
          </cell>
          <cell r="CX76">
            <v>579</v>
          </cell>
          <cell r="CY76" t="str">
            <v>029300</v>
          </cell>
          <cell r="CZ76">
            <v>310</v>
          </cell>
          <cell r="DA76" t="str">
            <v>028300</v>
          </cell>
          <cell r="DB76">
            <v>1</v>
          </cell>
          <cell r="DC76" t="str">
            <v>029100</v>
          </cell>
          <cell r="DD76">
            <v>506</v>
          </cell>
          <cell r="DE76" t="str">
            <v>029001</v>
          </cell>
          <cell r="DF76">
            <v>350</v>
          </cell>
          <cell r="DG76" t="str">
            <v>029300</v>
          </cell>
          <cell r="DH76">
            <v>265</v>
          </cell>
          <cell r="DI76" t="str">
            <v>029100</v>
          </cell>
          <cell r="DJ76">
            <v>572</v>
          </cell>
          <cell r="DK76" t="str">
            <v>029200</v>
          </cell>
          <cell r="DL76">
            <v>1</v>
          </cell>
          <cell r="DM76" t="str">
            <v>029001</v>
          </cell>
          <cell r="DN76">
            <v>411</v>
          </cell>
          <cell r="DO76" t="str">
            <v>029300</v>
          </cell>
          <cell r="DP76">
            <v>400</v>
          </cell>
          <cell r="DQ76" t="str">
            <v>029200</v>
          </cell>
          <cell r="DR76">
            <v>1</v>
          </cell>
          <cell r="DS76" t="str">
            <v>029200</v>
          </cell>
          <cell r="DT76">
            <v>1</v>
          </cell>
          <cell r="DU76" t="str">
            <v>029300</v>
          </cell>
          <cell r="DV76">
            <v>527</v>
          </cell>
          <cell r="DW76" t="str">
            <v>029100</v>
          </cell>
          <cell r="DX76">
            <v>895</v>
          </cell>
          <cell r="DY76" t="str">
            <v>029200</v>
          </cell>
          <cell r="DZ76">
            <v>2</v>
          </cell>
          <cell r="EA76" t="str">
            <v>029300</v>
          </cell>
          <cell r="EB76">
            <v>534</v>
          </cell>
          <cell r="EC76" t="str">
            <v>029100</v>
          </cell>
          <cell r="ED76">
            <v>1219</v>
          </cell>
          <cell r="EE76" t="str">
            <v>029300</v>
          </cell>
          <cell r="EF76">
            <v>521</v>
          </cell>
          <cell r="EG76" t="str">
            <v>029001</v>
          </cell>
          <cell r="EH76">
            <v>709</v>
          </cell>
          <cell r="EI76" t="str">
            <v>029001</v>
          </cell>
          <cell r="EJ76">
            <v>679</v>
          </cell>
          <cell r="EK76" t="str">
            <v>029300</v>
          </cell>
          <cell r="EL76">
            <v>703</v>
          </cell>
          <cell r="EM76" t="str">
            <v>029300</v>
          </cell>
          <cell r="EN76">
            <v>512</v>
          </cell>
          <cell r="EO76" t="str">
            <v>029300</v>
          </cell>
          <cell r="EP76">
            <v>641</v>
          </cell>
          <cell r="EQ76" t="str">
            <v>029300</v>
          </cell>
          <cell r="ER76">
            <v>518</v>
          </cell>
          <cell r="ES76" t="str">
            <v>029200</v>
          </cell>
          <cell r="ET76">
            <v>1</v>
          </cell>
          <cell r="EU76" t="str">
            <v>029300</v>
          </cell>
          <cell r="EV76">
            <v>538</v>
          </cell>
          <cell r="EW76" t="str">
            <v>029300</v>
          </cell>
          <cell r="EX76">
            <v>690</v>
          </cell>
          <cell r="EY76" t="str">
            <v>029300</v>
          </cell>
          <cell r="EZ76">
            <v>493</v>
          </cell>
          <cell r="FA76" t="str">
            <v>029200</v>
          </cell>
          <cell r="FB76">
            <v>4</v>
          </cell>
          <cell r="FC76" t="str">
            <v>029200</v>
          </cell>
          <cell r="FD76">
            <v>2</v>
          </cell>
          <cell r="FE76" t="str">
            <v>029200</v>
          </cell>
          <cell r="FF76">
            <v>1</v>
          </cell>
          <cell r="FG76" t="str">
            <v>029400</v>
          </cell>
          <cell r="FH76">
            <v>608</v>
          </cell>
          <cell r="FI76" t="str">
            <v>029300</v>
          </cell>
          <cell r="FJ76">
            <v>584</v>
          </cell>
          <cell r="FK76" t="str">
            <v>029200</v>
          </cell>
          <cell r="FL76">
            <v>2</v>
          </cell>
          <cell r="FM76" t="str">
            <v>029300</v>
          </cell>
          <cell r="FN76">
            <v>613</v>
          </cell>
          <cell r="FO76" t="str">
            <v>029400</v>
          </cell>
          <cell r="FP76">
            <v>540</v>
          </cell>
          <cell r="FQ76" t="str">
            <v>029400</v>
          </cell>
          <cell r="FR76">
            <v>621</v>
          </cell>
          <cell r="FS76" t="str">
            <v>029300</v>
          </cell>
          <cell r="FT76">
            <v>442</v>
          </cell>
          <cell r="FU76" t="str">
            <v>029300</v>
          </cell>
          <cell r="FV76">
            <v>523</v>
          </cell>
          <cell r="FW76" t="str">
            <v>029300</v>
          </cell>
          <cell r="FX76">
            <v>417</v>
          </cell>
          <cell r="FY76" t="str">
            <v>029400</v>
          </cell>
          <cell r="FZ76">
            <v>544</v>
          </cell>
          <cell r="GA76" t="str">
            <v>029200</v>
          </cell>
          <cell r="GB76">
            <v>1</v>
          </cell>
          <cell r="GC76" t="str">
            <v>029400</v>
          </cell>
          <cell r="GD76">
            <v>520</v>
          </cell>
          <cell r="GE76" t="str">
            <v>029200</v>
          </cell>
          <cell r="GF76">
            <v>2</v>
          </cell>
          <cell r="GG76" t="str">
            <v>029300</v>
          </cell>
          <cell r="GH76">
            <v>423</v>
          </cell>
          <cell r="GI76" t="str">
            <v>029100</v>
          </cell>
          <cell r="GJ76">
            <v>511</v>
          </cell>
          <cell r="GK76" t="str">
            <v>029300</v>
          </cell>
          <cell r="GL76">
            <v>432</v>
          </cell>
          <cell r="GM76" t="str">
            <v>029400</v>
          </cell>
          <cell r="GN76">
            <v>384</v>
          </cell>
          <cell r="GO76" t="str">
            <v>029400</v>
          </cell>
          <cell r="GP76">
            <v>413</v>
          </cell>
          <cell r="GQ76" t="str">
            <v>029300</v>
          </cell>
          <cell r="GR76">
            <v>309</v>
          </cell>
          <cell r="GS76" t="str">
            <v>029400</v>
          </cell>
          <cell r="GT76">
            <v>416</v>
          </cell>
          <cell r="GU76" t="str">
            <v>029400</v>
          </cell>
          <cell r="GV76">
            <v>326</v>
          </cell>
          <cell r="GW76" t="str">
            <v>029400</v>
          </cell>
          <cell r="GX76">
            <v>430</v>
          </cell>
          <cell r="GY76" t="str">
            <v>029300</v>
          </cell>
          <cell r="GZ76">
            <v>297</v>
          </cell>
          <cell r="HA76" t="str">
            <v>029400</v>
          </cell>
          <cell r="HB76">
            <v>419</v>
          </cell>
          <cell r="HC76" t="str">
            <v>029300</v>
          </cell>
          <cell r="HD76">
            <v>264</v>
          </cell>
          <cell r="HE76" t="str">
            <v>029100</v>
          </cell>
          <cell r="HF76">
            <v>509</v>
          </cell>
          <cell r="HG76" t="str">
            <v>029400</v>
          </cell>
          <cell r="HH76">
            <v>326</v>
          </cell>
          <cell r="HI76" t="str">
            <v>029300</v>
          </cell>
          <cell r="HJ76">
            <v>322</v>
          </cell>
          <cell r="HK76" t="str">
            <v>029200</v>
          </cell>
          <cell r="HL76">
            <v>1</v>
          </cell>
          <cell r="HM76" t="str">
            <v>029300</v>
          </cell>
          <cell r="HN76">
            <v>346</v>
          </cell>
          <cell r="HO76" t="str">
            <v>029300</v>
          </cell>
          <cell r="HP76">
            <v>257</v>
          </cell>
          <cell r="HQ76" t="str">
            <v>029300</v>
          </cell>
          <cell r="HR76">
            <v>339</v>
          </cell>
          <cell r="HS76" t="str">
            <v>029300</v>
          </cell>
          <cell r="HT76">
            <v>292</v>
          </cell>
          <cell r="HU76" t="str">
            <v>029300</v>
          </cell>
          <cell r="HV76">
            <v>362</v>
          </cell>
          <cell r="HW76" t="str">
            <v>029300</v>
          </cell>
          <cell r="HX76">
            <v>319</v>
          </cell>
          <cell r="HY76" t="str">
            <v>029400</v>
          </cell>
          <cell r="HZ76">
            <v>517</v>
          </cell>
          <cell r="IA76" t="str">
            <v>029100</v>
          </cell>
          <cell r="IB76">
            <v>536</v>
          </cell>
          <cell r="IC76" t="str">
            <v>029400</v>
          </cell>
          <cell r="ID76">
            <v>534</v>
          </cell>
          <cell r="IE76" t="str">
            <v>029200</v>
          </cell>
          <cell r="IF76">
            <v>2</v>
          </cell>
          <cell r="IG76" t="str">
            <v>029300</v>
          </cell>
          <cell r="IH76">
            <v>439</v>
          </cell>
          <cell r="II76" t="str">
            <v>029200</v>
          </cell>
          <cell r="IJ76">
            <v>3</v>
          </cell>
          <cell r="IK76" t="str">
            <v>029200</v>
          </cell>
          <cell r="IL76">
            <v>2</v>
          </cell>
          <cell r="IM76" t="str">
            <v>029400</v>
          </cell>
          <cell r="IN76">
            <v>467</v>
          </cell>
          <cell r="IO76" t="str">
            <v>029300</v>
          </cell>
          <cell r="IP76">
            <v>457</v>
          </cell>
          <cell r="IQ76" t="str">
            <v>029400</v>
          </cell>
          <cell r="IR76">
            <v>397</v>
          </cell>
          <cell r="IS76" t="str">
            <v>029400</v>
          </cell>
          <cell r="IT76">
            <v>609</v>
          </cell>
          <cell r="IU76" t="str">
            <v>029400</v>
          </cell>
          <cell r="IV76">
            <v>411</v>
          </cell>
          <cell r="IW76" t="str">
            <v>029400</v>
          </cell>
          <cell r="IX76">
            <v>614</v>
          </cell>
          <cell r="IY76" t="str">
            <v>029300</v>
          </cell>
          <cell r="IZ76">
            <v>277</v>
          </cell>
          <cell r="JA76" t="str">
            <v>029400</v>
          </cell>
          <cell r="JB76">
            <v>558</v>
          </cell>
          <cell r="JC76" t="str">
            <v>029700</v>
          </cell>
          <cell r="JD76">
            <v>487</v>
          </cell>
          <cell r="JE76" t="str">
            <v>029300</v>
          </cell>
          <cell r="JF76">
            <v>469</v>
          </cell>
          <cell r="JG76" t="str">
            <v>029400</v>
          </cell>
          <cell r="JH76">
            <v>327</v>
          </cell>
          <cell r="JI76" t="str">
            <v>029400</v>
          </cell>
          <cell r="JJ76">
            <v>545</v>
          </cell>
          <cell r="JK76" t="str">
            <v>029400</v>
          </cell>
          <cell r="JL76">
            <v>255</v>
          </cell>
          <cell r="JM76" t="str">
            <v>029400</v>
          </cell>
          <cell r="JN76">
            <v>433</v>
          </cell>
          <cell r="JO76" t="str">
            <v>029400</v>
          </cell>
          <cell r="JP76">
            <v>253</v>
          </cell>
          <cell r="JQ76" t="str">
            <v>029400</v>
          </cell>
          <cell r="JR76">
            <v>430</v>
          </cell>
          <cell r="JS76" t="str">
            <v>029400</v>
          </cell>
          <cell r="JT76">
            <v>227</v>
          </cell>
          <cell r="JU76" t="str">
            <v>029700</v>
          </cell>
          <cell r="JV76">
            <v>786</v>
          </cell>
          <cell r="JW76" t="str">
            <v>029700</v>
          </cell>
          <cell r="JX76">
            <v>314</v>
          </cell>
          <cell r="JY76" t="str">
            <v>029700</v>
          </cell>
          <cell r="JZ76">
            <v>743</v>
          </cell>
          <cell r="KA76" t="str">
            <v>029400</v>
          </cell>
          <cell r="KB76">
            <v>192</v>
          </cell>
          <cell r="KC76" t="str">
            <v>029700</v>
          </cell>
          <cell r="KD76">
            <v>831</v>
          </cell>
          <cell r="KE76" t="str">
            <v>029400</v>
          </cell>
          <cell r="KF76">
            <v>133</v>
          </cell>
          <cell r="KG76" t="str">
            <v>029700</v>
          </cell>
          <cell r="KH76">
            <v>679</v>
          </cell>
          <cell r="KI76" t="str">
            <v>029700</v>
          </cell>
          <cell r="KJ76">
            <v>274</v>
          </cell>
          <cell r="KK76" t="str">
            <v>029700</v>
          </cell>
          <cell r="KL76">
            <v>701</v>
          </cell>
          <cell r="KM76" t="str">
            <v>029700</v>
          </cell>
          <cell r="KN76">
            <v>237</v>
          </cell>
          <cell r="KO76" t="str">
            <v>029400</v>
          </cell>
          <cell r="KP76">
            <v>218</v>
          </cell>
          <cell r="KQ76" t="str">
            <v>029700</v>
          </cell>
          <cell r="KR76">
            <v>125</v>
          </cell>
          <cell r="KS76" t="str">
            <v>029700</v>
          </cell>
          <cell r="KT76">
            <v>375</v>
          </cell>
          <cell r="KU76" t="str">
            <v>029700</v>
          </cell>
          <cell r="KV76">
            <v>85</v>
          </cell>
          <cell r="KW76" t="str">
            <v>029700</v>
          </cell>
          <cell r="KX76">
            <v>251</v>
          </cell>
          <cell r="KY76" t="str">
            <v>029400</v>
          </cell>
          <cell r="KZ76">
            <v>30</v>
          </cell>
          <cell r="LA76" t="str">
            <v>029700</v>
          </cell>
          <cell r="LB76">
            <v>293</v>
          </cell>
          <cell r="LC76" t="str">
            <v>029700</v>
          </cell>
          <cell r="LD76">
            <v>147</v>
          </cell>
          <cell r="LE76" t="str">
            <v>029700</v>
          </cell>
          <cell r="LF76">
            <v>434</v>
          </cell>
          <cell r="LG76" t="str">
            <v>029700</v>
          </cell>
          <cell r="LH76">
            <v>196</v>
          </cell>
          <cell r="LI76" t="str">
            <v>029700</v>
          </cell>
          <cell r="LJ76">
            <v>576</v>
          </cell>
          <cell r="LK76" t="str">
            <v>029700</v>
          </cell>
          <cell r="LL76">
            <v>174</v>
          </cell>
          <cell r="LM76" t="str">
            <v>029700</v>
          </cell>
          <cell r="LN76">
            <v>607</v>
          </cell>
          <cell r="LO76" t="str">
            <v>029700</v>
          </cell>
          <cell r="LP76">
            <v>218</v>
          </cell>
          <cell r="LQ76" t="str">
            <v>029700</v>
          </cell>
          <cell r="LR76">
            <v>668</v>
          </cell>
          <cell r="LS76" t="str">
            <v>029700</v>
          </cell>
          <cell r="LT76">
            <v>191</v>
          </cell>
          <cell r="LU76" t="str">
            <v>029700</v>
          </cell>
          <cell r="LV76">
            <v>525</v>
          </cell>
          <cell r="LW76" t="str">
            <v>029700</v>
          </cell>
          <cell r="LX76">
            <v>189</v>
          </cell>
          <cell r="LY76" t="str">
            <v>029300</v>
          </cell>
          <cell r="LZ76">
            <v>120</v>
          </cell>
          <cell r="MA76" t="str">
            <v>029700</v>
          </cell>
          <cell r="MB76">
            <v>107</v>
          </cell>
          <cell r="MC76" t="str">
            <v>029700</v>
          </cell>
          <cell r="MD76">
            <v>376</v>
          </cell>
          <cell r="ME76" t="str">
            <v>029700</v>
          </cell>
          <cell r="MF76">
            <v>88</v>
          </cell>
          <cell r="MG76" t="str">
            <v>029500</v>
          </cell>
          <cell r="MH76">
            <v>1</v>
          </cell>
          <cell r="MI76" t="str">
            <v>029700</v>
          </cell>
          <cell r="MJ76">
            <v>57</v>
          </cell>
          <cell r="MK76" t="str">
            <v>029700</v>
          </cell>
          <cell r="ML76">
            <v>182</v>
          </cell>
          <cell r="MM76" t="str">
            <v>029700</v>
          </cell>
          <cell r="MN76">
            <v>47</v>
          </cell>
          <cell r="MO76" t="str">
            <v>029700</v>
          </cell>
          <cell r="MP76">
            <v>143</v>
          </cell>
          <cell r="MQ76" t="str">
            <v>029700</v>
          </cell>
          <cell r="MR76">
            <v>47</v>
          </cell>
          <cell r="MS76" t="str">
            <v>029700</v>
          </cell>
          <cell r="MT76">
            <v>163</v>
          </cell>
          <cell r="MU76" t="str">
            <v>029700</v>
          </cell>
          <cell r="MV76">
            <v>39</v>
          </cell>
          <cell r="MW76" t="str">
            <v>029400</v>
          </cell>
          <cell r="MX76">
            <v>50</v>
          </cell>
          <cell r="MY76" t="str">
            <v>029700</v>
          </cell>
          <cell r="MZ76">
            <v>32</v>
          </cell>
          <cell r="NA76" t="str">
            <v>029700</v>
          </cell>
          <cell r="NB76">
            <v>96</v>
          </cell>
          <cell r="NC76" t="str">
            <v>029700</v>
          </cell>
          <cell r="ND76">
            <v>10</v>
          </cell>
          <cell r="NE76" t="str">
            <v>029700</v>
          </cell>
          <cell r="NF76">
            <v>84</v>
          </cell>
          <cell r="NG76" t="str">
            <v>029700</v>
          </cell>
          <cell r="NH76">
            <v>12</v>
          </cell>
          <cell r="NI76" t="str">
            <v>029700</v>
          </cell>
          <cell r="NJ76">
            <v>55</v>
          </cell>
          <cell r="NK76" t="str">
            <v>029700</v>
          </cell>
          <cell r="NL76">
            <v>8</v>
          </cell>
          <cell r="NO76" t="str">
            <v>029700</v>
          </cell>
          <cell r="NP76">
            <v>6</v>
          </cell>
          <cell r="NS76" t="str">
            <v>029700</v>
          </cell>
          <cell r="NT76">
            <v>1</v>
          </cell>
          <cell r="NW76" t="str">
            <v>029700</v>
          </cell>
          <cell r="NX76">
            <v>1</v>
          </cell>
          <cell r="OA76" t="str">
            <v>029700</v>
          </cell>
          <cell r="OB76">
            <v>1</v>
          </cell>
          <cell r="OE76" t="str">
            <v>029700</v>
          </cell>
          <cell r="OF76">
            <v>1</v>
          </cell>
        </row>
        <row r="77">
          <cell r="BO77" t="str">
            <v>028000</v>
          </cell>
          <cell r="BP77">
            <v>888</v>
          </cell>
          <cell r="BQ77" t="str">
            <v>028000</v>
          </cell>
          <cell r="BR77">
            <v>790</v>
          </cell>
          <cell r="BS77" t="str">
            <v>028002</v>
          </cell>
          <cell r="BT77">
            <v>130</v>
          </cell>
          <cell r="BU77" t="str">
            <v>029001</v>
          </cell>
          <cell r="BV77">
            <v>240</v>
          </cell>
          <cell r="BW77" t="str">
            <v>028004</v>
          </cell>
          <cell r="BX77">
            <v>111</v>
          </cell>
          <cell r="BY77" t="str">
            <v>029100</v>
          </cell>
          <cell r="BZ77">
            <v>279</v>
          </cell>
          <cell r="CA77" t="str">
            <v>029400</v>
          </cell>
          <cell r="CB77">
            <v>285</v>
          </cell>
          <cell r="CC77" t="str">
            <v>029400</v>
          </cell>
          <cell r="CD77">
            <v>326</v>
          </cell>
          <cell r="CE77" t="str">
            <v>029001</v>
          </cell>
          <cell r="CF77">
            <v>338</v>
          </cell>
          <cell r="CG77" t="str">
            <v>029300</v>
          </cell>
          <cell r="CH77">
            <v>272</v>
          </cell>
          <cell r="CI77" t="str">
            <v>029100</v>
          </cell>
          <cell r="CJ77">
            <v>402</v>
          </cell>
          <cell r="CK77" t="str">
            <v>029300</v>
          </cell>
          <cell r="CL77">
            <v>269</v>
          </cell>
          <cell r="CM77" t="str">
            <v>029400</v>
          </cell>
          <cell r="CN77">
            <v>332</v>
          </cell>
          <cell r="CO77" t="str">
            <v>029100</v>
          </cell>
          <cell r="CP77">
            <v>488</v>
          </cell>
          <cell r="CQ77" t="str">
            <v>029300</v>
          </cell>
          <cell r="CR77">
            <v>304</v>
          </cell>
          <cell r="CS77" t="str">
            <v>029100</v>
          </cell>
          <cell r="CT77">
            <v>499</v>
          </cell>
          <cell r="CU77" t="str">
            <v>029400</v>
          </cell>
          <cell r="CV77">
            <v>335</v>
          </cell>
          <cell r="CW77" t="str">
            <v>029300</v>
          </cell>
          <cell r="CX77">
            <v>347</v>
          </cell>
          <cell r="CY77" t="str">
            <v>029400</v>
          </cell>
          <cell r="CZ77">
            <v>387</v>
          </cell>
          <cell r="DA77" t="str">
            <v>029001</v>
          </cell>
          <cell r="DB77">
            <v>292</v>
          </cell>
          <cell r="DC77" t="str">
            <v>029200</v>
          </cell>
          <cell r="DD77">
            <v>1</v>
          </cell>
          <cell r="DE77" t="str">
            <v>029100</v>
          </cell>
          <cell r="DF77">
            <v>658</v>
          </cell>
          <cell r="DG77" t="str">
            <v>029400</v>
          </cell>
          <cell r="DH77">
            <v>422</v>
          </cell>
          <cell r="DI77" t="str">
            <v>029200</v>
          </cell>
          <cell r="DJ77">
            <v>2</v>
          </cell>
          <cell r="DK77" t="str">
            <v>029300</v>
          </cell>
          <cell r="DL77">
            <v>353</v>
          </cell>
          <cell r="DM77" t="str">
            <v>029100</v>
          </cell>
          <cell r="DN77">
            <v>737</v>
          </cell>
          <cell r="DO77" t="str">
            <v>029400</v>
          </cell>
          <cell r="DP77">
            <v>537</v>
          </cell>
          <cell r="DQ77" t="str">
            <v>029300</v>
          </cell>
          <cell r="DR77">
            <v>483</v>
          </cell>
          <cell r="DS77" t="str">
            <v>029300</v>
          </cell>
          <cell r="DT77">
            <v>458</v>
          </cell>
          <cell r="DU77" t="str">
            <v>029400</v>
          </cell>
          <cell r="DV77">
            <v>753</v>
          </cell>
          <cell r="DW77" t="str">
            <v>029200</v>
          </cell>
          <cell r="DX77">
            <v>1</v>
          </cell>
          <cell r="DY77" t="str">
            <v>029300</v>
          </cell>
          <cell r="DZ77">
            <v>555</v>
          </cell>
          <cell r="EA77" t="str">
            <v>029400</v>
          </cell>
          <cell r="EB77">
            <v>748</v>
          </cell>
          <cell r="EC77" t="str">
            <v>029200</v>
          </cell>
          <cell r="ED77">
            <v>2</v>
          </cell>
          <cell r="EE77" t="str">
            <v>029400</v>
          </cell>
          <cell r="EF77">
            <v>793</v>
          </cell>
          <cell r="EG77" t="str">
            <v>029100</v>
          </cell>
          <cell r="EH77">
            <v>1319</v>
          </cell>
          <cell r="EI77" t="str">
            <v>029100</v>
          </cell>
          <cell r="EJ77">
            <v>1103</v>
          </cell>
          <cell r="EK77" t="str">
            <v>029400</v>
          </cell>
          <cell r="EL77">
            <v>918</v>
          </cell>
          <cell r="EM77" t="str">
            <v>029400</v>
          </cell>
          <cell r="EN77">
            <v>744</v>
          </cell>
          <cell r="EO77" t="str">
            <v>029400</v>
          </cell>
          <cell r="EP77">
            <v>881</v>
          </cell>
          <cell r="EQ77" t="str">
            <v>029400</v>
          </cell>
          <cell r="ER77">
            <v>749</v>
          </cell>
          <cell r="ES77" t="str">
            <v>029300</v>
          </cell>
          <cell r="ET77">
            <v>608</v>
          </cell>
          <cell r="EU77" t="str">
            <v>029400</v>
          </cell>
          <cell r="EV77">
            <v>736</v>
          </cell>
          <cell r="EW77" t="str">
            <v>029400</v>
          </cell>
          <cell r="EX77">
            <v>878</v>
          </cell>
          <cell r="EY77" t="str">
            <v>029400</v>
          </cell>
          <cell r="EZ77">
            <v>658</v>
          </cell>
          <cell r="FA77" t="str">
            <v>029300</v>
          </cell>
          <cell r="FB77">
            <v>664</v>
          </cell>
          <cell r="FC77" t="str">
            <v>029300</v>
          </cell>
          <cell r="FD77">
            <v>502</v>
          </cell>
          <cell r="FE77" t="str">
            <v>029300</v>
          </cell>
          <cell r="FF77">
            <v>599</v>
          </cell>
          <cell r="FG77" t="str">
            <v>029700</v>
          </cell>
          <cell r="FH77">
            <v>873</v>
          </cell>
          <cell r="FI77" t="str">
            <v>029400</v>
          </cell>
          <cell r="FJ77">
            <v>689</v>
          </cell>
          <cell r="FK77" t="str">
            <v>029300</v>
          </cell>
          <cell r="FL77">
            <v>458</v>
          </cell>
          <cell r="FM77" t="str">
            <v>029400</v>
          </cell>
          <cell r="FN77">
            <v>563</v>
          </cell>
          <cell r="FO77" t="str">
            <v>029700</v>
          </cell>
          <cell r="FP77">
            <v>765</v>
          </cell>
          <cell r="FQ77" t="str">
            <v>029700</v>
          </cell>
          <cell r="FR77">
            <v>1005</v>
          </cell>
          <cell r="FS77" t="str">
            <v>029400</v>
          </cell>
          <cell r="FT77">
            <v>515</v>
          </cell>
          <cell r="FU77" t="str">
            <v>029400</v>
          </cell>
          <cell r="FV77">
            <v>568</v>
          </cell>
          <cell r="FW77" t="str">
            <v>029400</v>
          </cell>
          <cell r="FX77">
            <v>517</v>
          </cell>
          <cell r="FY77" t="str">
            <v>029700</v>
          </cell>
          <cell r="FZ77">
            <v>1026</v>
          </cell>
          <cell r="GA77" t="str">
            <v>029300</v>
          </cell>
          <cell r="GB77">
            <v>426</v>
          </cell>
          <cell r="GC77" t="str">
            <v>029700</v>
          </cell>
          <cell r="GD77">
            <v>832</v>
          </cell>
          <cell r="GE77" t="str">
            <v>029300</v>
          </cell>
          <cell r="GF77">
            <v>411</v>
          </cell>
          <cell r="GG77" t="str">
            <v>029400</v>
          </cell>
          <cell r="GH77">
            <v>532</v>
          </cell>
          <cell r="GI77" t="str">
            <v>029200</v>
          </cell>
          <cell r="GJ77">
            <v>1</v>
          </cell>
          <cell r="GK77" t="str">
            <v>029400</v>
          </cell>
          <cell r="GL77">
            <v>455</v>
          </cell>
          <cell r="GM77" t="str">
            <v>029700</v>
          </cell>
          <cell r="GN77">
            <v>728</v>
          </cell>
          <cell r="GO77" t="str">
            <v>029700</v>
          </cell>
          <cell r="GP77">
            <v>901</v>
          </cell>
          <cell r="GQ77" t="str">
            <v>029400</v>
          </cell>
          <cell r="GR77">
            <v>350</v>
          </cell>
          <cell r="GS77" t="str">
            <v>029700</v>
          </cell>
          <cell r="GT77">
            <v>903</v>
          </cell>
          <cell r="GU77" t="str">
            <v>029700</v>
          </cell>
          <cell r="GV77">
            <v>717</v>
          </cell>
          <cell r="GW77" t="str">
            <v>029700</v>
          </cell>
          <cell r="GX77">
            <v>842</v>
          </cell>
          <cell r="GY77" t="str">
            <v>029400</v>
          </cell>
          <cell r="GZ77">
            <v>334</v>
          </cell>
          <cell r="HA77" t="str">
            <v>029700</v>
          </cell>
          <cell r="HB77">
            <v>861</v>
          </cell>
          <cell r="HC77" t="str">
            <v>029400</v>
          </cell>
          <cell r="HD77">
            <v>349</v>
          </cell>
          <cell r="HE77" t="str">
            <v>029200</v>
          </cell>
          <cell r="HF77">
            <v>2</v>
          </cell>
          <cell r="HG77" t="str">
            <v>029700</v>
          </cell>
          <cell r="HH77">
            <v>700</v>
          </cell>
          <cell r="HI77" t="str">
            <v>029400</v>
          </cell>
          <cell r="HJ77">
            <v>388</v>
          </cell>
          <cell r="HK77" t="str">
            <v>029300</v>
          </cell>
          <cell r="HL77">
            <v>265</v>
          </cell>
          <cell r="HM77" t="str">
            <v>029400</v>
          </cell>
          <cell r="HN77">
            <v>375</v>
          </cell>
          <cell r="HO77" t="str">
            <v>029400</v>
          </cell>
          <cell r="HP77">
            <v>364</v>
          </cell>
          <cell r="HQ77" t="str">
            <v>029400</v>
          </cell>
          <cell r="HR77">
            <v>445</v>
          </cell>
          <cell r="HS77" t="str">
            <v>029400</v>
          </cell>
          <cell r="HT77">
            <v>327</v>
          </cell>
          <cell r="HU77" t="str">
            <v>029400</v>
          </cell>
          <cell r="HV77">
            <v>506</v>
          </cell>
          <cell r="HW77" t="str">
            <v>029400</v>
          </cell>
          <cell r="HX77">
            <v>397</v>
          </cell>
          <cell r="HY77" t="str">
            <v>029700</v>
          </cell>
          <cell r="HZ77">
            <v>988</v>
          </cell>
          <cell r="IA77" t="str">
            <v>029300</v>
          </cell>
          <cell r="IB77">
            <v>300</v>
          </cell>
          <cell r="IC77" t="str">
            <v>029700</v>
          </cell>
          <cell r="ID77">
            <v>1035</v>
          </cell>
          <cell r="IE77" t="str">
            <v>029300</v>
          </cell>
          <cell r="IF77">
            <v>291</v>
          </cell>
          <cell r="IG77" t="str">
            <v>029400</v>
          </cell>
          <cell r="IH77">
            <v>597</v>
          </cell>
          <cell r="II77" t="str">
            <v>029300</v>
          </cell>
          <cell r="IJ77">
            <v>303</v>
          </cell>
          <cell r="IK77" t="str">
            <v>029300</v>
          </cell>
          <cell r="IL77">
            <v>439</v>
          </cell>
          <cell r="IM77" t="str">
            <v>029700</v>
          </cell>
          <cell r="IN77">
            <v>701</v>
          </cell>
          <cell r="IO77" t="str">
            <v>029400</v>
          </cell>
          <cell r="IP77">
            <v>608</v>
          </cell>
          <cell r="IQ77" t="str">
            <v>029700</v>
          </cell>
          <cell r="IR77">
            <v>591</v>
          </cell>
          <cell r="IS77" t="str">
            <v>029700</v>
          </cell>
          <cell r="IT77">
            <v>968</v>
          </cell>
          <cell r="IU77" t="str">
            <v>029700</v>
          </cell>
          <cell r="IV77">
            <v>568</v>
          </cell>
          <cell r="IW77" t="str">
            <v>029700</v>
          </cell>
          <cell r="IX77">
            <v>899</v>
          </cell>
          <cell r="IY77" t="str">
            <v>029400</v>
          </cell>
          <cell r="IZ77">
            <v>302</v>
          </cell>
          <cell r="JA77" t="str">
            <v>029700</v>
          </cell>
          <cell r="JB77">
            <v>790</v>
          </cell>
          <cell r="JE77" t="str">
            <v>029400</v>
          </cell>
          <cell r="JF77">
            <v>530</v>
          </cell>
          <cell r="JG77" t="str">
            <v>029700</v>
          </cell>
          <cell r="JH77">
            <v>444</v>
          </cell>
          <cell r="JI77" t="str">
            <v>029700</v>
          </cell>
          <cell r="JJ77">
            <v>830</v>
          </cell>
          <cell r="JK77" t="str">
            <v>029700</v>
          </cell>
          <cell r="JL77">
            <v>420</v>
          </cell>
          <cell r="JM77" t="str">
            <v>029700</v>
          </cell>
          <cell r="JN77">
            <v>787</v>
          </cell>
          <cell r="JO77" t="str">
            <v>029700</v>
          </cell>
          <cell r="JP77">
            <v>408</v>
          </cell>
          <cell r="JQ77" t="str">
            <v>029700</v>
          </cell>
          <cell r="JR77">
            <v>786</v>
          </cell>
          <cell r="JS77" t="str">
            <v>029700</v>
          </cell>
          <cell r="JT77">
            <v>413</v>
          </cell>
          <cell r="KA77" t="str">
            <v>029700</v>
          </cell>
          <cell r="KB77">
            <v>370</v>
          </cell>
          <cell r="KE77" t="str">
            <v>029700</v>
          </cell>
          <cell r="KF77">
            <v>292</v>
          </cell>
          <cell r="KO77" t="str">
            <v>029700</v>
          </cell>
          <cell r="KP77">
            <v>632</v>
          </cell>
          <cell r="KY77" t="str">
            <v>029700</v>
          </cell>
          <cell r="KZ77">
            <v>84</v>
          </cell>
          <cell r="LY77" t="str">
            <v>029400</v>
          </cell>
          <cell r="LZ77">
            <v>130</v>
          </cell>
          <cell r="MG77" t="str">
            <v>029700</v>
          </cell>
          <cell r="MH77">
            <v>282</v>
          </cell>
          <cell r="MW77" t="str">
            <v>029700</v>
          </cell>
          <cell r="MX77">
            <v>106</v>
          </cell>
        </row>
        <row r="78">
          <cell r="BO78" t="str">
            <v>028002</v>
          </cell>
          <cell r="BP78">
            <v>140</v>
          </cell>
          <cell r="BQ78" t="str">
            <v>028002</v>
          </cell>
          <cell r="BR78">
            <v>111</v>
          </cell>
          <cell r="BS78" t="str">
            <v>028004</v>
          </cell>
          <cell r="BT78">
            <v>124</v>
          </cell>
          <cell r="BU78" t="str">
            <v>029100</v>
          </cell>
          <cell r="BV78">
            <v>311</v>
          </cell>
          <cell r="BW78" t="str">
            <v>029001</v>
          </cell>
          <cell r="BX78">
            <v>308</v>
          </cell>
          <cell r="BY78" t="str">
            <v>029300</v>
          </cell>
          <cell r="BZ78">
            <v>196</v>
          </cell>
          <cell r="CA78" t="str">
            <v>029700</v>
          </cell>
          <cell r="CB78">
            <v>633</v>
          </cell>
          <cell r="CC78" t="str">
            <v>029700</v>
          </cell>
          <cell r="CD78">
            <v>850</v>
          </cell>
          <cell r="CE78" t="str">
            <v>029100</v>
          </cell>
          <cell r="CF78">
            <v>358</v>
          </cell>
          <cell r="CG78" t="str">
            <v>029400</v>
          </cell>
          <cell r="CH78">
            <v>288</v>
          </cell>
          <cell r="CI78" t="str">
            <v>029300</v>
          </cell>
          <cell r="CJ78">
            <v>255</v>
          </cell>
          <cell r="CK78" t="str">
            <v>029400</v>
          </cell>
          <cell r="CL78">
            <v>315</v>
          </cell>
          <cell r="CM78" t="str">
            <v>029700</v>
          </cell>
          <cell r="CN78">
            <v>804</v>
          </cell>
          <cell r="CO78" t="str">
            <v>029200</v>
          </cell>
          <cell r="CP78">
            <v>1</v>
          </cell>
          <cell r="CQ78" t="str">
            <v>029400</v>
          </cell>
          <cell r="CR78">
            <v>323</v>
          </cell>
          <cell r="CS78" t="str">
            <v>029300</v>
          </cell>
          <cell r="CT78">
            <v>329</v>
          </cell>
          <cell r="CU78" t="str">
            <v>029700</v>
          </cell>
          <cell r="CV78">
            <v>862</v>
          </cell>
          <cell r="CW78" t="str">
            <v>029400</v>
          </cell>
          <cell r="CX78">
            <v>446</v>
          </cell>
          <cell r="CY78" t="str">
            <v>029700</v>
          </cell>
          <cell r="CZ78">
            <v>871</v>
          </cell>
          <cell r="DA78" t="str">
            <v>029100</v>
          </cell>
          <cell r="DB78">
            <v>557</v>
          </cell>
          <cell r="DC78" t="str">
            <v>029300</v>
          </cell>
          <cell r="DD78">
            <v>307</v>
          </cell>
          <cell r="DE78" t="str">
            <v>029200</v>
          </cell>
          <cell r="DF78">
            <v>2</v>
          </cell>
          <cell r="DG78" t="str">
            <v>029700</v>
          </cell>
          <cell r="DH78">
            <v>798</v>
          </cell>
          <cell r="DI78" t="str">
            <v>029300</v>
          </cell>
          <cell r="DJ78">
            <v>358</v>
          </cell>
          <cell r="DK78" t="str">
            <v>029400</v>
          </cell>
          <cell r="DL78">
            <v>487</v>
          </cell>
          <cell r="DM78" t="str">
            <v>029200</v>
          </cell>
          <cell r="DN78">
            <v>1</v>
          </cell>
          <cell r="DO78" t="str">
            <v>029700</v>
          </cell>
          <cell r="DP78">
            <v>1056</v>
          </cell>
          <cell r="DQ78" t="str">
            <v>029400</v>
          </cell>
          <cell r="DR78">
            <v>659</v>
          </cell>
          <cell r="DS78" t="str">
            <v>029400</v>
          </cell>
          <cell r="DT78">
            <v>600</v>
          </cell>
          <cell r="DU78" t="str">
            <v>029700</v>
          </cell>
          <cell r="DV78">
            <v>1226</v>
          </cell>
          <cell r="DW78" t="str">
            <v>029300</v>
          </cell>
          <cell r="DX78">
            <v>480</v>
          </cell>
          <cell r="DY78" t="str">
            <v>029400</v>
          </cell>
          <cell r="DZ78">
            <v>875</v>
          </cell>
          <cell r="EA78" t="str">
            <v>029700</v>
          </cell>
          <cell r="EB78">
            <v>1225</v>
          </cell>
          <cell r="EC78" t="str">
            <v>029300</v>
          </cell>
          <cell r="ED78">
            <v>639</v>
          </cell>
          <cell r="EE78" t="str">
            <v>029700</v>
          </cell>
          <cell r="EF78">
            <v>1266</v>
          </cell>
          <cell r="EG78" t="str">
            <v>029300</v>
          </cell>
          <cell r="EH78">
            <v>667</v>
          </cell>
          <cell r="EI78" t="str">
            <v>029300</v>
          </cell>
          <cell r="EJ78">
            <v>558</v>
          </cell>
          <cell r="EK78" t="str">
            <v>029500</v>
          </cell>
          <cell r="EL78">
            <v>1</v>
          </cell>
          <cell r="EM78" t="str">
            <v>029700</v>
          </cell>
          <cell r="EN78">
            <v>1059</v>
          </cell>
          <cell r="EO78" t="str">
            <v>029700</v>
          </cell>
          <cell r="EP78">
            <v>1282</v>
          </cell>
          <cell r="EQ78" t="str">
            <v>029700</v>
          </cell>
          <cell r="ER78">
            <v>1046</v>
          </cell>
          <cell r="ES78" t="str">
            <v>029400</v>
          </cell>
          <cell r="ET78">
            <v>920</v>
          </cell>
          <cell r="EU78" t="str">
            <v>029700</v>
          </cell>
          <cell r="EV78">
            <v>1021</v>
          </cell>
          <cell r="EW78" t="str">
            <v>029700</v>
          </cell>
          <cell r="EX78">
            <v>1155</v>
          </cell>
          <cell r="EY78" t="str">
            <v>029700</v>
          </cell>
          <cell r="EZ78">
            <v>929</v>
          </cell>
          <cell r="FA78" t="str">
            <v>029400</v>
          </cell>
          <cell r="FB78">
            <v>785</v>
          </cell>
          <cell r="FC78" t="str">
            <v>029400</v>
          </cell>
          <cell r="FD78">
            <v>632</v>
          </cell>
          <cell r="FE78" t="str">
            <v>029400</v>
          </cell>
          <cell r="FF78">
            <v>764</v>
          </cell>
          <cell r="FI78" t="str">
            <v>029700</v>
          </cell>
          <cell r="FJ78">
            <v>1008</v>
          </cell>
          <cell r="FK78" t="str">
            <v>029400</v>
          </cell>
          <cell r="FL78">
            <v>556</v>
          </cell>
          <cell r="FM78" t="str">
            <v>029700</v>
          </cell>
          <cell r="FN78">
            <v>995</v>
          </cell>
          <cell r="FS78" t="str">
            <v>029700</v>
          </cell>
          <cell r="FT78">
            <v>731</v>
          </cell>
          <cell r="FU78" t="str">
            <v>029700</v>
          </cell>
          <cell r="FV78">
            <v>946</v>
          </cell>
          <cell r="FW78" t="str">
            <v>029700</v>
          </cell>
          <cell r="FX78">
            <v>760</v>
          </cell>
          <cell r="GA78" t="str">
            <v>029400</v>
          </cell>
          <cell r="GB78">
            <v>461</v>
          </cell>
          <cell r="GE78" t="str">
            <v>029400</v>
          </cell>
          <cell r="GF78">
            <v>405</v>
          </cell>
          <cell r="GG78" t="str">
            <v>029700</v>
          </cell>
          <cell r="GH78">
            <v>925</v>
          </cell>
          <cell r="GI78" t="str">
            <v>029300</v>
          </cell>
          <cell r="GJ78">
            <v>338</v>
          </cell>
          <cell r="GK78" t="str">
            <v>029700</v>
          </cell>
          <cell r="GL78">
            <v>889</v>
          </cell>
          <cell r="GQ78" t="str">
            <v>029700</v>
          </cell>
          <cell r="GR78">
            <v>721</v>
          </cell>
          <cell r="GY78" t="str">
            <v>029700</v>
          </cell>
          <cell r="GZ78">
            <v>704</v>
          </cell>
          <cell r="HA78" t="str">
            <v>029800</v>
          </cell>
          <cell r="HB78">
            <v>1</v>
          </cell>
          <cell r="HC78" t="str">
            <v>029700</v>
          </cell>
          <cell r="HD78">
            <v>709</v>
          </cell>
          <cell r="HE78" t="str">
            <v>029300</v>
          </cell>
          <cell r="HF78">
            <v>326</v>
          </cell>
          <cell r="HI78" t="str">
            <v>029700</v>
          </cell>
          <cell r="HJ78">
            <v>881</v>
          </cell>
          <cell r="HK78" t="str">
            <v>029400</v>
          </cell>
          <cell r="HL78">
            <v>333</v>
          </cell>
          <cell r="HM78" t="str">
            <v>029700</v>
          </cell>
          <cell r="HN78">
            <v>871</v>
          </cell>
          <cell r="HO78" t="str">
            <v>029700</v>
          </cell>
          <cell r="HP78">
            <v>679</v>
          </cell>
          <cell r="HQ78" t="str">
            <v>029700</v>
          </cell>
          <cell r="HR78">
            <v>894</v>
          </cell>
          <cell r="HS78" t="str">
            <v>029700</v>
          </cell>
          <cell r="HT78">
            <v>719</v>
          </cell>
          <cell r="HU78" t="str">
            <v>029700</v>
          </cell>
          <cell r="HV78">
            <v>904</v>
          </cell>
          <cell r="HW78" t="str">
            <v>029700</v>
          </cell>
          <cell r="HX78">
            <v>717</v>
          </cell>
          <cell r="IA78" t="str">
            <v>029400</v>
          </cell>
          <cell r="IB78">
            <v>372</v>
          </cell>
          <cell r="IE78" t="str">
            <v>029400</v>
          </cell>
          <cell r="IF78">
            <v>406</v>
          </cell>
          <cell r="IG78" t="str">
            <v>029700</v>
          </cell>
          <cell r="IH78">
            <v>976</v>
          </cell>
          <cell r="II78" t="str">
            <v>029400</v>
          </cell>
          <cell r="IJ78">
            <v>398</v>
          </cell>
          <cell r="IK78" t="str">
            <v>029400</v>
          </cell>
          <cell r="IL78">
            <v>586</v>
          </cell>
          <cell r="IO78" t="str">
            <v>029700</v>
          </cell>
          <cell r="IP78">
            <v>953</v>
          </cell>
          <cell r="IW78" t="str">
            <v>029800</v>
          </cell>
          <cell r="IX78">
            <v>1</v>
          </cell>
          <cell r="IY78" t="str">
            <v>029700</v>
          </cell>
          <cell r="IZ78">
            <v>495</v>
          </cell>
          <cell r="JE78" t="str">
            <v>029700</v>
          </cell>
          <cell r="JF78">
            <v>839</v>
          </cell>
          <cell r="LY78" t="str">
            <v>029700</v>
          </cell>
          <cell r="LZ78">
            <v>489</v>
          </cell>
        </row>
        <row r="79">
          <cell r="BO79" t="str">
            <v>028004</v>
          </cell>
          <cell r="BP79">
            <v>87</v>
          </cell>
          <cell r="BQ79" t="str">
            <v>028004</v>
          </cell>
          <cell r="BR79">
            <v>80</v>
          </cell>
          <cell r="BS79" t="str">
            <v>029001</v>
          </cell>
          <cell r="BT79">
            <v>315</v>
          </cell>
          <cell r="BU79" t="str">
            <v>029300</v>
          </cell>
          <cell r="BV79">
            <v>182</v>
          </cell>
          <cell r="BW79" t="str">
            <v>029100</v>
          </cell>
          <cell r="BX79">
            <v>310</v>
          </cell>
          <cell r="BY79" t="str">
            <v>029400</v>
          </cell>
          <cell r="BZ79">
            <v>309</v>
          </cell>
          <cell r="CE79" t="str">
            <v>029200</v>
          </cell>
          <cell r="CF79">
            <v>2</v>
          </cell>
          <cell r="CG79" t="str">
            <v>029700</v>
          </cell>
          <cell r="CH79">
            <v>835</v>
          </cell>
          <cell r="CI79" t="str">
            <v>029400</v>
          </cell>
          <cell r="CJ79">
            <v>316</v>
          </cell>
          <cell r="CK79" t="str">
            <v>029700</v>
          </cell>
          <cell r="CL79">
            <v>861</v>
          </cell>
          <cell r="CO79" t="str">
            <v>029300</v>
          </cell>
          <cell r="CP79">
            <v>305</v>
          </cell>
          <cell r="CQ79" t="str">
            <v>029700</v>
          </cell>
          <cell r="CR79">
            <v>806</v>
          </cell>
          <cell r="CS79" t="str">
            <v>029400</v>
          </cell>
          <cell r="CT79">
            <v>413</v>
          </cell>
          <cell r="CW79" t="str">
            <v>029700</v>
          </cell>
          <cell r="CX79">
            <v>1016</v>
          </cell>
          <cell r="CY79" t="str">
            <v>029900</v>
          </cell>
          <cell r="CZ79">
            <v>1</v>
          </cell>
          <cell r="DA79" t="str">
            <v>029200</v>
          </cell>
          <cell r="DB79">
            <v>1</v>
          </cell>
          <cell r="DC79" t="str">
            <v>029400</v>
          </cell>
          <cell r="DD79">
            <v>378</v>
          </cell>
          <cell r="DE79" t="str">
            <v>029300</v>
          </cell>
          <cell r="DF79">
            <v>365</v>
          </cell>
          <cell r="DG79" t="str">
            <v>029800</v>
          </cell>
          <cell r="DH79">
            <v>1</v>
          </cell>
          <cell r="DI79" t="str">
            <v>029400</v>
          </cell>
          <cell r="DJ79">
            <v>517</v>
          </cell>
          <cell r="DK79" t="str">
            <v>029700</v>
          </cell>
          <cell r="DL79">
            <v>913</v>
          </cell>
          <cell r="DM79" t="str">
            <v>029300</v>
          </cell>
          <cell r="DN79">
            <v>398</v>
          </cell>
          <cell r="DO79" t="str">
            <v>029800</v>
          </cell>
          <cell r="DP79">
            <v>1</v>
          </cell>
          <cell r="DQ79" t="str">
            <v>029700</v>
          </cell>
          <cell r="DR79">
            <v>1165</v>
          </cell>
          <cell r="DS79" t="str">
            <v>029700</v>
          </cell>
          <cell r="DT79">
            <v>1107</v>
          </cell>
          <cell r="DU79" t="str">
            <v>029800</v>
          </cell>
          <cell r="DV79">
            <v>1</v>
          </cell>
          <cell r="DW79" t="str">
            <v>029400</v>
          </cell>
          <cell r="DX79">
            <v>712</v>
          </cell>
          <cell r="DY79" t="str">
            <v>029700</v>
          </cell>
          <cell r="DZ79">
            <v>1362</v>
          </cell>
          <cell r="EC79" t="str">
            <v>029400</v>
          </cell>
          <cell r="ED79">
            <v>927</v>
          </cell>
          <cell r="EG79" t="str">
            <v>029400</v>
          </cell>
          <cell r="EH79">
            <v>904</v>
          </cell>
          <cell r="EI79" t="str">
            <v>029400</v>
          </cell>
          <cell r="EJ79">
            <v>778</v>
          </cell>
          <cell r="EK79" t="str">
            <v>029700</v>
          </cell>
          <cell r="EL79">
            <v>1329</v>
          </cell>
          <cell r="EM79" t="str">
            <v>029900</v>
          </cell>
          <cell r="EN79">
            <v>1</v>
          </cell>
          <cell r="ES79" t="str">
            <v>029700</v>
          </cell>
          <cell r="ET79">
            <v>1202</v>
          </cell>
          <cell r="FA79" t="str">
            <v>029700</v>
          </cell>
          <cell r="FB79">
            <v>1067</v>
          </cell>
          <cell r="FC79" t="str">
            <v>029700</v>
          </cell>
          <cell r="FD79">
            <v>865</v>
          </cell>
          <cell r="FE79" t="str">
            <v>029700</v>
          </cell>
          <cell r="FF79">
            <v>1043</v>
          </cell>
          <cell r="FK79" t="str">
            <v>029700</v>
          </cell>
          <cell r="FL79">
            <v>789</v>
          </cell>
          <cell r="FW79" t="str">
            <v>029900</v>
          </cell>
          <cell r="FX79">
            <v>1</v>
          </cell>
          <cell r="GA79" t="str">
            <v>029700</v>
          </cell>
          <cell r="GB79">
            <v>712</v>
          </cell>
          <cell r="GE79" t="str">
            <v>029700</v>
          </cell>
          <cell r="GF79">
            <v>747</v>
          </cell>
          <cell r="GI79" t="str">
            <v>029400</v>
          </cell>
          <cell r="GJ79">
            <v>402</v>
          </cell>
          <cell r="HE79" t="str">
            <v>029400</v>
          </cell>
          <cell r="HF79">
            <v>378</v>
          </cell>
          <cell r="HK79" t="str">
            <v>029700</v>
          </cell>
          <cell r="HL79">
            <v>715</v>
          </cell>
          <cell r="IA79" t="str">
            <v>029700</v>
          </cell>
          <cell r="IB79">
            <v>746</v>
          </cell>
          <cell r="IE79" t="str">
            <v>029700</v>
          </cell>
          <cell r="IF79">
            <v>737</v>
          </cell>
          <cell r="II79" t="str">
            <v>029700</v>
          </cell>
          <cell r="IJ79">
            <v>702</v>
          </cell>
          <cell r="IK79" t="str">
            <v>029700</v>
          </cell>
          <cell r="IL79">
            <v>1007</v>
          </cell>
        </row>
        <row r="80">
          <cell r="BO80" t="str">
            <v>029001</v>
          </cell>
          <cell r="BP80">
            <v>388</v>
          </cell>
          <cell r="BQ80" t="str">
            <v>029001</v>
          </cell>
          <cell r="BR80">
            <v>328</v>
          </cell>
          <cell r="BS80" t="str">
            <v>029100</v>
          </cell>
          <cell r="BT80">
            <v>281</v>
          </cell>
          <cell r="BU80" t="str">
            <v>029400</v>
          </cell>
          <cell r="BV80">
            <v>298</v>
          </cell>
          <cell r="BW80" t="str">
            <v>029300</v>
          </cell>
          <cell r="BX80">
            <v>203</v>
          </cell>
          <cell r="BY80" t="str">
            <v>029700</v>
          </cell>
          <cell r="BZ80">
            <v>796</v>
          </cell>
          <cell r="CE80" t="str">
            <v>029300</v>
          </cell>
          <cell r="CF80">
            <v>252</v>
          </cell>
          <cell r="CI80" t="str">
            <v>029700</v>
          </cell>
          <cell r="CJ80">
            <v>697</v>
          </cell>
          <cell r="CO80" t="str">
            <v>029400</v>
          </cell>
          <cell r="CP80">
            <v>404</v>
          </cell>
          <cell r="CS80" t="str">
            <v>029700</v>
          </cell>
          <cell r="CT80">
            <v>931</v>
          </cell>
          <cell r="DA80" t="str">
            <v>029300</v>
          </cell>
          <cell r="DB80">
            <v>379</v>
          </cell>
          <cell r="DC80" t="str">
            <v>029700</v>
          </cell>
          <cell r="DD80">
            <v>881</v>
          </cell>
          <cell r="DE80" t="str">
            <v>029400</v>
          </cell>
          <cell r="DF80">
            <v>465</v>
          </cell>
          <cell r="DI80" t="str">
            <v>029700</v>
          </cell>
          <cell r="DJ80">
            <v>944</v>
          </cell>
          <cell r="DM80" t="str">
            <v>029400</v>
          </cell>
          <cell r="DN80">
            <v>597</v>
          </cell>
          <cell r="DS80" t="str">
            <v>029900</v>
          </cell>
          <cell r="DT80">
            <v>1</v>
          </cell>
          <cell r="DW80" t="str">
            <v>029700</v>
          </cell>
          <cell r="DX80">
            <v>1217</v>
          </cell>
          <cell r="DY80" t="str">
            <v>029800</v>
          </cell>
          <cell r="DZ80">
            <v>1</v>
          </cell>
          <cell r="EC80" t="str">
            <v>029700</v>
          </cell>
          <cell r="ED80">
            <v>1276</v>
          </cell>
          <cell r="EG80" t="str">
            <v>029700</v>
          </cell>
          <cell r="EH80">
            <v>1352</v>
          </cell>
          <cell r="EI80" t="str">
            <v>029500</v>
          </cell>
          <cell r="EJ80">
            <v>1</v>
          </cell>
          <cell r="EK80" t="str">
            <v>029800</v>
          </cell>
          <cell r="EL80">
            <v>1</v>
          </cell>
          <cell r="FA80" t="str">
            <v>029900</v>
          </cell>
          <cell r="FB80">
            <v>1</v>
          </cell>
          <cell r="FE80" t="str">
            <v>029900</v>
          </cell>
          <cell r="FF80">
            <v>1</v>
          </cell>
          <cell r="GI80" t="str">
            <v>029700</v>
          </cell>
          <cell r="GJ80">
            <v>728</v>
          </cell>
          <cell r="HE80" t="str">
            <v>029700</v>
          </cell>
          <cell r="HF80">
            <v>861</v>
          </cell>
        </row>
        <row r="81">
          <cell r="BO81" t="str">
            <v>029100</v>
          </cell>
          <cell r="BP81">
            <v>184</v>
          </cell>
          <cell r="BQ81" t="str">
            <v>029100</v>
          </cell>
          <cell r="BR81">
            <v>217</v>
          </cell>
          <cell r="BS81" t="str">
            <v>029300</v>
          </cell>
          <cell r="BT81">
            <v>201</v>
          </cell>
          <cell r="BU81" t="str">
            <v>029700</v>
          </cell>
          <cell r="BV81">
            <v>631</v>
          </cell>
          <cell r="BW81" t="str">
            <v>029400</v>
          </cell>
          <cell r="BX81">
            <v>336</v>
          </cell>
          <cell r="CE81" t="str">
            <v>029400</v>
          </cell>
          <cell r="CF81">
            <v>309</v>
          </cell>
          <cell r="CO81" t="str">
            <v>029700</v>
          </cell>
          <cell r="CP81">
            <v>973</v>
          </cell>
          <cell r="DA81" t="str">
            <v>029400</v>
          </cell>
          <cell r="DB81">
            <v>457</v>
          </cell>
          <cell r="DC81" t="str">
            <v>029800</v>
          </cell>
          <cell r="DD81">
            <v>1</v>
          </cell>
          <cell r="DE81" t="str">
            <v>029700</v>
          </cell>
          <cell r="DF81">
            <v>956</v>
          </cell>
          <cell r="DI81" t="str">
            <v>029900</v>
          </cell>
          <cell r="DJ81">
            <v>1</v>
          </cell>
          <cell r="DM81" t="str">
            <v>029700</v>
          </cell>
          <cell r="DN81">
            <v>1031</v>
          </cell>
          <cell r="EI81" t="str">
            <v>029700</v>
          </cell>
          <cell r="EJ81">
            <v>1152</v>
          </cell>
          <cell r="HE81" t="str">
            <v>029800</v>
          </cell>
          <cell r="HF81">
            <v>1</v>
          </cell>
        </row>
        <row r="82">
          <cell r="BO82" t="str">
            <v>029300</v>
          </cell>
          <cell r="BP82">
            <v>129</v>
          </cell>
          <cell r="BQ82" t="str">
            <v>029300</v>
          </cell>
          <cell r="BR82">
            <v>101</v>
          </cell>
          <cell r="BS82" t="str">
            <v>029400</v>
          </cell>
          <cell r="BT82">
            <v>352</v>
          </cell>
          <cell r="BW82" t="str">
            <v>029700</v>
          </cell>
          <cell r="BX82">
            <v>541</v>
          </cell>
          <cell r="CE82" t="str">
            <v>029700</v>
          </cell>
          <cell r="CF82">
            <v>651</v>
          </cell>
          <cell r="DA82" t="str">
            <v>029700</v>
          </cell>
          <cell r="DB82">
            <v>987</v>
          </cell>
          <cell r="DM82" t="str">
            <v>029800</v>
          </cell>
          <cell r="DN82">
            <v>1</v>
          </cell>
        </row>
        <row r="83">
          <cell r="BO83" t="str">
            <v>029400</v>
          </cell>
          <cell r="BP83">
            <v>406</v>
          </cell>
          <cell r="BQ83" t="str">
            <v>029400</v>
          </cell>
          <cell r="BR83">
            <v>339</v>
          </cell>
          <cell r="BS83" t="str">
            <v>029700</v>
          </cell>
          <cell r="BT83">
            <v>444</v>
          </cell>
          <cell r="DM83" t="str">
            <v>029900</v>
          </cell>
          <cell r="DN83">
            <v>1</v>
          </cell>
        </row>
        <row r="84">
          <cell r="BO84" t="str">
            <v>029700</v>
          </cell>
          <cell r="BP84">
            <v>273</v>
          </cell>
          <cell r="BQ84" t="str">
            <v>029700</v>
          </cell>
          <cell r="BR84">
            <v>372</v>
          </cell>
        </row>
      </sheetData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.пос.(Пр.20-23)"/>
      <sheetName val="Раз.пос.(Пр.2-24) "/>
      <sheetName val="Откл.Пр.2-24-Пр.20-23"/>
      <sheetName val="Перевод ДН дети"/>
      <sheetName val="Перевод 2 этапа ДВН"/>
      <sheetName val="Перевод 2 этапа УД"/>
      <sheetName val="Раз.пос.(Пр.3-24)"/>
      <sheetName val="Раз.пос МЗ 15.02."/>
      <sheetName val="Отклон.от МЗ"/>
      <sheetName val="Отклон.Пр.3-24-Пр.2-24"/>
    </sheetNames>
    <sheetDataSet>
      <sheetData sheetId="0" refreshError="1"/>
      <sheetData sheetId="1">
        <row r="9">
          <cell r="G9">
            <v>2376</v>
          </cell>
          <cell r="J9">
            <v>144000</v>
          </cell>
        </row>
        <row r="11">
          <cell r="F11">
            <v>0</v>
          </cell>
          <cell r="G11">
            <v>0</v>
          </cell>
          <cell r="I11">
            <v>0</v>
          </cell>
          <cell r="J11">
            <v>2060</v>
          </cell>
          <cell r="K11">
            <v>1350</v>
          </cell>
          <cell r="L11">
            <v>7038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1090</v>
          </cell>
          <cell r="K12">
            <v>800</v>
          </cell>
          <cell r="L12">
            <v>9840</v>
          </cell>
          <cell r="M12">
            <v>1025</v>
          </cell>
          <cell r="N12">
            <v>439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1040</v>
          </cell>
          <cell r="K13">
            <v>1700</v>
          </cell>
          <cell r="L13">
            <v>24339</v>
          </cell>
          <cell r="M13">
            <v>1025</v>
          </cell>
          <cell r="N13">
            <v>439</v>
          </cell>
          <cell r="P13">
            <v>0</v>
          </cell>
          <cell r="Q13">
            <v>0</v>
          </cell>
          <cell r="R13">
            <v>145</v>
          </cell>
          <cell r="S13">
            <v>0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2154</v>
          </cell>
          <cell r="K14">
            <v>751</v>
          </cell>
          <cell r="L14">
            <v>8904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2120</v>
          </cell>
          <cell r="K15">
            <v>3300</v>
          </cell>
          <cell r="L15">
            <v>2574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F16">
            <v>0</v>
          </cell>
          <cell r="G16">
            <v>0</v>
          </cell>
          <cell r="I16">
            <v>218</v>
          </cell>
          <cell r="J16">
            <v>16760</v>
          </cell>
          <cell r="K16">
            <v>12082</v>
          </cell>
          <cell r="L16">
            <v>85719</v>
          </cell>
          <cell r="M16">
            <v>1025</v>
          </cell>
          <cell r="N16">
            <v>439</v>
          </cell>
          <cell r="P16">
            <v>0</v>
          </cell>
          <cell r="Q16">
            <v>0</v>
          </cell>
          <cell r="R16">
            <v>173</v>
          </cell>
          <cell r="S16">
            <v>0</v>
          </cell>
        </row>
        <row r="17">
          <cell r="F17">
            <v>0</v>
          </cell>
          <cell r="G17">
            <v>0</v>
          </cell>
          <cell r="I17">
            <v>1373</v>
          </cell>
          <cell r="J17">
            <v>3807</v>
          </cell>
          <cell r="K17">
            <v>5523</v>
          </cell>
          <cell r="L17">
            <v>19748</v>
          </cell>
          <cell r="M17">
            <v>1025</v>
          </cell>
          <cell r="N17">
            <v>439</v>
          </cell>
          <cell r="P17">
            <v>0</v>
          </cell>
          <cell r="Q17">
            <v>0</v>
          </cell>
          <cell r="R17">
            <v>273</v>
          </cell>
          <cell r="S17">
            <v>0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2463</v>
          </cell>
          <cell r="K18">
            <v>1603</v>
          </cell>
          <cell r="L18">
            <v>9409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F19">
            <v>0</v>
          </cell>
          <cell r="G19">
            <v>0</v>
          </cell>
          <cell r="I19">
            <v>0</v>
          </cell>
          <cell r="J19">
            <v>1047</v>
          </cell>
          <cell r="K19">
            <v>3022</v>
          </cell>
          <cell r="L19">
            <v>8575</v>
          </cell>
          <cell r="M19">
            <v>1025</v>
          </cell>
          <cell r="N19">
            <v>439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F20">
            <v>0</v>
          </cell>
          <cell r="G20">
            <v>0</v>
          </cell>
          <cell r="I20">
            <v>0</v>
          </cell>
          <cell r="J20">
            <v>990</v>
          </cell>
          <cell r="K20">
            <v>3890</v>
          </cell>
          <cell r="L20">
            <v>8418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F21">
            <v>0</v>
          </cell>
          <cell r="G21">
            <v>0</v>
          </cell>
          <cell r="I21">
            <v>0</v>
          </cell>
          <cell r="J21">
            <v>1784</v>
          </cell>
          <cell r="K21">
            <v>1992</v>
          </cell>
          <cell r="L21">
            <v>3444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F22">
            <v>0</v>
          </cell>
          <cell r="G22">
            <v>0</v>
          </cell>
          <cell r="I22">
            <v>0</v>
          </cell>
          <cell r="J22">
            <v>2520</v>
          </cell>
          <cell r="K22">
            <v>0</v>
          </cell>
          <cell r="L22">
            <v>26564</v>
          </cell>
          <cell r="M22">
            <v>1025</v>
          </cell>
          <cell r="N22">
            <v>439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1957</v>
          </cell>
          <cell r="K24">
            <v>1007</v>
          </cell>
          <cell r="L24">
            <v>11081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2565</v>
          </cell>
          <cell r="K25">
            <v>7069</v>
          </cell>
          <cell r="L25">
            <v>16172</v>
          </cell>
          <cell r="M25">
            <v>1025</v>
          </cell>
          <cell r="N25">
            <v>439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F26">
            <v>0</v>
          </cell>
          <cell r="G26">
            <v>0</v>
          </cell>
          <cell r="I26">
            <v>0</v>
          </cell>
          <cell r="J26">
            <v>3135</v>
          </cell>
          <cell r="K26">
            <v>4610</v>
          </cell>
          <cell r="L26">
            <v>28981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13930</v>
          </cell>
          <cell r="K27">
            <v>550</v>
          </cell>
          <cell r="L27">
            <v>28028</v>
          </cell>
          <cell r="M27">
            <v>1025</v>
          </cell>
          <cell r="N27">
            <v>439</v>
          </cell>
          <cell r="P27">
            <v>0</v>
          </cell>
          <cell r="Q27">
            <v>0</v>
          </cell>
          <cell r="R27">
            <v>263</v>
          </cell>
          <cell r="S27">
            <v>0</v>
          </cell>
        </row>
        <row r="28">
          <cell r="F28">
            <v>0</v>
          </cell>
          <cell r="G28">
            <v>0</v>
          </cell>
          <cell r="I28">
            <v>0</v>
          </cell>
          <cell r="J28">
            <v>3252</v>
          </cell>
          <cell r="K28">
            <v>107</v>
          </cell>
          <cell r="L28">
            <v>12146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1891</v>
          </cell>
          <cell r="K29">
            <v>104</v>
          </cell>
          <cell r="L29">
            <v>5078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F30">
            <v>0</v>
          </cell>
          <cell r="G30">
            <v>0</v>
          </cell>
          <cell r="I30">
            <v>870</v>
          </cell>
          <cell r="J30">
            <v>4892</v>
          </cell>
          <cell r="K30">
            <v>2282</v>
          </cell>
          <cell r="L30">
            <v>30031</v>
          </cell>
          <cell r="M30">
            <v>1025</v>
          </cell>
          <cell r="N30">
            <v>439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F31">
            <v>0</v>
          </cell>
          <cell r="G31">
            <v>0</v>
          </cell>
          <cell r="I31">
            <v>0</v>
          </cell>
          <cell r="J31">
            <v>4707</v>
          </cell>
          <cell r="K31">
            <v>5186</v>
          </cell>
          <cell r="L31">
            <v>37039</v>
          </cell>
          <cell r="M31">
            <v>1025</v>
          </cell>
          <cell r="N31">
            <v>439</v>
          </cell>
          <cell r="P31">
            <v>0</v>
          </cell>
          <cell r="Q31">
            <v>0</v>
          </cell>
          <cell r="R31">
            <v>611</v>
          </cell>
          <cell r="S31">
            <v>0</v>
          </cell>
        </row>
        <row r="32">
          <cell r="F32">
            <v>0</v>
          </cell>
          <cell r="G32">
            <v>0</v>
          </cell>
          <cell r="I32">
            <v>0</v>
          </cell>
          <cell r="J32">
            <v>3066</v>
          </cell>
          <cell r="K32">
            <v>3531</v>
          </cell>
          <cell r="L32">
            <v>4718</v>
          </cell>
          <cell r="M32">
            <v>0</v>
          </cell>
          <cell r="N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F33">
            <v>0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F35">
            <v>0</v>
          </cell>
          <cell r="G35">
            <v>0</v>
          </cell>
          <cell r="I35">
            <v>0</v>
          </cell>
          <cell r="J35">
            <v>30155</v>
          </cell>
          <cell r="K35">
            <v>3567</v>
          </cell>
          <cell r="L35">
            <v>26236</v>
          </cell>
          <cell r="M35">
            <v>3075</v>
          </cell>
          <cell r="N35">
            <v>1317</v>
          </cell>
          <cell r="P35">
            <v>0</v>
          </cell>
          <cell r="Q35">
            <v>0</v>
          </cell>
          <cell r="R35">
            <v>2034</v>
          </cell>
          <cell r="S35">
            <v>0</v>
          </cell>
        </row>
        <row r="36">
          <cell r="F36">
            <v>100</v>
          </cell>
          <cell r="G36">
            <v>0</v>
          </cell>
          <cell r="I36">
            <v>0</v>
          </cell>
          <cell r="J36">
            <v>2900</v>
          </cell>
          <cell r="K36">
            <v>0</v>
          </cell>
          <cell r="L36">
            <v>49924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2422</v>
          </cell>
          <cell r="S36">
            <v>0</v>
          </cell>
        </row>
        <row r="37">
          <cell r="F37">
            <v>0</v>
          </cell>
          <cell r="G37">
            <v>0</v>
          </cell>
          <cell r="I37">
            <v>2139</v>
          </cell>
          <cell r="J37">
            <v>0</v>
          </cell>
          <cell r="K37">
            <v>8131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8672</v>
          </cell>
          <cell r="K39">
            <v>2900</v>
          </cell>
          <cell r="L39">
            <v>30493</v>
          </cell>
          <cell r="M39">
            <v>1025</v>
          </cell>
          <cell r="N39">
            <v>439</v>
          </cell>
          <cell r="P39">
            <v>0</v>
          </cell>
          <cell r="Q39">
            <v>0</v>
          </cell>
          <cell r="R39">
            <v>916</v>
          </cell>
          <cell r="S39">
            <v>0</v>
          </cell>
        </row>
        <row r="40">
          <cell r="F40">
            <v>0</v>
          </cell>
          <cell r="G40">
            <v>0</v>
          </cell>
          <cell r="I40">
            <v>407</v>
          </cell>
          <cell r="J40">
            <v>16664</v>
          </cell>
          <cell r="K40">
            <v>8529</v>
          </cell>
          <cell r="L40">
            <v>45987</v>
          </cell>
          <cell r="M40">
            <v>1025</v>
          </cell>
          <cell r="N40">
            <v>439</v>
          </cell>
          <cell r="P40">
            <v>0</v>
          </cell>
          <cell r="Q40">
            <v>0</v>
          </cell>
          <cell r="R40">
            <v>289</v>
          </cell>
          <cell r="S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1629</v>
          </cell>
          <cell r="K41">
            <v>0</v>
          </cell>
          <cell r="L41">
            <v>11387</v>
          </cell>
          <cell r="M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4750</v>
          </cell>
          <cell r="K42">
            <v>4000</v>
          </cell>
          <cell r="L42">
            <v>23658</v>
          </cell>
          <cell r="M42">
            <v>1025</v>
          </cell>
          <cell r="N42">
            <v>439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3585</v>
          </cell>
          <cell r="K43">
            <v>3516</v>
          </cell>
          <cell r="L43">
            <v>13396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F44">
            <v>0</v>
          </cell>
          <cell r="G44">
            <v>0</v>
          </cell>
          <cell r="I44">
            <v>0</v>
          </cell>
          <cell r="J44">
            <v>6271</v>
          </cell>
          <cell r="K44">
            <v>3300</v>
          </cell>
          <cell r="L44">
            <v>45656</v>
          </cell>
          <cell r="M44">
            <v>1025</v>
          </cell>
          <cell r="N44">
            <v>439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I45">
            <v>0</v>
          </cell>
          <cell r="J45">
            <v>1713</v>
          </cell>
          <cell r="K45">
            <v>2313</v>
          </cell>
          <cell r="L45">
            <v>6356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I46">
            <v>0</v>
          </cell>
          <cell r="J46">
            <v>685</v>
          </cell>
          <cell r="K46">
            <v>5</v>
          </cell>
          <cell r="L46">
            <v>9582</v>
          </cell>
          <cell r="M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I47">
            <v>0</v>
          </cell>
          <cell r="J47">
            <v>1468</v>
          </cell>
          <cell r="K47">
            <v>932</v>
          </cell>
          <cell r="L47">
            <v>11653</v>
          </cell>
          <cell r="M47">
            <v>1025</v>
          </cell>
          <cell r="N47">
            <v>439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F48">
            <v>0</v>
          </cell>
          <cell r="G48">
            <v>0</v>
          </cell>
          <cell r="I48">
            <v>0</v>
          </cell>
          <cell r="J48">
            <v>1678</v>
          </cell>
          <cell r="K48">
            <v>526</v>
          </cell>
          <cell r="L48">
            <v>4550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F49">
            <v>0</v>
          </cell>
          <cell r="G49">
            <v>0</v>
          </cell>
          <cell r="I49">
            <v>0</v>
          </cell>
          <cell r="J49">
            <v>202</v>
          </cell>
          <cell r="K49">
            <v>16</v>
          </cell>
          <cell r="L49">
            <v>14259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F50">
            <v>0</v>
          </cell>
          <cell r="G50">
            <v>0</v>
          </cell>
          <cell r="I50">
            <v>0</v>
          </cell>
          <cell r="J50">
            <v>7641</v>
          </cell>
          <cell r="K50">
            <v>1779</v>
          </cell>
          <cell r="L50">
            <v>70553</v>
          </cell>
          <cell r="M50">
            <v>1025</v>
          </cell>
          <cell r="N50">
            <v>439</v>
          </cell>
          <cell r="P50">
            <v>0</v>
          </cell>
          <cell r="Q50">
            <v>0</v>
          </cell>
          <cell r="R50">
            <v>1935</v>
          </cell>
          <cell r="S50">
            <v>0</v>
          </cell>
        </row>
        <row r="51">
          <cell r="F51">
            <v>0</v>
          </cell>
          <cell r="G51">
            <v>0</v>
          </cell>
          <cell r="I51">
            <v>0</v>
          </cell>
          <cell r="J51">
            <v>1308</v>
          </cell>
          <cell r="K51">
            <v>804</v>
          </cell>
          <cell r="L51">
            <v>13858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F52">
            <v>0</v>
          </cell>
          <cell r="G52">
            <v>0</v>
          </cell>
          <cell r="I52">
            <v>0</v>
          </cell>
          <cell r="J52">
            <v>7401</v>
          </cell>
          <cell r="K52">
            <v>3100</v>
          </cell>
          <cell r="L52">
            <v>51974</v>
          </cell>
          <cell r="M52">
            <v>1025</v>
          </cell>
          <cell r="N52">
            <v>439</v>
          </cell>
          <cell r="P52">
            <v>0</v>
          </cell>
          <cell r="Q52">
            <v>0</v>
          </cell>
          <cell r="R52">
            <v>43</v>
          </cell>
          <cell r="S52">
            <v>0</v>
          </cell>
        </row>
        <row r="53">
          <cell r="F53">
            <v>0</v>
          </cell>
          <cell r="G53">
            <v>0</v>
          </cell>
          <cell r="I53">
            <v>0</v>
          </cell>
          <cell r="J53">
            <v>850</v>
          </cell>
          <cell r="K53">
            <v>650</v>
          </cell>
          <cell r="L53">
            <v>10008</v>
          </cell>
          <cell r="M53">
            <v>0</v>
          </cell>
          <cell r="N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F54">
            <v>0</v>
          </cell>
          <cell r="G54">
            <v>0</v>
          </cell>
          <cell r="I54">
            <v>0</v>
          </cell>
          <cell r="J54">
            <v>1174</v>
          </cell>
          <cell r="K54">
            <v>4866</v>
          </cell>
          <cell r="L54">
            <v>6455</v>
          </cell>
          <cell r="M54">
            <v>1025</v>
          </cell>
          <cell r="N54">
            <v>439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  <cell r="J55">
            <v>3923</v>
          </cell>
          <cell r="K55">
            <v>3318</v>
          </cell>
          <cell r="L55">
            <v>18534</v>
          </cell>
          <cell r="M55">
            <v>1025</v>
          </cell>
          <cell r="N55">
            <v>439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  <cell r="J56">
            <v>350</v>
          </cell>
          <cell r="K56">
            <v>859</v>
          </cell>
          <cell r="L56">
            <v>5281</v>
          </cell>
          <cell r="M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  <cell r="J57">
            <v>1867</v>
          </cell>
          <cell r="K57">
            <v>0</v>
          </cell>
          <cell r="L57">
            <v>10056</v>
          </cell>
          <cell r="M57">
            <v>1025</v>
          </cell>
          <cell r="N57">
            <v>439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F58">
            <v>0</v>
          </cell>
          <cell r="G58">
            <v>0</v>
          </cell>
          <cell r="I58">
            <v>0</v>
          </cell>
          <cell r="J58">
            <v>3635</v>
          </cell>
          <cell r="K58">
            <v>550</v>
          </cell>
          <cell r="L58">
            <v>11292</v>
          </cell>
          <cell r="M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F59">
            <v>0</v>
          </cell>
          <cell r="G59">
            <v>0</v>
          </cell>
          <cell r="I59">
            <v>50</v>
          </cell>
          <cell r="J59">
            <v>23433</v>
          </cell>
          <cell r="K59">
            <v>3055</v>
          </cell>
          <cell r="L59">
            <v>52513</v>
          </cell>
          <cell r="M59">
            <v>1025</v>
          </cell>
          <cell r="N59">
            <v>439</v>
          </cell>
          <cell r="P59">
            <v>0</v>
          </cell>
          <cell r="Q59">
            <v>0</v>
          </cell>
          <cell r="R59">
            <v>894</v>
          </cell>
          <cell r="S59">
            <v>0</v>
          </cell>
        </row>
        <row r="60">
          <cell r="F60">
            <v>0</v>
          </cell>
          <cell r="G60">
            <v>0</v>
          </cell>
          <cell r="I60">
            <v>0</v>
          </cell>
          <cell r="J60">
            <v>1766</v>
          </cell>
          <cell r="K60">
            <v>1116</v>
          </cell>
          <cell r="L60">
            <v>4327</v>
          </cell>
          <cell r="M60">
            <v>1025</v>
          </cell>
          <cell r="N60">
            <v>439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F61">
            <v>0</v>
          </cell>
          <cell r="G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F62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F63">
            <v>0</v>
          </cell>
          <cell r="G63">
            <v>0</v>
          </cell>
          <cell r="I63">
            <v>0</v>
          </cell>
          <cell r="J63">
            <v>2250</v>
          </cell>
          <cell r="K63">
            <v>0</v>
          </cell>
          <cell r="L63">
            <v>56765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1858</v>
          </cell>
          <cell r="S63">
            <v>0</v>
          </cell>
        </row>
        <row r="64">
          <cell r="F64">
            <v>0</v>
          </cell>
          <cell r="G64">
            <v>0</v>
          </cell>
          <cell r="I64">
            <v>0</v>
          </cell>
          <cell r="J64">
            <v>840</v>
          </cell>
          <cell r="K64">
            <v>0</v>
          </cell>
          <cell r="L64">
            <v>50654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F65">
            <v>0</v>
          </cell>
          <cell r="G65">
            <v>0</v>
          </cell>
          <cell r="I65">
            <v>100</v>
          </cell>
          <cell r="J65">
            <v>4800</v>
          </cell>
          <cell r="K65">
            <v>2300</v>
          </cell>
          <cell r="L65">
            <v>63786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F66">
            <v>0</v>
          </cell>
          <cell r="G66">
            <v>0</v>
          </cell>
          <cell r="I66">
            <v>0</v>
          </cell>
          <cell r="J66">
            <v>3564</v>
          </cell>
          <cell r="K66">
            <v>0</v>
          </cell>
          <cell r="L66">
            <v>75054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F67">
            <v>0</v>
          </cell>
          <cell r="G67">
            <v>0</v>
          </cell>
          <cell r="I67">
            <v>0</v>
          </cell>
          <cell r="J67">
            <v>10000</v>
          </cell>
          <cell r="K67">
            <v>2500</v>
          </cell>
          <cell r="L67">
            <v>45926</v>
          </cell>
          <cell r="M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F68">
            <v>0</v>
          </cell>
          <cell r="G68">
            <v>0</v>
          </cell>
          <cell r="I68">
            <v>9619</v>
          </cell>
          <cell r="J68">
            <v>0</v>
          </cell>
          <cell r="K68">
            <v>19823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F69">
            <v>0</v>
          </cell>
          <cell r="G69">
            <v>0</v>
          </cell>
          <cell r="I69">
            <v>4700</v>
          </cell>
          <cell r="J69">
            <v>0</v>
          </cell>
          <cell r="K69">
            <v>10620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F70">
            <v>0</v>
          </cell>
          <cell r="G70">
            <v>0</v>
          </cell>
          <cell r="I70">
            <v>0</v>
          </cell>
          <cell r="J70">
            <v>10663</v>
          </cell>
          <cell r="K70">
            <v>0</v>
          </cell>
          <cell r="L70">
            <v>42701</v>
          </cell>
          <cell r="M70">
            <v>1025</v>
          </cell>
          <cell r="N70">
            <v>439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F71">
            <v>0</v>
          </cell>
          <cell r="G71">
            <v>0</v>
          </cell>
          <cell r="I71">
            <v>0</v>
          </cell>
          <cell r="J71">
            <v>1401</v>
          </cell>
          <cell r="K71">
            <v>0</v>
          </cell>
          <cell r="L71">
            <v>5553</v>
          </cell>
          <cell r="M71">
            <v>1025</v>
          </cell>
          <cell r="N71">
            <v>439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F72">
            <v>1200</v>
          </cell>
          <cell r="G72">
            <v>0</v>
          </cell>
          <cell r="I72">
            <v>0</v>
          </cell>
          <cell r="J72">
            <v>15902</v>
          </cell>
          <cell r="K72">
            <v>0</v>
          </cell>
          <cell r="L72">
            <v>14036</v>
          </cell>
          <cell r="M72">
            <v>1025</v>
          </cell>
          <cell r="N72">
            <v>439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1989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  <cell r="J74">
            <v>0</v>
          </cell>
          <cell r="K74">
            <v>2942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  <cell r="J75">
            <v>0</v>
          </cell>
          <cell r="K75">
            <v>3503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  <cell r="J76">
            <v>0</v>
          </cell>
          <cell r="K76">
            <v>2599</v>
          </cell>
          <cell r="L76">
            <v>0</v>
          </cell>
          <cell r="M76">
            <v>0</v>
          </cell>
          <cell r="N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F77">
            <v>0</v>
          </cell>
          <cell r="G77">
            <v>0</v>
          </cell>
          <cell r="I77">
            <v>2072</v>
          </cell>
          <cell r="J77">
            <v>0</v>
          </cell>
          <cell r="K77">
            <v>11019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  <cell r="J78">
            <v>0</v>
          </cell>
          <cell r="K78">
            <v>2414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2593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  <cell r="J80">
            <v>10634</v>
          </cell>
          <cell r="K80">
            <v>0</v>
          </cell>
          <cell r="L80">
            <v>48480</v>
          </cell>
          <cell r="M80">
            <v>1025</v>
          </cell>
          <cell r="N80">
            <v>439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  <cell r="J81">
            <v>40430</v>
          </cell>
          <cell r="K81">
            <v>0</v>
          </cell>
          <cell r="L81">
            <v>32512</v>
          </cell>
          <cell r="M81">
            <v>3074</v>
          </cell>
          <cell r="N81">
            <v>1318</v>
          </cell>
          <cell r="P81">
            <v>0</v>
          </cell>
          <cell r="Q81">
            <v>0</v>
          </cell>
          <cell r="R81">
            <v>2493</v>
          </cell>
          <cell r="S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  <cell r="J82">
            <v>6041</v>
          </cell>
          <cell r="K82">
            <v>6348</v>
          </cell>
          <cell r="L82">
            <v>12587</v>
          </cell>
          <cell r="M82">
            <v>1025</v>
          </cell>
          <cell r="N82">
            <v>439</v>
          </cell>
          <cell r="P82">
            <v>4350</v>
          </cell>
          <cell r="Q82">
            <v>0</v>
          </cell>
          <cell r="R82">
            <v>0</v>
          </cell>
          <cell r="S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  <cell r="J83">
            <v>9124</v>
          </cell>
          <cell r="K83">
            <v>4328</v>
          </cell>
          <cell r="L83">
            <v>25159</v>
          </cell>
          <cell r="M83">
            <v>0</v>
          </cell>
          <cell r="N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  <cell r="J84">
            <v>22523</v>
          </cell>
          <cell r="K84">
            <v>2300</v>
          </cell>
          <cell r="L84">
            <v>29732</v>
          </cell>
          <cell r="M84">
            <v>2050</v>
          </cell>
          <cell r="N84">
            <v>878</v>
          </cell>
          <cell r="P84">
            <v>0</v>
          </cell>
          <cell r="Q84">
            <v>0</v>
          </cell>
          <cell r="R84">
            <v>9744</v>
          </cell>
          <cell r="S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  <cell r="J85">
            <v>3792</v>
          </cell>
          <cell r="K85">
            <v>0</v>
          </cell>
          <cell r="L85">
            <v>58351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  <cell r="J86">
            <v>9185</v>
          </cell>
          <cell r="K86">
            <v>4900</v>
          </cell>
          <cell r="L86">
            <v>8272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3000</v>
          </cell>
          <cell r="S86">
            <v>0</v>
          </cell>
        </row>
        <row r="87">
          <cell r="F87">
            <v>0</v>
          </cell>
          <cell r="G87">
            <v>14500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F89">
            <v>3600</v>
          </cell>
          <cell r="G89">
            <v>0</v>
          </cell>
          <cell r="I89">
            <v>0</v>
          </cell>
          <cell r="J89">
            <v>595</v>
          </cell>
          <cell r="K89">
            <v>0</v>
          </cell>
          <cell r="L89">
            <v>3456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14536</v>
          </cell>
          <cell r="S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  <cell r="J90">
            <v>595</v>
          </cell>
          <cell r="K90">
            <v>0</v>
          </cell>
          <cell r="L90">
            <v>3456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6536</v>
          </cell>
          <cell r="S90">
            <v>0</v>
          </cell>
        </row>
        <row r="91">
          <cell r="F91">
            <v>3600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8000</v>
          </cell>
          <cell r="S92">
            <v>0</v>
          </cell>
        </row>
        <row r="93">
          <cell r="F93">
            <v>392</v>
          </cell>
          <cell r="G93">
            <v>8008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F94">
            <v>0</v>
          </cell>
          <cell r="G94">
            <v>0</v>
          </cell>
          <cell r="I94">
            <v>0</v>
          </cell>
          <cell r="J94">
            <v>950</v>
          </cell>
          <cell r="K94">
            <v>700</v>
          </cell>
          <cell r="L94">
            <v>5015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I95">
            <v>0</v>
          </cell>
          <cell r="J95">
            <v>3153</v>
          </cell>
          <cell r="K95">
            <v>1635</v>
          </cell>
          <cell r="L95">
            <v>8563</v>
          </cell>
          <cell r="M95">
            <v>1025</v>
          </cell>
          <cell r="N95">
            <v>439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F96">
            <v>0</v>
          </cell>
          <cell r="G96">
            <v>0</v>
          </cell>
          <cell r="I96">
            <v>0</v>
          </cell>
          <cell r="J96">
            <v>1540</v>
          </cell>
          <cell r="K96">
            <v>380</v>
          </cell>
          <cell r="L96">
            <v>11739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F97">
            <v>0</v>
          </cell>
          <cell r="G97">
            <v>0</v>
          </cell>
          <cell r="I97">
            <v>0</v>
          </cell>
          <cell r="J97">
            <v>1585</v>
          </cell>
          <cell r="K97">
            <v>360</v>
          </cell>
          <cell r="L97">
            <v>8017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I98">
            <v>0</v>
          </cell>
          <cell r="J98">
            <v>6824</v>
          </cell>
          <cell r="K98">
            <v>3581</v>
          </cell>
          <cell r="L98">
            <v>19784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F99">
            <v>0</v>
          </cell>
          <cell r="G99">
            <v>0</v>
          </cell>
          <cell r="I99">
            <v>0</v>
          </cell>
          <cell r="J99">
            <v>1500</v>
          </cell>
          <cell r="K99">
            <v>500</v>
          </cell>
          <cell r="L99">
            <v>8370</v>
          </cell>
          <cell r="M99">
            <v>1025</v>
          </cell>
          <cell r="N99">
            <v>439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F100">
            <v>0</v>
          </cell>
          <cell r="G100">
            <v>0</v>
          </cell>
          <cell r="I100">
            <v>0</v>
          </cell>
          <cell r="J100">
            <v>5797</v>
          </cell>
          <cell r="K100">
            <v>1080</v>
          </cell>
          <cell r="L100">
            <v>7829</v>
          </cell>
          <cell r="M100">
            <v>1025</v>
          </cell>
          <cell r="N100">
            <v>439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F101">
            <v>0</v>
          </cell>
          <cell r="G101">
            <v>0</v>
          </cell>
          <cell r="I101">
            <v>0</v>
          </cell>
          <cell r="J101">
            <v>1930</v>
          </cell>
          <cell r="K101">
            <v>1800</v>
          </cell>
          <cell r="L101">
            <v>42533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32</v>
          </cell>
          <cell r="S101">
            <v>0</v>
          </cell>
        </row>
        <row r="102">
          <cell r="F102">
            <v>0</v>
          </cell>
          <cell r="G102">
            <v>0</v>
          </cell>
          <cell r="I102">
            <v>50</v>
          </cell>
          <cell r="J102">
            <v>7267</v>
          </cell>
          <cell r="K102">
            <v>1792</v>
          </cell>
          <cell r="L102">
            <v>16590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27</v>
          </cell>
          <cell r="S102">
            <v>0</v>
          </cell>
        </row>
        <row r="103">
          <cell r="F103">
            <v>0</v>
          </cell>
          <cell r="G103">
            <v>0</v>
          </cell>
          <cell r="I103">
            <v>0</v>
          </cell>
          <cell r="J103">
            <v>1799</v>
          </cell>
          <cell r="K103">
            <v>3650</v>
          </cell>
          <cell r="L103">
            <v>3500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I104">
            <v>0</v>
          </cell>
          <cell r="J104">
            <v>2035</v>
          </cell>
          <cell r="K104">
            <v>2076</v>
          </cell>
          <cell r="L104">
            <v>4839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I105">
            <v>0</v>
          </cell>
          <cell r="J105">
            <v>3475</v>
          </cell>
          <cell r="K105">
            <v>2575</v>
          </cell>
          <cell r="L105">
            <v>9636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F106">
            <v>0</v>
          </cell>
          <cell r="G106">
            <v>0</v>
          </cell>
          <cell r="I106">
            <v>0</v>
          </cell>
          <cell r="J106">
            <v>2749</v>
          </cell>
          <cell r="K106">
            <v>1341</v>
          </cell>
          <cell r="L106">
            <v>4450</v>
          </cell>
          <cell r="M106">
            <v>1025</v>
          </cell>
          <cell r="N106">
            <v>439</v>
          </cell>
          <cell r="P106">
            <v>0</v>
          </cell>
          <cell r="Q106">
            <v>0</v>
          </cell>
          <cell r="R106">
            <v>491</v>
          </cell>
          <cell r="S106">
            <v>0</v>
          </cell>
        </row>
        <row r="107">
          <cell r="F107">
            <v>0</v>
          </cell>
          <cell r="G107">
            <v>0</v>
          </cell>
          <cell r="I107">
            <v>0</v>
          </cell>
          <cell r="J107">
            <v>3324</v>
          </cell>
          <cell r="K107">
            <v>3121</v>
          </cell>
          <cell r="L107">
            <v>2770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I108">
            <v>0</v>
          </cell>
          <cell r="J108">
            <v>2095</v>
          </cell>
          <cell r="K108">
            <v>2719</v>
          </cell>
          <cell r="L108">
            <v>8415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F109">
            <v>0</v>
          </cell>
          <cell r="G109">
            <v>0</v>
          </cell>
          <cell r="I109">
            <v>0</v>
          </cell>
          <cell r="J109">
            <v>3518</v>
          </cell>
          <cell r="K109">
            <v>400</v>
          </cell>
          <cell r="L109">
            <v>19650</v>
          </cell>
          <cell r="M109">
            <v>0</v>
          </cell>
          <cell r="N109">
            <v>0</v>
          </cell>
          <cell r="P109">
            <v>0</v>
          </cell>
          <cell r="Q109">
            <v>0</v>
          </cell>
          <cell r="R109">
            <v>126</v>
          </cell>
          <cell r="S109">
            <v>0</v>
          </cell>
        </row>
        <row r="110">
          <cell r="F110">
            <v>0</v>
          </cell>
          <cell r="G110">
            <v>0</v>
          </cell>
          <cell r="I110">
            <v>0</v>
          </cell>
          <cell r="J110">
            <v>2055</v>
          </cell>
          <cell r="K110">
            <v>756</v>
          </cell>
          <cell r="L110">
            <v>7879</v>
          </cell>
          <cell r="M110">
            <v>0</v>
          </cell>
          <cell r="N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F111">
            <v>0</v>
          </cell>
          <cell r="G111">
            <v>7488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27684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F120">
            <v>0</v>
          </cell>
          <cell r="G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F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F126">
            <v>0</v>
          </cell>
          <cell r="G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8928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223231</v>
          </cell>
          <cell r="S129">
            <v>0</v>
          </cell>
        </row>
        <row r="130"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150000</v>
          </cell>
          <cell r="S130">
            <v>0</v>
          </cell>
        </row>
        <row r="131"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90000</v>
          </cell>
          <cell r="S131">
            <v>300</v>
          </cell>
        </row>
        <row r="132"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0</v>
          </cell>
          <cell r="Q132">
            <v>1695</v>
          </cell>
          <cell r="R132">
            <v>121965</v>
          </cell>
          <cell r="S132">
            <v>0</v>
          </cell>
        </row>
        <row r="133">
          <cell r="F133">
            <v>0</v>
          </cell>
          <cell r="G133">
            <v>10366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65356</v>
          </cell>
          <cell r="S133">
            <v>0</v>
          </cell>
        </row>
        <row r="134">
          <cell r="F134">
            <v>0</v>
          </cell>
          <cell r="G134">
            <v>23645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Q134">
            <v>0</v>
          </cell>
          <cell r="R134">
            <v>15000</v>
          </cell>
          <cell r="S134">
            <v>0</v>
          </cell>
        </row>
        <row r="135"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80522</v>
          </cell>
          <cell r="S135">
            <v>0</v>
          </cell>
        </row>
        <row r="136"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0</v>
          </cell>
          <cell r="Q136">
            <v>0</v>
          </cell>
          <cell r="R136">
            <v>200</v>
          </cell>
          <cell r="S136">
            <v>0</v>
          </cell>
        </row>
        <row r="137"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3074</v>
          </cell>
          <cell r="N137">
            <v>1318</v>
          </cell>
          <cell r="P137">
            <v>0</v>
          </cell>
          <cell r="Q137">
            <v>0</v>
          </cell>
          <cell r="R137">
            <v>54000</v>
          </cell>
          <cell r="S137">
            <v>0</v>
          </cell>
        </row>
        <row r="138">
          <cell r="F138">
            <v>0</v>
          </cell>
          <cell r="G138">
            <v>0</v>
          </cell>
          <cell r="I138">
            <v>0</v>
          </cell>
          <cell r="J138">
            <v>5921</v>
          </cell>
          <cell r="K138">
            <v>0</v>
          </cell>
          <cell r="L138">
            <v>4205</v>
          </cell>
          <cell r="M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1426</v>
          </cell>
          <cell r="S138">
            <v>0</v>
          </cell>
        </row>
        <row r="139">
          <cell r="F139">
            <v>0</v>
          </cell>
          <cell r="G139">
            <v>0</v>
          </cell>
          <cell r="I139">
            <v>0</v>
          </cell>
          <cell r="J139">
            <v>11235</v>
          </cell>
          <cell r="K139">
            <v>2761</v>
          </cell>
          <cell r="L139">
            <v>28313</v>
          </cell>
          <cell r="M139">
            <v>1025</v>
          </cell>
          <cell r="N139">
            <v>439</v>
          </cell>
          <cell r="P139">
            <v>0</v>
          </cell>
          <cell r="Q139">
            <v>0</v>
          </cell>
          <cell r="R139">
            <v>4771</v>
          </cell>
          <cell r="S139">
            <v>0</v>
          </cell>
        </row>
        <row r="140"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7638</v>
          </cell>
          <cell r="Q140">
            <v>0</v>
          </cell>
          <cell r="R140">
            <v>3000</v>
          </cell>
          <cell r="S140">
            <v>0</v>
          </cell>
        </row>
        <row r="141">
          <cell r="F141">
            <v>0</v>
          </cell>
          <cell r="G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Q141">
            <v>3229</v>
          </cell>
          <cell r="R141">
            <v>13533</v>
          </cell>
          <cell r="S141">
            <v>0</v>
          </cell>
        </row>
        <row r="142">
          <cell r="F142">
            <v>0</v>
          </cell>
          <cell r="G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F143">
            <v>0</v>
          </cell>
          <cell r="G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F147">
            <v>0</v>
          </cell>
          <cell r="G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F148">
            <v>0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</sheetData>
      <sheetData sheetId="2" refreshError="1"/>
      <sheetData sheetId="3">
        <row r="11">
          <cell r="J11">
            <v>150</v>
          </cell>
          <cell r="K11">
            <v>100</v>
          </cell>
          <cell r="L11">
            <v>2184</v>
          </cell>
        </row>
        <row r="12">
          <cell r="J12">
            <v>40</v>
          </cell>
          <cell r="K12">
            <v>0</v>
          </cell>
          <cell r="L12">
            <v>2099</v>
          </cell>
        </row>
        <row r="13">
          <cell r="J13">
            <v>766</v>
          </cell>
          <cell r="K13">
            <v>139</v>
          </cell>
          <cell r="L13">
            <v>3931</v>
          </cell>
        </row>
        <row r="14">
          <cell r="J14">
            <v>54</v>
          </cell>
          <cell r="K14">
            <v>0</v>
          </cell>
          <cell r="L14">
            <v>150</v>
          </cell>
        </row>
        <row r="15">
          <cell r="J15">
            <v>48</v>
          </cell>
          <cell r="K15">
            <v>0</v>
          </cell>
          <cell r="L15">
            <v>2844</v>
          </cell>
        </row>
        <row r="16">
          <cell r="J16">
            <v>97</v>
          </cell>
          <cell r="K16">
            <v>0</v>
          </cell>
          <cell r="L16">
            <v>11803</v>
          </cell>
        </row>
        <row r="17">
          <cell r="J17">
            <v>300</v>
          </cell>
          <cell r="K17">
            <v>0</v>
          </cell>
          <cell r="L17">
            <v>2875</v>
          </cell>
        </row>
        <row r="18">
          <cell r="J18">
            <v>20</v>
          </cell>
          <cell r="K18">
            <v>86</v>
          </cell>
          <cell r="L18">
            <v>3164</v>
          </cell>
        </row>
        <row r="19">
          <cell r="J19">
            <v>250</v>
          </cell>
          <cell r="K19">
            <v>0</v>
          </cell>
          <cell r="L19">
            <v>781</v>
          </cell>
        </row>
        <row r="20">
          <cell r="J20">
            <v>0</v>
          </cell>
          <cell r="K20">
            <v>45</v>
          </cell>
          <cell r="L20">
            <v>1601</v>
          </cell>
        </row>
        <row r="21">
          <cell r="J21">
            <v>24</v>
          </cell>
          <cell r="K21">
            <v>0</v>
          </cell>
          <cell r="L21">
            <v>2732</v>
          </cell>
        </row>
        <row r="22">
          <cell r="J22">
            <v>350</v>
          </cell>
          <cell r="K22">
            <v>0</v>
          </cell>
          <cell r="L22">
            <v>4950</v>
          </cell>
        </row>
        <row r="23">
          <cell r="J23">
            <v>0</v>
          </cell>
          <cell r="K23">
            <v>0</v>
          </cell>
          <cell r="L23">
            <v>0</v>
          </cell>
        </row>
        <row r="24">
          <cell r="J24">
            <v>30</v>
          </cell>
          <cell r="K24">
            <v>20</v>
          </cell>
          <cell r="L24">
            <v>1087</v>
          </cell>
        </row>
        <row r="25">
          <cell r="J25">
            <v>118</v>
          </cell>
          <cell r="K25">
            <v>0</v>
          </cell>
          <cell r="L25">
            <v>2923</v>
          </cell>
        </row>
        <row r="26">
          <cell r="J26">
            <v>133</v>
          </cell>
          <cell r="K26">
            <v>0</v>
          </cell>
          <cell r="L26">
            <v>2991</v>
          </cell>
        </row>
        <row r="27">
          <cell r="J27">
            <v>500</v>
          </cell>
          <cell r="K27">
            <v>0</v>
          </cell>
          <cell r="L27">
            <v>5500</v>
          </cell>
        </row>
        <row r="28">
          <cell r="J28">
            <v>295</v>
          </cell>
          <cell r="K28">
            <v>0</v>
          </cell>
          <cell r="L28">
            <v>1262</v>
          </cell>
        </row>
        <row r="29">
          <cell r="J29">
            <v>183</v>
          </cell>
          <cell r="K29">
            <v>0</v>
          </cell>
          <cell r="L29">
            <v>511</v>
          </cell>
        </row>
        <row r="30">
          <cell r="J30">
            <v>879</v>
          </cell>
          <cell r="K30">
            <v>0</v>
          </cell>
          <cell r="L30">
            <v>7805</v>
          </cell>
        </row>
        <row r="31">
          <cell r="J31">
            <v>1129</v>
          </cell>
          <cell r="K31">
            <v>0</v>
          </cell>
          <cell r="L31">
            <v>4726</v>
          </cell>
        </row>
        <row r="32">
          <cell r="J32">
            <v>179</v>
          </cell>
          <cell r="K32">
            <v>0</v>
          </cell>
          <cell r="L32">
            <v>1001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120</v>
          </cell>
          <cell r="K35">
            <v>66</v>
          </cell>
          <cell r="L35">
            <v>5908</v>
          </cell>
        </row>
        <row r="36">
          <cell r="J36">
            <v>1383</v>
          </cell>
          <cell r="K36">
            <v>0</v>
          </cell>
          <cell r="L36">
            <v>5600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</row>
        <row r="39">
          <cell r="J39">
            <v>310</v>
          </cell>
          <cell r="K39">
            <v>0</v>
          </cell>
          <cell r="L39">
            <v>2546</v>
          </cell>
        </row>
        <row r="40">
          <cell r="J40">
            <v>1437</v>
          </cell>
          <cell r="K40">
            <v>0</v>
          </cell>
          <cell r="L40">
            <v>4500</v>
          </cell>
        </row>
        <row r="41">
          <cell r="J41">
            <v>161</v>
          </cell>
          <cell r="K41">
            <v>0</v>
          </cell>
          <cell r="L41">
            <v>1009</v>
          </cell>
        </row>
        <row r="42">
          <cell r="J42">
            <v>201</v>
          </cell>
          <cell r="K42">
            <v>81</v>
          </cell>
          <cell r="L42">
            <v>7752</v>
          </cell>
        </row>
        <row r="43">
          <cell r="J43">
            <v>30</v>
          </cell>
          <cell r="K43">
            <v>0</v>
          </cell>
          <cell r="L43">
            <v>3193</v>
          </cell>
        </row>
        <row r="44">
          <cell r="J44">
            <v>520</v>
          </cell>
          <cell r="K44">
            <v>0</v>
          </cell>
          <cell r="L44">
            <v>8074</v>
          </cell>
        </row>
        <row r="45">
          <cell r="J45">
            <v>151</v>
          </cell>
          <cell r="K45">
            <v>0</v>
          </cell>
          <cell r="L45">
            <v>1612</v>
          </cell>
        </row>
        <row r="46">
          <cell r="J46">
            <v>292</v>
          </cell>
          <cell r="K46">
            <v>0</v>
          </cell>
          <cell r="L46">
            <v>3396</v>
          </cell>
        </row>
        <row r="47">
          <cell r="J47">
            <v>0</v>
          </cell>
          <cell r="K47">
            <v>0</v>
          </cell>
          <cell r="L47">
            <v>3648</v>
          </cell>
        </row>
        <row r="48">
          <cell r="J48">
            <v>105</v>
          </cell>
          <cell r="K48">
            <v>0</v>
          </cell>
          <cell r="L48">
            <v>1045</v>
          </cell>
        </row>
        <row r="49">
          <cell r="J49">
            <v>0</v>
          </cell>
          <cell r="K49">
            <v>0</v>
          </cell>
          <cell r="L49">
            <v>0</v>
          </cell>
        </row>
        <row r="50">
          <cell r="J50">
            <v>1020</v>
          </cell>
          <cell r="K50">
            <v>0</v>
          </cell>
          <cell r="L50">
            <v>6729</v>
          </cell>
        </row>
        <row r="51">
          <cell r="J51">
            <v>0</v>
          </cell>
          <cell r="K51">
            <v>156</v>
          </cell>
          <cell r="L51">
            <v>2625</v>
          </cell>
        </row>
        <row r="52">
          <cell r="J52">
            <v>72</v>
          </cell>
          <cell r="K52">
            <v>0</v>
          </cell>
          <cell r="L52">
            <v>1293</v>
          </cell>
        </row>
        <row r="53">
          <cell r="J53">
            <v>168</v>
          </cell>
          <cell r="K53">
            <v>50</v>
          </cell>
          <cell r="L53">
            <v>870</v>
          </cell>
        </row>
        <row r="54">
          <cell r="J54">
            <v>359</v>
          </cell>
          <cell r="K54">
            <v>0</v>
          </cell>
          <cell r="L54">
            <v>1704</v>
          </cell>
        </row>
        <row r="55">
          <cell r="J55">
            <v>1482</v>
          </cell>
          <cell r="K55">
            <v>0</v>
          </cell>
          <cell r="L55">
            <v>2013</v>
          </cell>
        </row>
        <row r="56">
          <cell r="J56">
            <v>58</v>
          </cell>
          <cell r="K56">
            <v>23</v>
          </cell>
          <cell r="L56">
            <v>436</v>
          </cell>
        </row>
        <row r="57">
          <cell r="J57">
            <v>192</v>
          </cell>
          <cell r="K57">
            <v>0</v>
          </cell>
          <cell r="L57">
            <v>2188</v>
          </cell>
        </row>
        <row r="58">
          <cell r="J58">
            <v>168</v>
          </cell>
          <cell r="K58">
            <v>0</v>
          </cell>
          <cell r="L58">
            <v>2546</v>
          </cell>
        </row>
        <row r="59">
          <cell r="J59">
            <v>679</v>
          </cell>
          <cell r="K59">
            <v>22</v>
          </cell>
          <cell r="L59">
            <v>8365</v>
          </cell>
        </row>
        <row r="60">
          <cell r="J60">
            <v>108</v>
          </cell>
          <cell r="K60">
            <v>90</v>
          </cell>
          <cell r="L60">
            <v>575</v>
          </cell>
        </row>
        <row r="61">
          <cell r="J61">
            <v>0</v>
          </cell>
          <cell r="K61">
            <v>0</v>
          </cell>
          <cell r="L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</row>
        <row r="63">
          <cell r="J63">
            <v>2521</v>
          </cell>
          <cell r="K63">
            <v>0</v>
          </cell>
          <cell r="L63">
            <v>12415</v>
          </cell>
        </row>
        <row r="64">
          <cell r="J64">
            <v>2483</v>
          </cell>
          <cell r="K64">
            <v>0</v>
          </cell>
          <cell r="L64">
            <v>11560</v>
          </cell>
        </row>
        <row r="65">
          <cell r="J65">
            <v>2300</v>
          </cell>
          <cell r="K65">
            <v>0</v>
          </cell>
          <cell r="L65">
            <v>18500</v>
          </cell>
        </row>
        <row r="66">
          <cell r="J66">
            <v>1312</v>
          </cell>
          <cell r="K66">
            <v>0</v>
          </cell>
          <cell r="L66">
            <v>23700</v>
          </cell>
        </row>
        <row r="67">
          <cell r="J67">
            <v>5382</v>
          </cell>
          <cell r="K67">
            <v>0</v>
          </cell>
          <cell r="L67">
            <v>13575</v>
          </cell>
        </row>
        <row r="68">
          <cell r="J68">
            <v>0</v>
          </cell>
          <cell r="K68">
            <v>0</v>
          </cell>
          <cell r="L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</row>
        <row r="79">
          <cell r="J79">
            <v>0</v>
          </cell>
          <cell r="K79">
            <v>0</v>
          </cell>
          <cell r="L79">
            <v>0</v>
          </cell>
        </row>
        <row r="80">
          <cell r="J80">
            <v>90</v>
          </cell>
          <cell r="K80">
            <v>209</v>
          </cell>
          <cell r="L80">
            <v>8005</v>
          </cell>
        </row>
        <row r="81">
          <cell r="J81">
            <v>50</v>
          </cell>
          <cell r="K81">
            <v>0</v>
          </cell>
          <cell r="L81">
            <v>450</v>
          </cell>
        </row>
        <row r="82">
          <cell r="J82">
            <v>0</v>
          </cell>
          <cell r="K82">
            <v>0</v>
          </cell>
          <cell r="L82">
            <v>0</v>
          </cell>
        </row>
        <row r="83">
          <cell r="J83">
            <v>0</v>
          </cell>
          <cell r="K83">
            <v>0</v>
          </cell>
          <cell r="L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1050</v>
          </cell>
          <cell r="K85">
            <v>0</v>
          </cell>
          <cell r="L85">
            <v>4428</v>
          </cell>
        </row>
        <row r="86">
          <cell r="J86">
            <v>0</v>
          </cell>
          <cell r="K86">
            <v>0</v>
          </cell>
          <cell r="L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</row>
        <row r="96">
          <cell r="J96">
            <v>20</v>
          </cell>
          <cell r="K96">
            <v>30</v>
          </cell>
          <cell r="L96">
            <v>949</v>
          </cell>
        </row>
        <row r="97">
          <cell r="J97">
            <v>26</v>
          </cell>
          <cell r="K97">
            <v>0</v>
          </cell>
          <cell r="L97">
            <v>1417</v>
          </cell>
        </row>
        <row r="98">
          <cell r="J98">
            <v>222</v>
          </cell>
          <cell r="K98">
            <v>0</v>
          </cell>
          <cell r="L98">
            <v>3942</v>
          </cell>
        </row>
        <row r="99">
          <cell r="J99">
            <v>204</v>
          </cell>
          <cell r="K99">
            <v>0</v>
          </cell>
          <cell r="L99">
            <v>659</v>
          </cell>
        </row>
        <row r="100">
          <cell r="J100">
            <v>440</v>
          </cell>
          <cell r="K100">
            <v>202</v>
          </cell>
          <cell r="L100">
            <v>2238</v>
          </cell>
        </row>
        <row r="101">
          <cell r="J101">
            <v>422</v>
          </cell>
          <cell r="K101">
            <v>0</v>
          </cell>
          <cell r="L101">
            <v>1308</v>
          </cell>
        </row>
        <row r="102">
          <cell r="J102">
            <v>562</v>
          </cell>
          <cell r="K102">
            <v>0</v>
          </cell>
          <cell r="L102">
            <v>1743</v>
          </cell>
        </row>
        <row r="103">
          <cell r="J103">
            <v>50</v>
          </cell>
          <cell r="K103">
            <v>0</v>
          </cell>
          <cell r="L103">
            <v>669</v>
          </cell>
        </row>
        <row r="104">
          <cell r="J104">
            <v>310</v>
          </cell>
          <cell r="K104">
            <v>0</v>
          </cell>
          <cell r="L104">
            <v>3350</v>
          </cell>
        </row>
        <row r="105">
          <cell r="J105">
            <v>334</v>
          </cell>
          <cell r="K105">
            <v>0</v>
          </cell>
          <cell r="L105">
            <v>837</v>
          </cell>
        </row>
        <row r="106">
          <cell r="J106">
            <v>33</v>
          </cell>
          <cell r="K106">
            <v>185</v>
          </cell>
          <cell r="L106">
            <v>2012</v>
          </cell>
        </row>
        <row r="107">
          <cell r="J107">
            <v>68</v>
          </cell>
          <cell r="K107">
            <v>0</v>
          </cell>
          <cell r="L107">
            <v>1344</v>
          </cell>
        </row>
        <row r="108">
          <cell r="J108">
            <v>628</v>
          </cell>
          <cell r="K108">
            <v>0</v>
          </cell>
          <cell r="L108">
            <v>2099</v>
          </cell>
        </row>
        <row r="109">
          <cell r="J109">
            <v>143</v>
          </cell>
          <cell r="K109">
            <v>20</v>
          </cell>
          <cell r="L109">
            <v>5631</v>
          </cell>
        </row>
        <row r="110">
          <cell r="J110">
            <v>50</v>
          </cell>
          <cell r="K110">
            <v>36</v>
          </cell>
          <cell r="L110">
            <v>2040</v>
          </cell>
        </row>
        <row r="111">
          <cell r="J111">
            <v>0</v>
          </cell>
          <cell r="K111">
            <v>0</v>
          </cell>
          <cell r="L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</row>
        <row r="113">
          <cell r="J113">
            <v>0</v>
          </cell>
          <cell r="K113">
            <v>0</v>
          </cell>
          <cell r="L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</row>
        <row r="118">
          <cell r="J118">
            <v>0</v>
          </cell>
          <cell r="K118">
            <v>0</v>
          </cell>
          <cell r="L118">
            <v>0</v>
          </cell>
        </row>
        <row r="119">
          <cell r="J119">
            <v>0</v>
          </cell>
          <cell r="K119">
            <v>0</v>
          </cell>
          <cell r="L119">
            <v>0</v>
          </cell>
        </row>
        <row r="120">
          <cell r="J120">
            <v>0</v>
          </cell>
          <cell r="K120">
            <v>0</v>
          </cell>
          <cell r="L120">
            <v>0</v>
          </cell>
        </row>
        <row r="121">
          <cell r="J121">
            <v>0</v>
          </cell>
          <cell r="K121">
            <v>0</v>
          </cell>
          <cell r="L121">
            <v>0</v>
          </cell>
        </row>
        <row r="122">
          <cell r="J122">
            <v>0</v>
          </cell>
          <cell r="K122">
            <v>0</v>
          </cell>
          <cell r="L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</row>
        <row r="124">
          <cell r="J124">
            <v>0</v>
          </cell>
          <cell r="K124">
            <v>0</v>
          </cell>
          <cell r="L124">
            <v>0</v>
          </cell>
        </row>
        <row r="125">
          <cell r="J125">
            <v>0</v>
          </cell>
          <cell r="K125">
            <v>0</v>
          </cell>
          <cell r="L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</row>
        <row r="127">
          <cell r="J127">
            <v>0</v>
          </cell>
          <cell r="K127">
            <v>0</v>
          </cell>
          <cell r="L127">
            <v>0</v>
          </cell>
        </row>
        <row r="128">
          <cell r="J128">
            <v>0</v>
          </cell>
          <cell r="K128">
            <v>0</v>
          </cell>
          <cell r="L128">
            <v>0</v>
          </cell>
        </row>
        <row r="129">
          <cell r="J129">
            <v>0</v>
          </cell>
          <cell r="K129">
            <v>0</v>
          </cell>
          <cell r="L129">
            <v>0</v>
          </cell>
        </row>
        <row r="130">
          <cell r="J130">
            <v>0</v>
          </cell>
          <cell r="K130">
            <v>0</v>
          </cell>
          <cell r="L130">
            <v>0</v>
          </cell>
        </row>
        <row r="131">
          <cell r="J131">
            <v>0</v>
          </cell>
          <cell r="K131">
            <v>0</v>
          </cell>
          <cell r="L131">
            <v>0</v>
          </cell>
        </row>
        <row r="132">
          <cell r="J132">
            <v>0</v>
          </cell>
          <cell r="K132">
            <v>0</v>
          </cell>
          <cell r="L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</row>
        <row r="134">
          <cell r="J134">
            <v>0</v>
          </cell>
          <cell r="K134">
            <v>0</v>
          </cell>
          <cell r="L134">
            <v>0</v>
          </cell>
        </row>
        <row r="135">
          <cell r="J135">
            <v>0</v>
          </cell>
          <cell r="K135">
            <v>0</v>
          </cell>
          <cell r="L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</row>
        <row r="139">
          <cell r="J139">
            <v>952</v>
          </cell>
          <cell r="K139">
            <v>351</v>
          </cell>
          <cell r="L139">
            <v>4500</v>
          </cell>
        </row>
        <row r="140">
          <cell r="J140">
            <v>0</v>
          </cell>
          <cell r="K140">
            <v>0</v>
          </cell>
          <cell r="L140">
            <v>0</v>
          </cell>
        </row>
        <row r="141">
          <cell r="J141">
            <v>0</v>
          </cell>
          <cell r="K141">
            <v>0</v>
          </cell>
          <cell r="L141">
            <v>0</v>
          </cell>
        </row>
        <row r="142">
          <cell r="J142">
            <v>0</v>
          </cell>
          <cell r="K142">
            <v>0</v>
          </cell>
          <cell r="L142">
            <v>0</v>
          </cell>
        </row>
        <row r="143">
          <cell r="J143">
            <v>0</v>
          </cell>
          <cell r="K143">
            <v>0</v>
          </cell>
          <cell r="L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</row>
      </sheetData>
      <sheetData sheetId="4">
        <row r="11">
          <cell r="J11">
            <v>1738</v>
          </cell>
        </row>
        <row r="12">
          <cell r="J12">
            <v>1805</v>
          </cell>
        </row>
        <row r="13">
          <cell r="J13">
            <v>5297</v>
          </cell>
        </row>
        <row r="14">
          <cell r="J14">
            <v>2011</v>
          </cell>
        </row>
        <row r="15">
          <cell r="J15">
            <v>2115</v>
          </cell>
        </row>
        <row r="16">
          <cell r="J16">
            <v>14707</v>
          </cell>
        </row>
        <row r="17">
          <cell r="J17">
            <v>5433</v>
          </cell>
        </row>
        <row r="18">
          <cell r="J18">
            <v>2247</v>
          </cell>
        </row>
        <row r="19">
          <cell r="J19">
            <v>2009</v>
          </cell>
        </row>
        <row r="20">
          <cell r="J20">
            <v>2742</v>
          </cell>
        </row>
        <row r="21">
          <cell r="J21">
            <v>2009</v>
          </cell>
        </row>
        <row r="22">
          <cell r="J22">
            <v>4052</v>
          </cell>
        </row>
        <row r="23">
          <cell r="J23">
            <v>0</v>
          </cell>
        </row>
        <row r="24">
          <cell r="J24">
            <v>2586</v>
          </cell>
        </row>
        <row r="25">
          <cell r="J25">
            <v>3515</v>
          </cell>
        </row>
        <row r="26">
          <cell r="J26">
            <v>4820</v>
          </cell>
        </row>
        <row r="27">
          <cell r="J27">
            <v>9293</v>
          </cell>
        </row>
        <row r="28">
          <cell r="J28">
            <v>1484</v>
          </cell>
        </row>
        <row r="29">
          <cell r="J29">
            <v>1230</v>
          </cell>
        </row>
        <row r="30">
          <cell r="J30">
            <v>6377</v>
          </cell>
        </row>
        <row r="31">
          <cell r="J31">
            <v>5465</v>
          </cell>
        </row>
        <row r="32">
          <cell r="J32">
            <v>1343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28065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7811</v>
          </cell>
        </row>
        <row r="40">
          <cell r="J40">
            <v>11730</v>
          </cell>
        </row>
        <row r="41">
          <cell r="J41">
            <v>2214</v>
          </cell>
        </row>
        <row r="42">
          <cell r="J42">
            <v>7927</v>
          </cell>
        </row>
        <row r="43">
          <cell r="J43">
            <v>2915</v>
          </cell>
        </row>
        <row r="44">
          <cell r="J44">
            <v>7596</v>
          </cell>
        </row>
        <row r="45">
          <cell r="J45">
            <v>2645</v>
          </cell>
        </row>
        <row r="46">
          <cell r="J46">
            <v>1748</v>
          </cell>
        </row>
        <row r="47">
          <cell r="J47">
            <v>2993</v>
          </cell>
        </row>
        <row r="48">
          <cell r="J48">
            <v>1427</v>
          </cell>
        </row>
        <row r="49">
          <cell r="J49">
            <v>2071</v>
          </cell>
        </row>
        <row r="50">
          <cell r="J50">
            <v>10063</v>
          </cell>
        </row>
        <row r="51">
          <cell r="J51">
            <v>2459</v>
          </cell>
        </row>
        <row r="52">
          <cell r="J52">
            <v>8172</v>
          </cell>
        </row>
        <row r="53">
          <cell r="J53">
            <v>1841</v>
          </cell>
        </row>
        <row r="54">
          <cell r="J54">
            <v>2931</v>
          </cell>
        </row>
        <row r="55">
          <cell r="J55">
            <v>3433</v>
          </cell>
        </row>
        <row r="56">
          <cell r="J56">
            <v>1204</v>
          </cell>
        </row>
        <row r="57">
          <cell r="J57">
            <v>2314</v>
          </cell>
        </row>
        <row r="58">
          <cell r="J58">
            <v>3614</v>
          </cell>
        </row>
        <row r="59">
          <cell r="J59">
            <v>11999</v>
          </cell>
        </row>
        <row r="60">
          <cell r="J60">
            <v>1937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10163</v>
          </cell>
        </row>
        <row r="71">
          <cell r="J71">
            <v>6220</v>
          </cell>
        </row>
        <row r="72">
          <cell r="J72">
            <v>13742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7643</v>
          </cell>
        </row>
        <row r="81">
          <cell r="J81">
            <v>18554</v>
          </cell>
        </row>
        <row r="82">
          <cell r="J82">
            <v>10768</v>
          </cell>
        </row>
        <row r="83">
          <cell r="J83">
            <v>6730</v>
          </cell>
        </row>
        <row r="84">
          <cell r="J84">
            <v>17861</v>
          </cell>
        </row>
        <row r="85">
          <cell r="J85">
            <v>0</v>
          </cell>
        </row>
        <row r="86">
          <cell r="J86">
            <v>14482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803</v>
          </cell>
        </row>
        <row r="90">
          <cell r="J90">
            <v>803</v>
          </cell>
        </row>
        <row r="91">
          <cell r="J91">
            <v>0</v>
          </cell>
        </row>
        <row r="92">
          <cell r="J92">
            <v>0</v>
          </cell>
        </row>
        <row r="93">
          <cell r="J93">
            <v>0</v>
          </cell>
        </row>
        <row r="94">
          <cell r="J94">
            <v>645</v>
          </cell>
        </row>
        <row r="95">
          <cell r="J95">
            <v>3776</v>
          </cell>
        </row>
        <row r="96">
          <cell r="J96">
            <v>1596</v>
          </cell>
        </row>
        <row r="97">
          <cell r="J97">
            <v>1619</v>
          </cell>
        </row>
        <row r="98">
          <cell r="J98">
            <v>4485</v>
          </cell>
        </row>
        <row r="99">
          <cell r="J99">
            <v>1951</v>
          </cell>
        </row>
        <row r="100">
          <cell r="J100">
            <v>2494</v>
          </cell>
        </row>
        <row r="101">
          <cell r="J101">
            <v>5235</v>
          </cell>
        </row>
        <row r="102">
          <cell r="J102">
            <v>4211</v>
          </cell>
        </row>
        <row r="103">
          <cell r="J103">
            <v>1472</v>
          </cell>
        </row>
        <row r="104">
          <cell r="J104">
            <v>2320</v>
          </cell>
        </row>
        <row r="105">
          <cell r="J105">
            <v>2176</v>
          </cell>
        </row>
        <row r="106">
          <cell r="J106">
            <v>2615</v>
          </cell>
        </row>
        <row r="107">
          <cell r="J107">
            <v>1674</v>
          </cell>
        </row>
        <row r="108">
          <cell r="J108">
            <v>2566</v>
          </cell>
        </row>
        <row r="109">
          <cell r="J109">
            <v>4430</v>
          </cell>
        </row>
        <row r="110">
          <cell r="J110">
            <v>2026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J130">
            <v>0</v>
          </cell>
        </row>
        <row r="131">
          <cell r="J131">
            <v>0</v>
          </cell>
        </row>
        <row r="132">
          <cell r="J132">
            <v>0</v>
          </cell>
        </row>
        <row r="133">
          <cell r="J133">
            <v>0</v>
          </cell>
        </row>
        <row r="134"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7767</v>
          </cell>
        </row>
        <row r="139">
          <cell r="J139">
            <v>8475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J144">
            <v>0</v>
          </cell>
        </row>
        <row r="145">
          <cell r="J145">
            <v>0</v>
          </cell>
        </row>
        <row r="146">
          <cell r="J146">
            <v>0</v>
          </cell>
        </row>
      </sheetData>
      <sheetData sheetId="5">
        <row r="11">
          <cell r="J11">
            <v>0</v>
          </cell>
        </row>
        <row r="12">
          <cell r="J12">
            <v>0</v>
          </cell>
        </row>
        <row r="13">
          <cell r="J13">
            <v>3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6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6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36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3</v>
          </cell>
        </row>
        <row r="43">
          <cell r="J43">
            <v>3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6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3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6</v>
          </cell>
        </row>
        <row r="58">
          <cell r="J58">
            <v>0</v>
          </cell>
        </row>
        <row r="59">
          <cell r="J59">
            <v>66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27</v>
          </cell>
        </row>
        <row r="81">
          <cell r="J81">
            <v>3</v>
          </cell>
        </row>
        <row r="82">
          <cell r="J82">
            <v>9</v>
          </cell>
        </row>
        <row r="83">
          <cell r="J83">
            <v>0</v>
          </cell>
        </row>
        <row r="84">
          <cell r="J84">
            <v>357</v>
          </cell>
        </row>
        <row r="85">
          <cell r="J85">
            <v>0</v>
          </cell>
        </row>
        <row r="86">
          <cell r="J86">
            <v>96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0</v>
          </cell>
        </row>
        <row r="93">
          <cell r="J93">
            <v>0</v>
          </cell>
        </row>
        <row r="94">
          <cell r="J94">
            <v>0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3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J123">
            <v>0</v>
          </cell>
        </row>
        <row r="124">
          <cell r="J124">
            <v>0</v>
          </cell>
        </row>
        <row r="125">
          <cell r="J125">
            <v>0</v>
          </cell>
        </row>
        <row r="126">
          <cell r="J126">
            <v>0</v>
          </cell>
        </row>
        <row r="127"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J130">
            <v>0</v>
          </cell>
        </row>
        <row r="131">
          <cell r="J131">
            <v>0</v>
          </cell>
        </row>
        <row r="132">
          <cell r="J132">
            <v>0</v>
          </cell>
        </row>
        <row r="133">
          <cell r="J133">
            <v>0</v>
          </cell>
        </row>
        <row r="134"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0</v>
          </cell>
        </row>
        <row r="139">
          <cell r="J139">
            <v>3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J144">
            <v>0</v>
          </cell>
        </row>
        <row r="145">
          <cell r="J145">
            <v>0</v>
          </cell>
        </row>
        <row r="146">
          <cell r="J146">
            <v>0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. диабета(Пр.20-23)"/>
      <sheetName val="Откл.Пр.3-24-Пр.20-23"/>
      <sheetName val="Школа сахар. диабета (Пр.3-24)"/>
    </sheetNames>
    <sheetDataSet>
      <sheetData sheetId="0">
        <row r="9">
          <cell r="E9">
            <v>0</v>
          </cell>
          <cell r="F9">
            <v>0</v>
          </cell>
          <cell r="G9">
            <v>6</v>
          </cell>
        </row>
        <row r="10">
          <cell r="E10">
            <v>51</v>
          </cell>
          <cell r="F10">
            <v>565</v>
          </cell>
          <cell r="G10">
            <v>4</v>
          </cell>
        </row>
        <row r="11">
          <cell r="E11">
            <v>139</v>
          </cell>
          <cell r="F11">
            <v>909</v>
          </cell>
          <cell r="G11">
            <v>24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6</v>
          </cell>
        </row>
        <row r="14">
          <cell r="E14">
            <v>227</v>
          </cell>
          <cell r="F14">
            <v>2549</v>
          </cell>
          <cell r="G14">
            <v>70</v>
          </cell>
        </row>
        <row r="15">
          <cell r="E15">
            <v>123</v>
          </cell>
          <cell r="F15">
            <v>874</v>
          </cell>
          <cell r="G15">
            <v>15</v>
          </cell>
        </row>
        <row r="16">
          <cell r="E16">
            <v>0</v>
          </cell>
          <cell r="F16">
            <v>0</v>
          </cell>
          <cell r="G16">
            <v>4</v>
          </cell>
        </row>
        <row r="17">
          <cell r="E17">
            <v>0</v>
          </cell>
          <cell r="F17">
            <v>0</v>
          </cell>
          <cell r="G17">
            <v>9</v>
          </cell>
        </row>
        <row r="18">
          <cell r="E18">
            <v>0</v>
          </cell>
          <cell r="F18">
            <v>0</v>
          </cell>
          <cell r="G18">
            <v>10</v>
          </cell>
        </row>
        <row r="19">
          <cell r="E19">
            <v>0</v>
          </cell>
          <cell r="F19">
            <v>0</v>
          </cell>
          <cell r="G19">
            <v>4</v>
          </cell>
        </row>
        <row r="20">
          <cell r="E20">
            <v>248</v>
          </cell>
          <cell r="F20">
            <v>767</v>
          </cell>
          <cell r="G20">
            <v>12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56</v>
          </cell>
          <cell r="F22">
            <v>278</v>
          </cell>
          <cell r="G22">
            <v>8</v>
          </cell>
        </row>
        <row r="23">
          <cell r="E23">
            <v>0</v>
          </cell>
          <cell r="F23">
            <v>0</v>
          </cell>
          <cell r="G23">
            <v>19</v>
          </cell>
        </row>
        <row r="24">
          <cell r="E24">
            <v>0</v>
          </cell>
          <cell r="F24">
            <v>0</v>
          </cell>
          <cell r="G24">
            <v>21</v>
          </cell>
        </row>
        <row r="25">
          <cell r="E25">
            <v>177</v>
          </cell>
          <cell r="F25">
            <v>754</v>
          </cell>
          <cell r="G25">
            <v>38</v>
          </cell>
        </row>
        <row r="26">
          <cell r="E26">
            <v>0</v>
          </cell>
          <cell r="F26">
            <v>0</v>
          </cell>
          <cell r="G26">
            <v>0</v>
          </cell>
        </row>
        <row r="27">
          <cell r="E27">
            <v>0</v>
          </cell>
          <cell r="F27">
            <v>0</v>
          </cell>
          <cell r="G27">
            <v>3</v>
          </cell>
        </row>
        <row r="28">
          <cell r="E28">
            <v>509</v>
          </cell>
          <cell r="F28">
            <v>392</v>
          </cell>
          <cell r="G28">
            <v>28</v>
          </cell>
        </row>
        <row r="29">
          <cell r="E29">
            <v>170</v>
          </cell>
          <cell r="F29">
            <v>842</v>
          </cell>
          <cell r="G29">
            <v>31</v>
          </cell>
        </row>
        <row r="30">
          <cell r="E30">
            <v>0</v>
          </cell>
          <cell r="F30">
            <v>0</v>
          </cell>
          <cell r="G30">
            <v>6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3">
          <cell r="E33">
            <v>492</v>
          </cell>
          <cell r="F33">
            <v>3058</v>
          </cell>
          <cell r="G33">
            <v>47</v>
          </cell>
        </row>
        <row r="34">
          <cell r="E34">
            <v>0</v>
          </cell>
          <cell r="F34">
            <v>0</v>
          </cell>
          <cell r="G34">
            <v>84</v>
          </cell>
        </row>
        <row r="35">
          <cell r="E35">
            <v>0</v>
          </cell>
          <cell r="F35">
            <v>0</v>
          </cell>
          <cell r="G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</row>
        <row r="37">
          <cell r="E37">
            <v>125</v>
          </cell>
          <cell r="F37">
            <v>605</v>
          </cell>
          <cell r="G37">
            <v>18</v>
          </cell>
        </row>
        <row r="38">
          <cell r="E38">
            <v>160</v>
          </cell>
          <cell r="F38">
            <v>1373</v>
          </cell>
          <cell r="G38">
            <v>44</v>
          </cell>
        </row>
        <row r="39">
          <cell r="E39">
            <v>0</v>
          </cell>
          <cell r="F39">
            <v>0</v>
          </cell>
          <cell r="G39">
            <v>6</v>
          </cell>
        </row>
        <row r="40">
          <cell r="E40">
            <v>115</v>
          </cell>
          <cell r="F40">
            <v>821</v>
          </cell>
          <cell r="G40">
            <v>30</v>
          </cell>
        </row>
        <row r="41">
          <cell r="E41">
            <v>115</v>
          </cell>
          <cell r="F41">
            <v>321</v>
          </cell>
          <cell r="G41">
            <v>15</v>
          </cell>
        </row>
        <row r="42">
          <cell r="E42">
            <v>84</v>
          </cell>
          <cell r="F42">
            <v>1116</v>
          </cell>
          <cell r="G42">
            <v>35</v>
          </cell>
        </row>
        <row r="43">
          <cell r="E43">
            <v>32</v>
          </cell>
          <cell r="F43">
            <v>227</v>
          </cell>
          <cell r="G43">
            <v>6</v>
          </cell>
        </row>
        <row r="44">
          <cell r="E44">
            <v>0</v>
          </cell>
          <cell r="F44">
            <v>0</v>
          </cell>
          <cell r="G44">
            <v>1</v>
          </cell>
        </row>
        <row r="45">
          <cell r="E45">
            <v>0</v>
          </cell>
          <cell r="F45">
            <v>0</v>
          </cell>
          <cell r="G45">
            <v>8</v>
          </cell>
        </row>
        <row r="46">
          <cell r="E46">
            <v>0</v>
          </cell>
          <cell r="F46">
            <v>0</v>
          </cell>
          <cell r="G46">
            <v>2</v>
          </cell>
        </row>
        <row r="47">
          <cell r="E47">
            <v>0</v>
          </cell>
          <cell r="F47">
            <v>0</v>
          </cell>
          <cell r="G47">
            <v>0</v>
          </cell>
        </row>
        <row r="48">
          <cell r="E48">
            <v>254</v>
          </cell>
          <cell r="F48">
            <v>983</v>
          </cell>
          <cell r="G48">
            <v>40</v>
          </cell>
        </row>
        <row r="49">
          <cell r="E49">
            <v>0</v>
          </cell>
          <cell r="F49">
            <v>0</v>
          </cell>
          <cell r="G49">
            <v>9</v>
          </cell>
        </row>
        <row r="50">
          <cell r="E50">
            <v>346</v>
          </cell>
          <cell r="F50">
            <v>601</v>
          </cell>
          <cell r="G50">
            <v>29</v>
          </cell>
        </row>
        <row r="51">
          <cell r="E51">
            <v>0</v>
          </cell>
          <cell r="F51">
            <v>0</v>
          </cell>
          <cell r="G51">
            <v>5</v>
          </cell>
        </row>
        <row r="52">
          <cell r="E52">
            <v>0</v>
          </cell>
          <cell r="F52">
            <v>0</v>
          </cell>
          <cell r="G52">
            <v>11</v>
          </cell>
        </row>
        <row r="53">
          <cell r="E53">
            <v>0</v>
          </cell>
          <cell r="F53">
            <v>0</v>
          </cell>
          <cell r="G53">
            <v>18</v>
          </cell>
        </row>
        <row r="54">
          <cell r="E54">
            <v>0</v>
          </cell>
          <cell r="F54">
            <v>0</v>
          </cell>
          <cell r="G54">
            <v>3</v>
          </cell>
        </row>
        <row r="55">
          <cell r="E55">
            <v>143</v>
          </cell>
          <cell r="F55">
            <v>845</v>
          </cell>
          <cell r="G55">
            <v>11</v>
          </cell>
        </row>
        <row r="56">
          <cell r="E56">
            <v>0</v>
          </cell>
          <cell r="F56">
            <v>0</v>
          </cell>
          <cell r="G56">
            <v>9</v>
          </cell>
        </row>
        <row r="57">
          <cell r="E57">
            <v>263</v>
          </cell>
          <cell r="F57">
            <v>1278</v>
          </cell>
          <cell r="G57">
            <v>55</v>
          </cell>
        </row>
        <row r="58">
          <cell r="E58">
            <v>0</v>
          </cell>
          <cell r="F58">
            <v>0</v>
          </cell>
          <cell r="G58">
            <v>6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</row>
        <row r="61">
          <cell r="E61">
            <v>0</v>
          </cell>
          <cell r="F61">
            <v>0</v>
          </cell>
          <cell r="G61">
            <v>91</v>
          </cell>
        </row>
        <row r="62">
          <cell r="E62">
            <v>0</v>
          </cell>
          <cell r="F62">
            <v>0</v>
          </cell>
          <cell r="G62">
            <v>93</v>
          </cell>
        </row>
        <row r="63">
          <cell r="E63">
            <v>0</v>
          </cell>
          <cell r="F63">
            <v>0</v>
          </cell>
          <cell r="G63">
            <v>91</v>
          </cell>
        </row>
        <row r="64">
          <cell r="E64">
            <v>0</v>
          </cell>
          <cell r="F64">
            <v>0</v>
          </cell>
          <cell r="G64">
            <v>135</v>
          </cell>
        </row>
        <row r="65">
          <cell r="E65">
            <v>0</v>
          </cell>
          <cell r="F65">
            <v>0</v>
          </cell>
          <cell r="G65">
            <v>40</v>
          </cell>
        </row>
        <row r="66">
          <cell r="E66">
            <v>0</v>
          </cell>
          <cell r="F66">
            <v>0</v>
          </cell>
          <cell r="G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</row>
        <row r="68">
          <cell r="E68">
            <v>200</v>
          </cell>
          <cell r="F68">
            <v>1196</v>
          </cell>
          <cell r="G68">
            <v>0</v>
          </cell>
        </row>
        <row r="69">
          <cell r="E69">
            <v>113</v>
          </cell>
          <cell r="F69">
            <v>671</v>
          </cell>
          <cell r="G69">
            <v>0</v>
          </cell>
        </row>
        <row r="70">
          <cell r="E70">
            <v>269</v>
          </cell>
          <cell r="F70">
            <v>1190</v>
          </cell>
          <cell r="G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166</v>
          </cell>
          <cell r="F78">
            <v>936</v>
          </cell>
          <cell r="G78">
            <v>43</v>
          </cell>
        </row>
        <row r="79">
          <cell r="E79">
            <v>235</v>
          </cell>
          <cell r="F79">
            <v>1365</v>
          </cell>
          <cell r="G79">
            <v>0</v>
          </cell>
        </row>
        <row r="80">
          <cell r="E80">
            <v>321</v>
          </cell>
          <cell r="F80">
            <v>1146</v>
          </cell>
          <cell r="G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</row>
        <row r="82">
          <cell r="E82">
            <v>380</v>
          </cell>
          <cell r="F82">
            <v>1332</v>
          </cell>
          <cell r="G82">
            <v>0</v>
          </cell>
        </row>
        <row r="83">
          <cell r="E83">
            <v>0</v>
          </cell>
          <cell r="F83">
            <v>0</v>
          </cell>
          <cell r="G83">
            <v>50</v>
          </cell>
        </row>
        <row r="84">
          <cell r="E84">
            <v>249</v>
          </cell>
          <cell r="F84">
            <v>1556</v>
          </cell>
          <cell r="G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</row>
        <row r="94">
          <cell r="E94">
            <v>0</v>
          </cell>
          <cell r="F94">
            <v>0</v>
          </cell>
          <cell r="G94">
            <v>8</v>
          </cell>
        </row>
        <row r="95">
          <cell r="E95">
            <v>0</v>
          </cell>
          <cell r="F95">
            <v>0</v>
          </cell>
          <cell r="G95">
            <v>4</v>
          </cell>
        </row>
        <row r="96">
          <cell r="E96">
            <v>103</v>
          </cell>
          <cell r="F96">
            <v>639</v>
          </cell>
          <cell r="G96">
            <v>25</v>
          </cell>
        </row>
        <row r="97">
          <cell r="E97">
            <v>0</v>
          </cell>
          <cell r="F97">
            <v>0</v>
          </cell>
          <cell r="G97">
            <v>3</v>
          </cell>
        </row>
        <row r="98">
          <cell r="E98">
            <v>81</v>
          </cell>
          <cell r="F98">
            <v>724</v>
          </cell>
          <cell r="G98">
            <v>16</v>
          </cell>
        </row>
        <row r="99">
          <cell r="E99">
            <v>148</v>
          </cell>
          <cell r="F99">
            <v>686</v>
          </cell>
          <cell r="G99">
            <v>27</v>
          </cell>
        </row>
        <row r="100">
          <cell r="E100">
            <v>102</v>
          </cell>
          <cell r="F100">
            <v>725</v>
          </cell>
          <cell r="G100">
            <v>22</v>
          </cell>
        </row>
        <row r="101">
          <cell r="E101">
            <v>42</v>
          </cell>
          <cell r="F101">
            <v>589</v>
          </cell>
          <cell r="G101">
            <v>13</v>
          </cell>
        </row>
        <row r="102">
          <cell r="E102">
            <v>0</v>
          </cell>
          <cell r="F102">
            <v>0</v>
          </cell>
          <cell r="G102">
            <v>8</v>
          </cell>
        </row>
        <row r="103">
          <cell r="E103">
            <v>0</v>
          </cell>
          <cell r="F103">
            <v>0</v>
          </cell>
          <cell r="G103">
            <v>4</v>
          </cell>
        </row>
        <row r="104">
          <cell r="E104">
            <v>80</v>
          </cell>
          <cell r="F104">
            <v>622</v>
          </cell>
          <cell r="G104">
            <v>13</v>
          </cell>
        </row>
        <row r="105">
          <cell r="E105">
            <v>0</v>
          </cell>
          <cell r="F105">
            <v>0</v>
          </cell>
          <cell r="G105">
            <v>12</v>
          </cell>
        </row>
        <row r="106">
          <cell r="E106">
            <v>118</v>
          </cell>
          <cell r="F106">
            <v>839</v>
          </cell>
          <cell r="G106">
            <v>6</v>
          </cell>
        </row>
        <row r="107">
          <cell r="E107">
            <v>112</v>
          </cell>
          <cell r="F107">
            <v>592</v>
          </cell>
          <cell r="G107">
            <v>17</v>
          </cell>
        </row>
        <row r="108">
          <cell r="E108">
            <v>0</v>
          </cell>
          <cell r="F108">
            <v>0</v>
          </cell>
          <cell r="G108">
            <v>10</v>
          </cell>
        </row>
        <row r="109">
          <cell r="E109">
            <v>0</v>
          </cell>
          <cell r="F109">
            <v>0</v>
          </cell>
          <cell r="G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</row>
        <row r="136">
          <cell r="E136">
            <v>140</v>
          </cell>
          <cell r="F136">
            <v>803</v>
          </cell>
          <cell r="G136">
            <v>0</v>
          </cell>
        </row>
        <row r="137">
          <cell r="E137">
            <v>249</v>
          </cell>
          <cell r="F137">
            <v>1442</v>
          </cell>
          <cell r="G137">
            <v>32</v>
          </cell>
        </row>
        <row r="138">
          <cell r="E138">
            <v>0</v>
          </cell>
          <cell r="F138">
            <v>0</v>
          </cell>
          <cell r="G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</row>
      </sheetData>
      <sheetData sheetId="1">
        <row r="15">
          <cell r="E15">
            <v>-39</v>
          </cell>
          <cell r="F15">
            <v>39</v>
          </cell>
        </row>
        <row r="20">
          <cell r="G20">
            <v>-12</v>
          </cell>
        </row>
        <row r="64">
          <cell r="G64">
            <v>12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V"/>
      <sheetName val="Консульт анализ"/>
      <sheetName val="СВОД (расчетная)"/>
      <sheetName val="КВД, БГМУ"/>
      <sheetName val="N-в дети_вз 2023"/>
      <sheetName val="КП к распределению"/>
      <sheetName val="по мероприятиям"/>
      <sheetName val="табл ПГГ 2021"/>
      <sheetName val="аналитика"/>
      <sheetName val="диализ 2024"/>
      <sheetName val="АЦКТ на 2021 !!!"/>
      <sheetName val="ЖК г. Уфа"/>
      <sheetName val="Консультативные"/>
      <sheetName val="АПУ (по мероприятиям)"/>
      <sheetName val="Нормативы"/>
      <sheetName val="АЦКТ 2024"/>
      <sheetName val="Стомат 23 г."/>
      <sheetName val="ЦЗ"/>
      <sheetName val="ЦЗ _дети+взр"/>
      <sheetName val="ЦЗ (МОБИЛЬНЫЕ)"/>
      <sheetName val="ЦЗ Перерасп(Мобильн)"/>
      <sheetName val="РСП"/>
      <sheetName val="Гериатрия"/>
      <sheetName val="Стоматология г. Уфа"/>
      <sheetName val="Диализ"/>
      <sheetName val="БСМП"/>
      <sheetName val="Аллергология"/>
      <sheetName val="Сурдология"/>
      <sheetName val="Гематология"/>
      <sheetName val="Ревматология"/>
      <sheetName val="Колопроктология"/>
      <sheetName val="Ревматология (проект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Медицинская помощь, оказываемая в центрах здоровья, на 2024 год.</v>
          </cell>
        </row>
        <row r="3">
          <cell r="A3" t="str">
            <v>Реестровый номер МО</v>
          </cell>
          <cell r="B3" t="str">
            <v>Наименование медицинской организации</v>
          </cell>
          <cell r="C3" t="str">
            <v>Всего</v>
          </cell>
          <cell r="D3" t="str">
            <v>в том числе:</v>
          </cell>
          <cell r="F3" t="str">
            <v>из них:</v>
          </cell>
        </row>
        <row r="4">
          <cell r="F4" t="str">
            <v>Взрослое население</v>
          </cell>
          <cell r="I4" t="str">
            <v>Детское население</v>
          </cell>
        </row>
        <row r="5">
          <cell r="D5" t="str">
            <v>первичное посещение</v>
          </cell>
          <cell r="E5" t="str">
            <v>динамическое наблюдение (комплексное)</v>
          </cell>
          <cell r="F5" t="str">
            <v>всего</v>
          </cell>
          <cell r="G5" t="str">
            <v>первичное посещение</v>
          </cell>
          <cell r="H5" t="str">
            <v>динамическое наблюдение (комплексное)</v>
          </cell>
          <cell r="I5" t="str">
            <v>всего</v>
          </cell>
          <cell r="J5" t="str">
            <v>первичное посещение</v>
          </cell>
          <cell r="K5" t="str">
            <v>динамическое наблюдение (комплексное)</v>
          </cell>
        </row>
        <row r="7">
          <cell r="B7">
            <v>1</v>
          </cell>
          <cell r="C7" t="str">
            <v>2=3+4</v>
          </cell>
          <cell r="D7" t="str">
            <v>3=5+7</v>
          </cell>
          <cell r="E7" t="str">
            <v>4=6+8</v>
          </cell>
          <cell r="G7">
            <v>5</v>
          </cell>
          <cell r="H7">
            <v>6</v>
          </cell>
          <cell r="J7">
            <v>7</v>
          </cell>
          <cell r="K7">
            <v>8</v>
          </cell>
        </row>
        <row r="8">
          <cell r="A8" t="str">
            <v>024005</v>
          </cell>
          <cell r="B8" t="str">
            <v>ГБУЗ РБ Белорецкая ЦРКБ</v>
          </cell>
          <cell r="C8">
            <v>13903</v>
          </cell>
          <cell r="D8">
            <v>11122</v>
          </cell>
          <cell r="E8">
            <v>2781</v>
          </cell>
          <cell r="F8">
            <v>10445</v>
          </cell>
          <cell r="G8">
            <v>8356</v>
          </cell>
          <cell r="H8">
            <v>2089</v>
          </cell>
          <cell r="I8">
            <v>3458</v>
          </cell>
          <cell r="J8">
            <v>2766</v>
          </cell>
          <cell r="K8">
            <v>692</v>
          </cell>
        </row>
        <row r="9">
          <cell r="A9" t="str">
            <v>025001</v>
          </cell>
          <cell r="B9" t="str">
            <v>ГБУЗ РБ Бирская ЦРБ</v>
          </cell>
          <cell r="C9">
            <v>9006</v>
          </cell>
          <cell r="D9">
            <v>7205</v>
          </cell>
          <cell r="E9">
            <v>1801</v>
          </cell>
          <cell r="F9">
            <v>7054</v>
          </cell>
          <cell r="G9">
            <v>5643</v>
          </cell>
          <cell r="H9">
            <v>1411</v>
          </cell>
          <cell r="I9">
            <v>1952</v>
          </cell>
          <cell r="J9">
            <v>1562</v>
          </cell>
          <cell r="K9">
            <v>390</v>
          </cell>
        </row>
        <row r="10">
          <cell r="A10" t="str">
            <v>021111</v>
          </cell>
          <cell r="B10" t="str">
            <v>ГБУЗ РБ ГБ г.Кумертау</v>
          </cell>
          <cell r="C10">
            <v>7702</v>
          </cell>
          <cell r="D10">
            <v>6161</v>
          </cell>
          <cell r="E10">
            <v>1541</v>
          </cell>
          <cell r="F10">
            <v>6013</v>
          </cell>
          <cell r="G10">
            <v>4810</v>
          </cell>
          <cell r="H10">
            <v>1203</v>
          </cell>
          <cell r="I10">
            <v>1689</v>
          </cell>
          <cell r="J10">
            <v>1351</v>
          </cell>
          <cell r="K10">
            <v>338</v>
          </cell>
        </row>
        <row r="11">
          <cell r="A11" t="str">
            <v>026001</v>
          </cell>
          <cell r="B11" t="str">
            <v>ГБУЗ РБ Месягутовская ЦРБ</v>
          </cell>
          <cell r="C11">
            <v>6135</v>
          </cell>
          <cell r="D11">
            <v>4908</v>
          </cell>
          <cell r="E11">
            <v>1227</v>
          </cell>
          <cell r="F11">
            <v>4665</v>
          </cell>
          <cell r="G11">
            <v>3732</v>
          </cell>
          <cell r="H11">
            <v>933</v>
          </cell>
          <cell r="I11">
            <v>1470</v>
          </cell>
          <cell r="J11">
            <v>1176</v>
          </cell>
          <cell r="K11">
            <v>294</v>
          </cell>
        </row>
        <row r="12">
          <cell r="A12" t="str">
            <v>021201</v>
          </cell>
          <cell r="B12" t="str">
            <v>ГБУЗ РБ ГБ г.Нефтекамск</v>
          </cell>
          <cell r="C12">
            <v>15929</v>
          </cell>
          <cell r="D12">
            <v>12744</v>
          </cell>
          <cell r="E12">
            <v>3185</v>
          </cell>
          <cell r="F12">
            <v>12272</v>
          </cell>
          <cell r="G12">
            <v>9818</v>
          </cell>
          <cell r="H12">
            <v>2454</v>
          </cell>
          <cell r="I12">
            <v>3657</v>
          </cell>
          <cell r="J12">
            <v>2926</v>
          </cell>
          <cell r="K12">
            <v>731</v>
          </cell>
        </row>
        <row r="13">
          <cell r="A13" t="str">
            <v>021502</v>
          </cell>
          <cell r="B13" t="str">
            <v>ГБУЗ РБ ЦГБ г.Сибай</v>
          </cell>
          <cell r="C13">
            <v>9013</v>
          </cell>
          <cell r="D13">
            <v>7211</v>
          </cell>
          <cell r="E13">
            <v>1802</v>
          </cell>
          <cell r="F13">
            <v>6691</v>
          </cell>
          <cell r="G13">
            <v>5353</v>
          </cell>
          <cell r="H13">
            <v>1338</v>
          </cell>
          <cell r="I13">
            <v>2322</v>
          </cell>
          <cell r="J13">
            <v>1858</v>
          </cell>
          <cell r="K13">
            <v>464</v>
          </cell>
        </row>
        <row r="14">
          <cell r="A14" t="str">
            <v>021601</v>
          </cell>
          <cell r="B14" t="str">
            <v>ГБУЗ РБ ГКБ №1 города Стерлитамак</v>
          </cell>
          <cell r="C14">
            <v>20249</v>
          </cell>
          <cell r="D14">
            <v>16199</v>
          </cell>
          <cell r="E14">
            <v>4050</v>
          </cell>
          <cell r="F14">
            <v>20249</v>
          </cell>
          <cell r="G14">
            <v>16199</v>
          </cell>
          <cell r="H14">
            <v>4050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021303</v>
          </cell>
          <cell r="B15" t="str">
            <v>ГБУЗ РБ ГБ №1 г.Октябрьский</v>
          </cell>
          <cell r="C15">
            <v>21611</v>
          </cell>
          <cell r="D15">
            <v>17289</v>
          </cell>
          <cell r="E15">
            <v>4322</v>
          </cell>
          <cell r="F15">
            <v>19062</v>
          </cell>
          <cell r="G15">
            <v>15250</v>
          </cell>
          <cell r="H15">
            <v>3812</v>
          </cell>
          <cell r="I15">
            <v>2549</v>
          </cell>
          <cell r="J15">
            <v>2039</v>
          </cell>
          <cell r="K15">
            <v>510</v>
          </cell>
        </row>
        <row r="16">
          <cell r="A16" t="str">
            <v>022124</v>
          </cell>
          <cell r="B16" t="str">
            <v>ГБУЗ РВФД</v>
          </cell>
          <cell r="C16">
            <v>9962</v>
          </cell>
          <cell r="D16">
            <v>7969</v>
          </cell>
          <cell r="E16">
            <v>1993</v>
          </cell>
          <cell r="F16">
            <v>8619</v>
          </cell>
          <cell r="G16">
            <v>6895</v>
          </cell>
          <cell r="H16">
            <v>1724</v>
          </cell>
          <cell r="I16">
            <v>1343</v>
          </cell>
          <cell r="J16">
            <v>1074</v>
          </cell>
          <cell r="K16">
            <v>269</v>
          </cell>
        </row>
        <row r="17">
          <cell r="A17" t="str">
            <v>021616</v>
          </cell>
          <cell r="B17" t="str">
            <v>ГБУЗ РБ ДБ г.Стерлитамак</v>
          </cell>
          <cell r="C17">
            <v>5982</v>
          </cell>
          <cell r="D17">
            <v>4786</v>
          </cell>
          <cell r="E17">
            <v>1196</v>
          </cell>
          <cell r="F17">
            <v>0</v>
          </cell>
          <cell r="G17">
            <v>0</v>
          </cell>
          <cell r="H17">
            <v>0</v>
          </cell>
          <cell r="I17">
            <v>5982</v>
          </cell>
          <cell r="J17">
            <v>4786</v>
          </cell>
          <cell r="K17">
            <v>1196</v>
          </cell>
        </row>
        <row r="18">
          <cell r="A18" t="str">
            <v>027001</v>
          </cell>
          <cell r="B18" t="str">
            <v>ГБУЗ РБ Дюртюлинская ЦРБ</v>
          </cell>
          <cell r="C18">
            <v>8013</v>
          </cell>
          <cell r="D18">
            <v>6411</v>
          </cell>
          <cell r="E18">
            <v>1602</v>
          </cell>
          <cell r="F18">
            <v>6287</v>
          </cell>
          <cell r="G18">
            <v>5030</v>
          </cell>
          <cell r="H18">
            <v>1257</v>
          </cell>
          <cell r="I18">
            <v>1726</v>
          </cell>
          <cell r="J18">
            <v>1381</v>
          </cell>
          <cell r="K18">
            <v>345</v>
          </cell>
        </row>
        <row r="19">
          <cell r="A19" t="str">
            <v>029001</v>
          </cell>
          <cell r="B19" t="str">
            <v>ГБУЗ РБ Ишимбайская ЦРБ</v>
          </cell>
          <cell r="C19">
            <v>4844</v>
          </cell>
          <cell r="D19">
            <v>3876</v>
          </cell>
          <cell r="E19">
            <v>968</v>
          </cell>
          <cell r="F19">
            <v>3762</v>
          </cell>
          <cell r="G19">
            <v>3010</v>
          </cell>
          <cell r="H19">
            <v>752</v>
          </cell>
          <cell r="I19">
            <v>1082</v>
          </cell>
          <cell r="J19">
            <v>866</v>
          </cell>
          <cell r="K19">
            <v>216</v>
          </cell>
        </row>
        <row r="20">
          <cell r="A20" t="str">
            <v>021424</v>
          </cell>
          <cell r="B20" t="str">
            <v>ГБУЗ РБ ГБ г.Салават</v>
          </cell>
          <cell r="C20">
            <v>13690</v>
          </cell>
          <cell r="D20">
            <v>10952</v>
          </cell>
          <cell r="E20">
            <v>2738</v>
          </cell>
          <cell r="F20">
            <v>10832</v>
          </cell>
          <cell r="G20">
            <v>8666</v>
          </cell>
          <cell r="H20">
            <v>2166</v>
          </cell>
          <cell r="I20">
            <v>2858</v>
          </cell>
          <cell r="J20">
            <v>2286</v>
          </cell>
          <cell r="K20">
            <v>572</v>
          </cell>
        </row>
        <row r="21">
          <cell r="A21" t="str">
            <v>021701</v>
          </cell>
          <cell r="B21" t="str">
            <v>ГБУЗ РБ Туймазинская ЦРБ</v>
          </cell>
          <cell r="C21">
            <v>2952</v>
          </cell>
          <cell r="D21">
            <v>2362</v>
          </cell>
          <cell r="E21">
            <v>590</v>
          </cell>
          <cell r="F21">
            <v>0</v>
          </cell>
          <cell r="G21">
            <v>0</v>
          </cell>
          <cell r="H21">
            <v>0</v>
          </cell>
          <cell r="I21">
            <v>2952</v>
          </cell>
          <cell r="J21">
            <v>2362</v>
          </cell>
          <cell r="K21">
            <v>590</v>
          </cell>
        </row>
        <row r="22">
          <cell r="A22" t="str">
            <v>021120</v>
          </cell>
          <cell r="B22" t="str">
            <v>ГБУЗ РБ Детская поликлиника №5 г.Уфа</v>
          </cell>
          <cell r="C22">
            <v>8948</v>
          </cell>
          <cell r="D22">
            <v>7158</v>
          </cell>
          <cell r="E22">
            <v>1790</v>
          </cell>
          <cell r="F22">
            <v>0</v>
          </cell>
          <cell r="G22">
            <v>0</v>
          </cell>
          <cell r="H22">
            <v>0</v>
          </cell>
          <cell r="I22">
            <v>8948</v>
          </cell>
          <cell r="J22">
            <v>7158</v>
          </cell>
          <cell r="K22">
            <v>1790</v>
          </cell>
        </row>
        <row r="23">
          <cell r="A23" t="str">
            <v>029300</v>
          </cell>
          <cell r="B23" t="str">
            <v>ГБУЗ РБ Поликлиника №46 г.Уфа</v>
          </cell>
          <cell r="C23">
            <v>10275</v>
          </cell>
          <cell r="D23">
            <v>8220</v>
          </cell>
          <cell r="E23">
            <v>2055</v>
          </cell>
          <cell r="F23">
            <v>10275</v>
          </cell>
          <cell r="G23">
            <v>8220</v>
          </cell>
          <cell r="H23">
            <v>2055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029400</v>
          </cell>
          <cell r="B24" t="str">
            <v>ГБУЗ РБ ГКБ Демского района г.Уфа</v>
          </cell>
          <cell r="C24">
            <v>11037</v>
          </cell>
          <cell r="D24">
            <v>8829</v>
          </cell>
          <cell r="E24">
            <v>2208</v>
          </cell>
          <cell r="F24">
            <v>8923</v>
          </cell>
          <cell r="G24">
            <v>7138</v>
          </cell>
          <cell r="H24">
            <v>1785</v>
          </cell>
          <cell r="I24">
            <v>2114</v>
          </cell>
          <cell r="J24">
            <v>1691</v>
          </cell>
          <cell r="K24">
            <v>423</v>
          </cell>
        </row>
        <row r="25">
          <cell r="A25" t="str">
            <v>021800</v>
          </cell>
          <cell r="B25" t="str">
            <v>ГБУЗ РБ ГКБ №8 г.Уфа</v>
          </cell>
          <cell r="C25">
            <v>8820</v>
          </cell>
          <cell r="D25">
            <v>7056</v>
          </cell>
          <cell r="E25">
            <v>1764</v>
          </cell>
          <cell r="F25">
            <v>6685</v>
          </cell>
          <cell r="G25">
            <v>5348</v>
          </cell>
          <cell r="H25">
            <v>1337</v>
          </cell>
          <cell r="I25">
            <v>2135</v>
          </cell>
          <cell r="J25">
            <v>1708</v>
          </cell>
          <cell r="K25">
            <v>427</v>
          </cell>
        </row>
        <row r="26">
          <cell r="A26" t="str">
            <v>021200</v>
          </cell>
          <cell r="B26" t="str">
            <v>ГБУЗ РБ ГДКБ №17 г.Уфа</v>
          </cell>
          <cell r="C26">
            <v>6837</v>
          </cell>
          <cell r="D26">
            <v>5470</v>
          </cell>
          <cell r="E26">
            <v>1367</v>
          </cell>
          <cell r="F26">
            <v>0</v>
          </cell>
          <cell r="G26">
            <v>0</v>
          </cell>
          <cell r="H26">
            <v>0</v>
          </cell>
          <cell r="I26">
            <v>6837</v>
          </cell>
          <cell r="J26">
            <v>5470</v>
          </cell>
          <cell r="K26">
            <v>1367</v>
          </cell>
        </row>
        <row r="27">
          <cell r="A27" t="str">
            <v>028000</v>
          </cell>
          <cell r="B27" t="str">
            <v>ГБУЗ РБ ГКБ №18 г.Уфа</v>
          </cell>
          <cell r="C27">
            <v>38440</v>
          </cell>
          <cell r="D27">
            <v>30752</v>
          </cell>
          <cell r="E27">
            <v>7688</v>
          </cell>
          <cell r="F27">
            <v>38440</v>
          </cell>
          <cell r="G27">
            <v>30752</v>
          </cell>
          <cell r="H27">
            <v>7688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Итого</v>
          </cell>
          <cell r="C28">
            <v>233348</v>
          </cell>
          <cell r="D28">
            <v>186680</v>
          </cell>
          <cell r="E28">
            <v>46668</v>
          </cell>
          <cell r="F28">
            <v>180274</v>
          </cell>
          <cell r="G28">
            <v>144220</v>
          </cell>
          <cell r="H28">
            <v>36054</v>
          </cell>
          <cell r="I28">
            <v>53074</v>
          </cell>
          <cell r="J28">
            <v>42460</v>
          </cell>
          <cell r="K28">
            <v>10614</v>
          </cell>
        </row>
        <row r="30">
          <cell r="I30">
            <v>53074</v>
          </cell>
        </row>
        <row r="31">
          <cell r="I3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сумме 20-23"/>
      <sheetName val="Мед. реаб. в АПУ(20-23)"/>
      <sheetName val="Изменения 2-24 - 20-23"/>
      <sheetName val="Объемы 2-24 "/>
      <sheetName val="Изм-ния фин-я 2-24 - 20-23"/>
      <sheetName val="Сумма 2-24 "/>
    </sheetNames>
    <sheetDataSet>
      <sheetData sheetId="0" refreshError="1"/>
      <sheetData sheetId="1">
        <row r="9">
          <cell r="E9">
            <v>50</v>
          </cell>
          <cell r="F9">
            <v>40</v>
          </cell>
          <cell r="G9">
            <v>350</v>
          </cell>
          <cell r="H9">
            <v>53</v>
          </cell>
          <cell r="I9">
            <v>745</v>
          </cell>
          <cell r="J9">
            <v>200</v>
          </cell>
          <cell r="K9">
            <v>1327</v>
          </cell>
          <cell r="L9">
            <v>738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20</v>
          </cell>
          <cell r="T9">
            <v>6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250</v>
          </cell>
          <cell r="J10">
            <v>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2">
          <cell r="E12">
            <v>6</v>
          </cell>
          <cell r="F12">
            <v>3</v>
          </cell>
          <cell r="G12">
            <v>21</v>
          </cell>
          <cell r="H12">
            <v>20</v>
          </cell>
          <cell r="I12">
            <v>20</v>
          </cell>
          <cell r="J12">
            <v>20</v>
          </cell>
          <cell r="K12">
            <v>65</v>
          </cell>
          <cell r="L12">
            <v>45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E13">
            <v>60</v>
          </cell>
          <cell r="F13">
            <v>0</v>
          </cell>
          <cell r="G13">
            <v>10</v>
          </cell>
          <cell r="H13">
            <v>0</v>
          </cell>
          <cell r="I13">
            <v>10</v>
          </cell>
          <cell r="J13">
            <v>0</v>
          </cell>
          <cell r="K13">
            <v>122</v>
          </cell>
          <cell r="L13">
            <v>25</v>
          </cell>
          <cell r="M13">
            <v>10</v>
          </cell>
          <cell r="N13">
            <v>0</v>
          </cell>
          <cell r="O13">
            <v>0</v>
          </cell>
          <cell r="P13">
            <v>3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E14">
            <v>82</v>
          </cell>
          <cell r="F14">
            <v>0</v>
          </cell>
          <cell r="G14">
            <v>3</v>
          </cell>
          <cell r="H14">
            <v>0</v>
          </cell>
          <cell r="I14">
            <v>30</v>
          </cell>
          <cell r="J14">
            <v>0</v>
          </cell>
          <cell r="K14">
            <v>170</v>
          </cell>
          <cell r="L14">
            <v>42</v>
          </cell>
          <cell r="M14">
            <v>10</v>
          </cell>
          <cell r="N14">
            <v>0</v>
          </cell>
          <cell r="O14">
            <v>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>
            <v>82</v>
          </cell>
          <cell r="F15">
            <v>0</v>
          </cell>
          <cell r="G15">
            <v>3</v>
          </cell>
          <cell r="H15">
            <v>0</v>
          </cell>
          <cell r="I15">
            <v>35</v>
          </cell>
          <cell r="J15">
            <v>0</v>
          </cell>
          <cell r="K15">
            <v>175</v>
          </cell>
          <cell r="L15">
            <v>35</v>
          </cell>
          <cell r="M15">
            <v>20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E16">
            <v>100</v>
          </cell>
          <cell r="F16">
            <v>0</v>
          </cell>
          <cell r="G16">
            <v>3</v>
          </cell>
          <cell r="H16">
            <v>0</v>
          </cell>
          <cell r="I16">
            <v>44</v>
          </cell>
          <cell r="J16">
            <v>0</v>
          </cell>
          <cell r="K16">
            <v>155</v>
          </cell>
          <cell r="L16">
            <v>30</v>
          </cell>
          <cell r="M16">
            <v>13</v>
          </cell>
          <cell r="N16">
            <v>0</v>
          </cell>
          <cell r="O16">
            <v>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E17">
            <v>180</v>
          </cell>
          <cell r="F17">
            <v>12</v>
          </cell>
          <cell r="G17">
            <v>14</v>
          </cell>
          <cell r="H17">
            <v>0</v>
          </cell>
          <cell r="I17">
            <v>61</v>
          </cell>
          <cell r="J17">
            <v>0</v>
          </cell>
          <cell r="K17">
            <v>145</v>
          </cell>
          <cell r="L17">
            <v>20</v>
          </cell>
          <cell r="M17">
            <v>15</v>
          </cell>
          <cell r="N17">
            <v>0</v>
          </cell>
          <cell r="O17">
            <v>4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9">
          <cell r="E19">
            <v>4</v>
          </cell>
          <cell r="F19">
            <v>2</v>
          </cell>
          <cell r="G19">
            <v>10</v>
          </cell>
          <cell r="H19">
            <v>6</v>
          </cell>
          <cell r="I19">
            <v>10</v>
          </cell>
          <cell r="J19">
            <v>5</v>
          </cell>
          <cell r="K19">
            <v>33</v>
          </cell>
          <cell r="L19">
            <v>20</v>
          </cell>
          <cell r="M19">
            <v>6</v>
          </cell>
          <cell r="N19">
            <v>4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E20">
            <v>20</v>
          </cell>
          <cell r="F20">
            <v>7</v>
          </cell>
          <cell r="G20">
            <v>3</v>
          </cell>
          <cell r="H20">
            <v>0</v>
          </cell>
          <cell r="I20">
            <v>15</v>
          </cell>
          <cell r="J20">
            <v>0</v>
          </cell>
          <cell r="K20">
            <v>100</v>
          </cell>
          <cell r="L20">
            <v>24</v>
          </cell>
          <cell r="M20">
            <v>13</v>
          </cell>
          <cell r="N20">
            <v>0</v>
          </cell>
          <cell r="O20">
            <v>0</v>
          </cell>
          <cell r="P20">
            <v>3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2">
          <cell r="E22">
            <v>4</v>
          </cell>
          <cell r="F22">
            <v>2</v>
          </cell>
          <cell r="G22">
            <v>15</v>
          </cell>
          <cell r="H22">
            <v>5</v>
          </cell>
          <cell r="I22">
            <v>15</v>
          </cell>
          <cell r="J22">
            <v>5</v>
          </cell>
          <cell r="K22">
            <v>56</v>
          </cell>
          <cell r="L22">
            <v>30</v>
          </cell>
          <cell r="M22">
            <v>6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E23">
            <v>25</v>
          </cell>
          <cell r="F23">
            <v>0</v>
          </cell>
          <cell r="G23">
            <v>0</v>
          </cell>
          <cell r="H23">
            <v>0</v>
          </cell>
          <cell r="I23">
            <v>28</v>
          </cell>
          <cell r="J23">
            <v>4</v>
          </cell>
          <cell r="K23">
            <v>20</v>
          </cell>
          <cell r="L23">
            <v>10</v>
          </cell>
          <cell r="M23">
            <v>10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E24">
            <v>180</v>
          </cell>
          <cell r="F24">
            <v>40</v>
          </cell>
          <cell r="G24">
            <v>2</v>
          </cell>
          <cell r="H24">
            <v>8</v>
          </cell>
          <cell r="I24">
            <v>30</v>
          </cell>
          <cell r="J24">
            <v>4</v>
          </cell>
          <cell r="K24">
            <v>160</v>
          </cell>
          <cell r="L24">
            <v>31</v>
          </cell>
          <cell r="M24">
            <v>15</v>
          </cell>
          <cell r="N24">
            <v>0</v>
          </cell>
          <cell r="O24">
            <v>0</v>
          </cell>
          <cell r="P24">
            <v>0</v>
          </cell>
          <cell r="Q24">
            <v>20</v>
          </cell>
          <cell r="R24">
            <v>10</v>
          </cell>
          <cell r="S24">
            <v>0</v>
          </cell>
          <cell r="T24">
            <v>0</v>
          </cell>
        </row>
        <row r="25">
          <cell r="E25">
            <v>50</v>
          </cell>
          <cell r="F25">
            <v>10</v>
          </cell>
          <cell r="G25">
            <v>5</v>
          </cell>
          <cell r="H25">
            <v>0</v>
          </cell>
          <cell r="I25">
            <v>22</v>
          </cell>
          <cell r="J25">
            <v>0</v>
          </cell>
          <cell r="K25">
            <v>90</v>
          </cell>
          <cell r="L25">
            <v>20</v>
          </cell>
          <cell r="M25">
            <v>10</v>
          </cell>
          <cell r="N25">
            <v>5</v>
          </cell>
          <cell r="O25">
            <v>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E26">
            <v>0</v>
          </cell>
          <cell r="F26">
            <v>0</v>
          </cell>
          <cell r="G26">
            <v>3</v>
          </cell>
          <cell r="H26">
            <v>1</v>
          </cell>
          <cell r="I26">
            <v>6</v>
          </cell>
          <cell r="J26">
            <v>0</v>
          </cell>
          <cell r="K26">
            <v>13</v>
          </cell>
          <cell r="L26">
            <v>6</v>
          </cell>
          <cell r="M26">
            <v>4</v>
          </cell>
          <cell r="N26">
            <v>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E27">
            <v>2</v>
          </cell>
          <cell r="F27">
            <v>1</v>
          </cell>
          <cell r="G27">
            <v>7</v>
          </cell>
          <cell r="H27">
            <v>3</v>
          </cell>
          <cell r="I27">
            <v>20</v>
          </cell>
          <cell r="J27">
            <v>17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4</v>
          </cell>
          <cell r="F28">
            <v>0</v>
          </cell>
          <cell r="G28">
            <v>0</v>
          </cell>
          <cell r="H28">
            <v>0</v>
          </cell>
          <cell r="I28">
            <v>22</v>
          </cell>
          <cell r="J28">
            <v>0</v>
          </cell>
          <cell r="K28">
            <v>42</v>
          </cell>
          <cell r="L28">
            <v>22</v>
          </cell>
          <cell r="M28">
            <v>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4</v>
          </cell>
          <cell r="F29">
            <v>0</v>
          </cell>
          <cell r="G29">
            <v>20</v>
          </cell>
          <cell r="H29">
            <v>0</v>
          </cell>
          <cell r="I29">
            <v>0</v>
          </cell>
          <cell r="J29">
            <v>0</v>
          </cell>
          <cell r="K29">
            <v>40</v>
          </cell>
          <cell r="L29">
            <v>0</v>
          </cell>
          <cell r="M29">
            <v>6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10</v>
          </cell>
          <cell r="F30">
            <v>5</v>
          </cell>
          <cell r="G30">
            <v>25</v>
          </cell>
          <cell r="H30">
            <v>5</v>
          </cell>
          <cell r="I30">
            <v>31</v>
          </cell>
          <cell r="J30">
            <v>10</v>
          </cell>
          <cell r="K30">
            <v>100</v>
          </cell>
          <cell r="L30">
            <v>34</v>
          </cell>
          <cell r="M30">
            <v>20</v>
          </cell>
          <cell r="N30">
            <v>10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E31">
            <v>4</v>
          </cell>
          <cell r="F31">
            <v>2</v>
          </cell>
          <cell r="G31">
            <v>10</v>
          </cell>
          <cell r="H31">
            <v>5</v>
          </cell>
          <cell r="I31">
            <v>10</v>
          </cell>
          <cell r="J31">
            <v>5</v>
          </cell>
          <cell r="K31">
            <v>41</v>
          </cell>
          <cell r="L31">
            <v>20</v>
          </cell>
          <cell r="M31">
            <v>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4</v>
          </cell>
          <cell r="F32">
            <v>2</v>
          </cell>
          <cell r="G32">
            <v>10</v>
          </cell>
          <cell r="H32">
            <v>6</v>
          </cell>
          <cell r="I32">
            <v>10</v>
          </cell>
          <cell r="J32">
            <v>5</v>
          </cell>
          <cell r="K32">
            <v>33</v>
          </cell>
          <cell r="L32">
            <v>20</v>
          </cell>
          <cell r="M32">
            <v>6</v>
          </cell>
          <cell r="N32">
            <v>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85</v>
          </cell>
          <cell r="J33">
            <v>41</v>
          </cell>
          <cell r="K33">
            <v>100</v>
          </cell>
          <cell r="L33">
            <v>34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12</v>
          </cell>
          <cell r="F34">
            <v>0</v>
          </cell>
          <cell r="G34">
            <v>0</v>
          </cell>
          <cell r="H34">
            <v>0</v>
          </cell>
          <cell r="I34">
            <v>59</v>
          </cell>
          <cell r="J34">
            <v>0</v>
          </cell>
          <cell r="K34">
            <v>136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12</v>
          </cell>
          <cell r="F35">
            <v>3</v>
          </cell>
          <cell r="G35">
            <v>5</v>
          </cell>
          <cell r="H35">
            <v>7</v>
          </cell>
          <cell r="I35">
            <v>0</v>
          </cell>
          <cell r="J35">
            <v>15</v>
          </cell>
          <cell r="K35">
            <v>9</v>
          </cell>
          <cell r="L35">
            <v>7</v>
          </cell>
          <cell r="M35">
            <v>0</v>
          </cell>
          <cell r="N35">
            <v>0</v>
          </cell>
          <cell r="O35">
            <v>8</v>
          </cell>
          <cell r="P35">
            <v>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</v>
          </cell>
          <cell r="J36">
            <v>20</v>
          </cell>
          <cell r="K36">
            <v>115</v>
          </cell>
          <cell r="L36">
            <v>60</v>
          </cell>
          <cell r="M36">
            <v>10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20</v>
          </cell>
          <cell r="F37">
            <v>20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4</v>
          </cell>
          <cell r="L37">
            <v>4</v>
          </cell>
          <cell r="M37">
            <v>0</v>
          </cell>
          <cell r="N37">
            <v>0</v>
          </cell>
          <cell r="O37">
            <v>76</v>
          </cell>
          <cell r="P37">
            <v>76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E38">
            <v>6</v>
          </cell>
          <cell r="F38">
            <v>3</v>
          </cell>
          <cell r="G38">
            <v>15</v>
          </cell>
          <cell r="H38">
            <v>6</v>
          </cell>
          <cell r="I38">
            <v>14</v>
          </cell>
          <cell r="J38">
            <v>7</v>
          </cell>
          <cell r="K38">
            <v>55</v>
          </cell>
          <cell r="L38">
            <v>29</v>
          </cell>
          <cell r="M38">
            <v>10</v>
          </cell>
          <cell r="N38">
            <v>5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E39">
            <v>0</v>
          </cell>
          <cell r="F39">
            <v>0</v>
          </cell>
          <cell r="G39">
            <v>20</v>
          </cell>
          <cell r="H39">
            <v>20</v>
          </cell>
          <cell r="I39">
            <v>20</v>
          </cell>
          <cell r="J39">
            <v>20</v>
          </cell>
          <cell r="K39">
            <v>40</v>
          </cell>
          <cell r="L39">
            <v>20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E40">
            <v>10</v>
          </cell>
          <cell r="F40">
            <v>5</v>
          </cell>
          <cell r="G40">
            <v>30</v>
          </cell>
          <cell r="H40">
            <v>10</v>
          </cell>
          <cell r="I40">
            <v>21</v>
          </cell>
          <cell r="J40">
            <v>10</v>
          </cell>
          <cell r="K40">
            <v>100</v>
          </cell>
          <cell r="L40">
            <v>49</v>
          </cell>
          <cell r="M40">
            <v>10</v>
          </cell>
          <cell r="N40">
            <v>5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E41">
            <v>56</v>
          </cell>
          <cell r="F41">
            <v>69</v>
          </cell>
          <cell r="G41">
            <v>64</v>
          </cell>
          <cell r="H41">
            <v>75</v>
          </cell>
          <cell r="I41">
            <v>322</v>
          </cell>
          <cell r="J41">
            <v>374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225</v>
          </cell>
          <cell r="R42">
            <v>225</v>
          </cell>
          <cell r="S42">
            <v>0</v>
          </cell>
          <cell r="T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150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E44">
            <v>130</v>
          </cell>
          <cell r="F44">
            <v>135</v>
          </cell>
          <cell r="G44">
            <v>18</v>
          </cell>
          <cell r="H44">
            <v>14</v>
          </cell>
          <cell r="I44">
            <v>0</v>
          </cell>
          <cell r="J44">
            <v>0</v>
          </cell>
          <cell r="K44">
            <v>50</v>
          </cell>
          <cell r="L44">
            <v>21</v>
          </cell>
          <cell r="M44">
            <v>60</v>
          </cell>
          <cell r="N44">
            <v>38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E45">
            <v>4</v>
          </cell>
          <cell r="F45">
            <v>2</v>
          </cell>
          <cell r="G45">
            <v>10</v>
          </cell>
          <cell r="H45">
            <v>4</v>
          </cell>
          <cell r="I45">
            <v>10</v>
          </cell>
          <cell r="J45">
            <v>4</v>
          </cell>
          <cell r="K45">
            <v>65</v>
          </cell>
          <cell r="L45">
            <v>44</v>
          </cell>
          <cell r="M45">
            <v>5</v>
          </cell>
          <cell r="N45">
            <v>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E46">
            <v>2</v>
          </cell>
          <cell r="F46">
            <v>1</v>
          </cell>
          <cell r="G46">
            <v>8</v>
          </cell>
          <cell r="H46">
            <v>2</v>
          </cell>
          <cell r="I46">
            <v>4</v>
          </cell>
          <cell r="J46">
            <v>2</v>
          </cell>
          <cell r="K46">
            <v>20</v>
          </cell>
          <cell r="L46">
            <v>16</v>
          </cell>
          <cell r="M46">
            <v>3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E47">
            <v>10</v>
          </cell>
          <cell r="F47">
            <v>5</v>
          </cell>
          <cell r="G47">
            <v>30</v>
          </cell>
          <cell r="H47">
            <v>12</v>
          </cell>
          <cell r="I47">
            <v>30</v>
          </cell>
          <cell r="J47">
            <v>12</v>
          </cell>
          <cell r="K47">
            <v>150</v>
          </cell>
          <cell r="L47">
            <v>51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E48">
            <v>6</v>
          </cell>
          <cell r="F48">
            <v>2</v>
          </cell>
          <cell r="G48">
            <v>13</v>
          </cell>
          <cell r="H48">
            <v>8</v>
          </cell>
          <cell r="I48">
            <v>13</v>
          </cell>
          <cell r="J48">
            <v>8</v>
          </cell>
          <cell r="K48">
            <v>50</v>
          </cell>
          <cell r="L48">
            <v>42</v>
          </cell>
          <cell r="M48">
            <v>5</v>
          </cell>
          <cell r="N48">
            <v>3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E49">
            <v>4</v>
          </cell>
          <cell r="F49">
            <v>2</v>
          </cell>
          <cell r="G49">
            <v>10</v>
          </cell>
          <cell r="H49">
            <v>4</v>
          </cell>
          <cell r="I49">
            <v>10</v>
          </cell>
          <cell r="J49">
            <v>4</v>
          </cell>
          <cell r="K49">
            <v>46</v>
          </cell>
          <cell r="L49">
            <v>20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E50">
            <v>2</v>
          </cell>
          <cell r="F50">
            <v>1</v>
          </cell>
          <cell r="G50">
            <v>0</v>
          </cell>
          <cell r="H50">
            <v>0</v>
          </cell>
          <cell r="I50">
            <v>8</v>
          </cell>
          <cell r="J50">
            <v>6</v>
          </cell>
          <cell r="K50">
            <v>12</v>
          </cell>
          <cell r="L50">
            <v>10</v>
          </cell>
          <cell r="M50">
            <v>8</v>
          </cell>
          <cell r="N50">
            <v>3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E51">
            <v>1</v>
          </cell>
          <cell r="F51">
            <v>1</v>
          </cell>
          <cell r="G51">
            <v>4</v>
          </cell>
          <cell r="H51">
            <v>2</v>
          </cell>
          <cell r="I51">
            <v>4</v>
          </cell>
          <cell r="J51">
            <v>1</v>
          </cell>
          <cell r="K51">
            <v>17</v>
          </cell>
          <cell r="L51">
            <v>10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</sheetData>
      <sheetData sheetId="2">
        <row r="13">
          <cell r="L13">
            <v>3</v>
          </cell>
          <cell r="P13">
            <v>-3</v>
          </cell>
        </row>
        <row r="14">
          <cell r="K14">
            <v>3</v>
          </cell>
          <cell r="O14">
            <v>-3</v>
          </cell>
        </row>
        <row r="16">
          <cell r="K16">
            <v>5</v>
          </cell>
          <cell r="O16">
            <v>-5</v>
          </cell>
        </row>
        <row r="17">
          <cell r="K17">
            <v>4</v>
          </cell>
          <cell r="O17">
            <v>-4</v>
          </cell>
        </row>
        <row r="20">
          <cell r="L20">
            <v>3</v>
          </cell>
          <cell r="P20">
            <v>-3</v>
          </cell>
        </row>
        <row r="25">
          <cell r="K25">
            <v>2</v>
          </cell>
          <cell r="O25">
            <v>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01.2024г."/>
      <sheetName val="Пр.03-24"/>
      <sheetName val="01.01.-03-24"/>
    </sheet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 3"/>
      <sheetName val="0-2"/>
      <sheetName val="2+"/>
      <sheetName val="с формулами"/>
      <sheetName val="без формул (полная)"/>
      <sheetName val="без формул (красивая)"/>
    </sheetNames>
    <sheetDataSet>
      <sheetData sheetId="0" refreshError="1"/>
      <sheetData sheetId="1"/>
      <sheetData sheetId="2">
        <row r="1">
          <cell r="C1" t="str">
            <v>0 мес</v>
          </cell>
          <cell r="G1">
            <v>1</v>
          </cell>
        </row>
        <row r="2">
          <cell r="C2" t="str">
            <v>м</v>
          </cell>
          <cell r="F2" t="str">
            <v>ж</v>
          </cell>
          <cell r="H2" t="str">
            <v>м</v>
          </cell>
          <cell r="J2" t="str">
            <v>ж</v>
          </cell>
        </row>
        <row r="3">
          <cell r="B3" t="str">
            <v>021001</v>
          </cell>
          <cell r="C3">
            <v>3</v>
          </cell>
          <cell r="E3" t="str">
            <v>021001</v>
          </cell>
          <cell r="F3">
            <v>2</v>
          </cell>
          <cell r="G3" t="str">
            <v>021001</v>
          </cell>
          <cell r="H3">
            <v>5</v>
          </cell>
          <cell r="I3" t="str">
            <v>021001</v>
          </cell>
          <cell r="J3">
            <v>8</v>
          </cell>
        </row>
        <row r="4">
          <cell r="B4" t="str">
            <v>021002</v>
          </cell>
          <cell r="C4">
            <v>2</v>
          </cell>
          <cell r="E4" t="str">
            <v>021002</v>
          </cell>
          <cell r="F4">
            <v>3</v>
          </cell>
          <cell r="G4" t="str">
            <v>021002</v>
          </cell>
          <cell r="H4">
            <v>9</v>
          </cell>
          <cell r="I4" t="str">
            <v>021002</v>
          </cell>
          <cell r="J4">
            <v>10</v>
          </cell>
        </row>
        <row r="5">
          <cell r="B5" t="str">
            <v>021003</v>
          </cell>
          <cell r="C5">
            <v>2</v>
          </cell>
          <cell r="E5" t="str">
            <v>021003</v>
          </cell>
          <cell r="F5">
            <v>1</v>
          </cell>
          <cell r="G5" t="str">
            <v>021003</v>
          </cell>
          <cell r="H5">
            <v>6</v>
          </cell>
          <cell r="I5" t="str">
            <v>021003</v>
          </cell>
          <cell r="J5">
            <v>7</v>
          </cell>
        </row>
        <row r="6">
          <cell r="B6" t="str">
            <v>021100</v>
          </cell>
          <cell r="C6">
            <v>9</v>
          </cell>
          <cell r="E6" t="str">
            <v>021100</v>
          </cell>
          <cell r="F6">
            <v>5</v>
          </cell>
          <cell r="G6" t="str">
            <v>021100</v>
          </cell>
          <cell r="H6">
            <v>44</v>
          </cell>
          <cell r="I6" t="str">
            <v>021100</v>
          </cell>
          <cell r="J6">
            <v>45</v>
          </cell>
        </row>
        <row r="7">
          <cell r="B7" t="str">
            <v>021104</v>
          </cell>
          <cell r="C7">
            <v>3</v>
          </cell>
          <cell r="E7" t="str">
            <v>021102</v>
          </cell>
          <cell r="F7">
            <v>1</v>
          </cell>
          <cell r="G7" t="str">
            <v>021102</v>
          </cell>
          <cell r="H7">
            <v>2</v>
          </cell>
          <cell r="I7" t="str">
            <v>021104</v>
          </cell>
          <cell r="J7">
            <v>18</v>
          </cell>
        </row>
        <row r="8">
          <cell r="B8" t="str">
            <v>021110</v>
          </cell>
          <cell r="C8">
            <v>6</v>
          </cell>
          <cell r="E8" t="str">
            <v>021110</v>
          </cell>
          <cell r="F8">
            <v>7</v>
          </cell>
          <cell r="G8" t="str">
            <v>021104</v>
          </cell>
          <cell r="H8">
            <v>18</v>
          </cell>
          <cell r="I8" t="str">
            <v>021105</v>
          </cell>
          <cell r="J8">
            <v>4</v>
          </cell>
        </row>
        <row r="9">
          <cell r="B9" t="str">
            <v>021111</v>
          </cell>
          <cell r="C9">
            <v>3</v>
          </cell>
          <cell r="E9" t="str">
            <v>021111</v>
          </cell>
          <cell r="F9">
            <v>1</v>
          </cell>
          <cell r="G9" t="str">
            <v>021105</v>
          </cell>
          <cell r="H9">
            <v>7</v>
          </cell>
          <cell r="I9" t="str">
            <v>021110</v>
          </cell>
          <cell r="J9">
            <v>39</v>
          </cell>
        </row>
        <row r="10">
          <cell r="B10" t="str">
            <v>021120</v>
          </cell>
          <cell r="C10">
            <v>11</v>
          </cell>
          <cell r="E10" t="str">
            <v>021120</v>
          </cell>
          <cell r="F10">
            <v>8</v>
          </cell>
          <cell r="G10" t="str">
            <v>021110</v>
          </cell>
          <cell r="H10">
            <v>60</v>
          </cell>
          <cell r="I10" t="str">
            <v>021111</v>
          </cell>
          <cell r="J10">
            <v>15</v>
          </cell>
        </row>
        <row r="11">
          <cell r="B11" t="str">
            <v>021130</v>
          </cell>
          <cell r="C11">
            <v>5</v>
          </cell>
          <cell r="E11" t="str">
            <v>021130</v>
          </cell>
          <cell r="F11">
            <v>6</v>
          </cell>
          <cell r="G11" t="str">
            <v>021111</v>
          </cell>
          <cell r="H11">
            <v>20</v>
          </cell>
          <cell r="I11" t="str">
            <v>021120</v>
          </cell>
          <cell r="J11">
            <v>69</v>
          </cell>
        </row>
        <row r="12">
          <cell r="B12" t="str">
            <v>021200</v>
          </cell>
          <cell r="C12">
            <v>9</v>
          </cell>
          <cell r="E12" t="str">
            <v>021200</v>
          </cell>
          <cell r="F12">
            <v>3</v>
          </cell>
          <cell r="G12" t="str">
            <v>021120</v>
          </cell>
          <cell r="H12">
            <v>75</v>
          </cell>
          <cell r="I12" t="str">
            <v>021130</v>
          </cell>
          <cell r="J12">
            <v>27</v>
          </cell>
        </row>
        <row r="13">
          <cell r="B13" t="str">
            <v>021201</v>
          </cell>
          <cell r="C13">
            <v>3</v>
          </cell>
          <cell r="E13" t="str">
            <v>021201</v>
          </cell>
          <cell r="F13">
            <v>6</v>
          </cell>
          <cell r="G13" t="str">
            <v>021130</v>
          </cell>
          <cell r="H13">
            <v>31</v>
          </cell>
          <cell r="I13" t="str">
            <v>021200</v>
          </cell>
          <cell r="J13">
            <v>49</v>
          </cell>
        </row>
        <row r="14">
          <cell r="B14" t="str">
            <v>021205</v>
          </cell>
          <cell r="C14">
            <v>1</v>
          </cell>
          <cell r="E14" t="str">
            <v>021205</v>
          </cell>
          <cell r="F14">
            <v>1</v>
          </cell>
          <cell r="G14" t="str">
            <v>021200</v>
          </cell>
          <cell r="H14">
            <v>35</v>
          </cell>
          <cell r="I14" t="str">
            <v>021201</v>
          </cell>
          <cell r="J14">
            <v>35</v>
          </cell>
        </row>
        <row r="15">
          <cell r="B15" t="str">
            <v>021303</v>
          </cell>
          <cell r="C15">
            <v>3</v>
          </cell>
          <cell r="E15" t="str">
            <v>021206</v>
          </cell>
          <cell r="F15">
            <v>1</v>
          </cell>
          <cell r="G15" t="str">
            <v>021201</v>
          </cell>
          <cell r="H15">
            <v>45</v>
          </cell>
          <cell r="I15" t="str">
            <v>021205</v>
          </cell>
          <cell r="J15">
            <v>5</v>
          </cell>
        </row>
        <row r="16">
          <cell r="B16" t="str">
            <v>021424</v>
          </cell>
          <cell r="C16">
            <v>6</v>
          </cell>
          <cell r="E16" t="str">
            <v>021303</v>
          </cell>
          <cell r="F16">
            <v>7</v>
          </cell>
          <cell r="G16" t="str">
            <v>021205</v>
          </cell>
          <cell r="H16">
            <v>3</v>
          </cell>
          <cell r="I16" t="str">
            <v>021206</v>
          </cell>
          <cell r="J16">
            <v>3</v>
          </cell>
        </row>
        <row r="17">
          <cell r="B17" t="str">
            <v>021501</v>
          </cell>
          <cell r="C17">
            <v>3</v>
          </cell>
          <cell r="E17" t="str">
            <v>021424</v>
          </cell>
          <cell r="F17">
            <v>11</v>
          </cell>
          <cell r="G17" t="str">
            <v>021206</v>
          </cell>
          <cell r="H17">
            <v>2</v>
          </cell>
          <cell r="I17" t="str">
            <v>021303</v>
          </cell>
          <cell r="J17">
            <v>19</v>
          </cell>
        </row>
        <row r="18">
          <cell r="B18" t="str">
            <v>021502</v>
          </cell>
          <cell r="C18">
            <v>4</v>
          </cell>
          <cell r="E18" t="str">
            <v>021502</v>
          </cell>
          <cell r="F18">
            <v>5</v>
          </cell>
          <cell r="G18" t="str">
            <v>021303</v>
          </cell>
          <cell r="H18">
            <v>35</v>
          </cell>
          <cell r="I18" t="str">
            <v>021405</v>
          </cell>
          <cell r="J18">
            <v>1</v>
          </cell>
        </row>
        <row r="19">
          <cell r="B19" t="str">
            <v>021602</v>
          </cell>
          <cell r="C19">
            <v>2</v>
          </cell>
          <cell r="E19" t="str">
            <v>021602</v>
          </cell>
          <cell r="F19">
            <v>2</v>
          </cell>
          <cell r="G19" t="str">
            <v>021405</v>
          </cell>
          <cell r="H19">
            <v>1</v>
          </cell>
          <cell r="I19" t="str">
            <v>021424</v>
          </cell>
          <cell r="J19">
            <v>35</v>
          </cell>
        </row>
        <row r="20">
          <cell r="B20" t="str">
            <v>021605</v>
          </cell>
          <cell r="C20">
            <v>1</v>
          </cell>
          <cell r="E20" t="str">
            <v>021605</v>
          </cell>
          <cell r="F20">
            <v>3</v>
          </cell>
          <cell r="G20" t="str">
            <v>021424</v>
          </cell>
          <cell r="H20">
            <v>32</v>
          </cell>
          <cell r="I20" t="str">
            <v>021501</v>
          </cell>
          <cell r="J20">
            <v>11</v>
          </cell>
        </row>
        <row r="21">
          <cell r="B21" t="str">
            <v>021616</v>
          </cell>
          <cell r="C21">
            <v>6</v>
          </cell>
          <cell r="E21" t="str">
            <v>021616</v>
          </cell>
          <cell r="F21">
            <v>4</v>
          </cell>
          <cell r="G21" t="str">
            <v>021501</v>
          </cell>
          <cell r="H21">
            <v>8</v>
          </cell>
          <cell r="I21" t="str">
            <v>021502</v>
          </cell>
          <cell r="J21">
            <v>17</v>
          </cell>
        </row>
        <row r="22">
          <cell r="B22" t="str">
            <v>021701</v>
          </cell>
          <cell r="C22">
            <v>5</v>
          </cell>
          <cell r="E22" t="str">
            <v>021701</v>
          </cell>
          <cell r="F22">
            <v>7</v>
          </cell>
          <cell r="G22" t="str">
            <v>021502</v>
          </cell>
          <cell r="H22">
            <v>22</v>
          </cell>
          <cell r="I22" t="str">
            <v>021602</v>
          </cell>
          <cell r="J22">
            <v>22</v>
          </cell>
        </row>
        <row r="23">
          <cell r="B23" t="str">
            <v>021706</v>
          </cell>
          <cell r="C23">
            <v>3</v>
          </cell>
          <cell r="E23" t="str">
            <v>021901</v>
          </cell>
          <cell r="F23">
            <v>2</v>
          </cell>
          <cell r="G23" t="str">
            <v>021602</v>
          </cell>
          <cell r="H23">
            <v>35</v>
          </cell>
          <cell r="I23" t="str">
            <v>021605</v>
          </cell>
          <cell r="J23">
            <v>5</v>
          </cell>
        </row>
        <row r="24">
          <cell r="B24" t="str">
            <v>021901</v>
          </cell>
          <cell r="C24">
            <v>2</v>
          </cell>
          <cell r="E24" t="str">
            <v>022000</v>
          </cell>
          <cell r="F24">
            <v>4</v>
          </cell>
          <cell r="G24" t="str">
            <v>021605</v>
          </cell>
          <cell r="H24">
            <v>8</v>
          </cell>
          <cell r="I24" t="str">
            <v>021606</v>
          </cell>
          <cell r="J24">
            <v>5</v>
          </cell>
        </row>
        <row r="25">
          <cell r="B25" t="str">
            <v>022000</v>
          </cell>
          <cell r="C25">
            <v>3</v>
          </cell>
          <cell r="E25" t="str">
            <v>022001</v>
          </cell>
          <cell r="F25">
            <v>2</v>
          </cell>
          <cell r="G25" t="str">
            <v>021606</v>
          </cell>
          <cell r="H25">
            <v>2</v>
          </cell>
          <cell r="I25" t="str">
            <v>021607</v>
          </cell>
          <cell r="J25">
            <v>2</v>
          </cell>
        </row>
        <row r="26">
          <cell r="B26" t="str">
            <v>022001</v>
          </cell>
          <cell r="C26">
            <v>5</v>
          </cell>
          <cell r="E26" t="str">
            <v>022003</v>
          </cell>
          <cell r="F26">
            <v>1</v>
          </cell>
          <cell r="G26" t="str">
            <v>021607</v>
          </cell>
          <cell r="H26">
            <v>4</v>
          </cell>
          <cell r="I26" t="str">
            <v>021616</v>
          </cell>
          <cell r="J26">
            <v>56</v>
          </cell>
        </row>
        <row r="27">
          <cell r="B27" t="str">
            <v>022002</v>
          </cell>
          <cell r="C27">
            <v>1</v>
          </cell>
          <cell r="E27" t="str">
            <v>022102</v>
          </cell>
          <cell r="F27">
            <v>1</v>
          </cell>
          <cell r="G27" t="str">
            <v>021616</v>
          </cell>
          <cell r="H27">
            <v>47</v>
          </cell>
          <cell r="I27" t="str">
            <v>021701</v>
          </cell>
          <cell r="J27">
            <v>28</v>
          </cell>
        </row>
        <row r="28">
          <cell r="B28" t="str">
            <v>022012</v>
          </cell>
          <cell r="C28">
            <v>1</v>
          </cell>
          <cell r="E28" t="str">
            <v>022103</v>
          </cell>
          <cell r="F28">
            <v>1</v>
          </cell>
          <cell r="G28" t="str">
            <v>021701</v>
          </cell>
          <cell r="H28">
            <v>20</v>
          </cell>
          <cell r="I28" t="str">
            <v>021706</v>
          </cell>
          <cell r="J28">
            <v>6</v>
          </cell>
        </row>
        <row r="29">
          <cell r="B29" t="str">
            <v>022102</v>
          </cell>
          <cell r="C29">
            <v>1</v>
          </cell>
          <cell r="E29" t="str">
            <v>022104</v>
          </cell>
          <cell r="F29">
            <v>3</v>
          </cell>
          <cell r="G29" t="str">
            <v>021706</v>
          </cell>
          <cell r="H29">
            <v>4</v>
          </cell>
          <cell r="I29" t="str">
            <v>021901</v>
          </cell>
          <cell r="J29">
            <v>18</v>
          </cell>
        </row>
        <row r="30">
          <cell r="B30" t="str">
            <v>022104</v>
          </cell>
          <cell r="C30">
            <v>5</v>
          </cell>
          <cell r="E30" t="str">
            <v>022201</v>
          </cell>
          <cell r="F30">
            <v>2</v>
          </cell>
          <cell r="G30" t="str">
            <v>021901</v>
          </cell>
          <cell r="H30">
            <v>17</v>
          </cell>
          <cell r="I30" t="str">
            <v>022000</v>
          </cell>
          <cell r="J30">
            <v>12</v>
          </cell>
        </row>
        <row r="31">
          <cell r="B31" t="str">
            <v>022201</v>
          </cell>
          <cell r="C31">
            <v>1</v>
          </cell>
          <cell r="E31" t="str">
            <v>022202</v>
          </cell>
          <cell r="F31">
            <v>2</v>
          </cell>
          <cell r="G31" t="str">
            <v>022000</v>
          </cell>
          <cell r="H31">
            <v>19</v>
          </cell>
          <cell r="I31" t="str">
            <v>022001</v>
          </cell>
          <cell r="J31">
            <v>11</v>
          </cell>
        </row>
        <row r="32">
          <cell r="B32" t="str">
            <v>022202</v>
          </cell>
          <cell r="C32">
            <v>1</v>
          </cell>
          <cell r="E32" t="str">
            <v>022205</v>
          </cell>
          <cell r="F32">
            <v>1</v>
          </cell>
          <cell r="G32" t="str">
            <v>022001</v>
          </cell>
          <cell r="H32">
            <v>15</v>
          </cell>
          <cell r="I32" t="str">
            <v>022003</v>
          </cell>
          <cell r="J32">
            <v>4</v>
          </cell>
        </row>
        <row r="33">
          <cell r="B33" t="str">
            <v>022205</v>
          </cell>
          <cell r="C33">
            <v>2</v>
          </cell>
          <cell r="E33" t="str">
            <v>022720</v>
          </cell>
          <cell r="F33">
            <v>3</v>
          </cell>
          <cell r="G33" t="str">
            <v>022002</v>
          </cell>
          <cell r="H33">
            <v>2</v>
          </cell>
          <cell r="I33" t="str">
            <v>022012</v>
          </cell>
          <cell r="J33">
            <v>2</v>
          </cell>
        </row>
        <row r="34">
          <cell r="B34" t="str">
            <v>022720</v>
          </cell>
          <cell r="C34">
            <v>2</v>
          </cell>
          <cell r="E34" t="str">
            <v>023002</v>
          </cell>
          <cell r="F34">
            <v>1</v>
          </cell>
          <cell r="G34" t="str">
            <v>022003</v>
          </cell>
          <cell r="H34">
            <v>4</v>
          </cell>
          <cell r="I34" t="str">
            <v>022102</v>
          </cell>
          <cell r="J34">
            <v>2</v>
          </cell>
        </row>
        <row r="35">
          <cell r="B35" t="str">
            <v>023002</v>
          </cell>
          <cell r="C35">
            <v>1</v>
          </cell>
          <cell r="E35" t="str">
            <v>023005</v>
          </cell>
          <cell r="F35">
            <v>1</v>
          </cell>
          <cell r="G35" t="str">
            <v>022012</v>
          </cell>
          <cell r="H35">
            <v>2</v>
          </cell>
          <cell r="I35" t="str">
            <v>022103</v>
          </cell>
          <cell r="J35">
            <v>3</v>
          </cell>
        </row>
        <row r="36">
          <cell r="B36" t="str">
            <v>024001</v>
          </cell>
          <cell r="C36">
            <v>3</v>
          </cell>
          <cell r="E36" t="str">
            <v>024001</v>
          </cell>
          <cell r="F36">
            <v>1</v>
          </cell>
          <cell r="G36" t="str">
            <v>022102</v>
          </cell>
          <cell r="H36">
            <v>2</v>
          </cell>
          <cell r="I36" t="str">
            <v>022104</v>
          </cell>
          <cell r="J36">
            <v>13</v>
          </cell>
        </row>
        <row r="37">
          <cell r="B37" t="str">
            <v>024005</v>
          </cell>
          <cell r="C37">
            <v>4</v>
          </cell>
          <cell r="E37" t="str">
            <v>024005</v>
          </cell>
          <cell r="F37">
            <v>6</v>
          </cell>
          <cell r="G37" t="str">
            <v>022103</v>
          </cell>
          <cell r="H37">
            <v>6</v>
          </cell>
          <cell r="I37" t="str">
            <v>022201</v>
          </cell>
          <cell r="J37">
            <v>10</v>
          </cell>
        </row>
        <row r="38">
          <cell r="B38" t="str">
            <v>024006</v>
          </cell>
          <cell r="C38">
            <v>1</v>
          </cell>
          <cell r="E38" t="str">
            <v>025001</v>
          </cell>
          <cell r="F38">
            <v>2</v>
          </cell>
          <cell r="G38" t="str">
            <v>022104</v>
          </cell>
          <cell r="H38">
            <v>12</v>
          </cell>
          <cell r="I38" t="str">
            <v>022202</v>
          </cell>
          <cell r="J38">
            <v>14</v>
          </cell>
        </row>
        <row r="39">
          <cell r="B39" t="str">
            <v>025001</v>
          </cell>
          <cell r="C39">
            <v>5</v>
          </cell>
          <cell r="E39" t="str">
            <v>025003</v>
          </cell>
          <cell r="F39">
            <v>1</v>
          </cell>
          <cell r="G39" t="str">
            <v>022201</v>
          </cell>
          <cell r="H39">
            <v>18</v>
          </cell>
          <cell r="I39" t="str">
            <v>022203</v>
          </cell>
          <cell r="J39">
            <v>6</v>
          </cell>
        </row>
        <row r="40">
          <cell r="B40" t="str">
            <v>025003</v>
          </cell>
          <cell r="C40">
            <v>2</v>
          </cell>
          <cell r="E40" t="str">
            <v>025004</v>
          </cell>
          <cell r="F40">
            <v>1</v>
          </cell>
          <cell r="G40" t="str">
            <v>022202</v>
          </cell>
          <cell r="H40">
            <v>6</v>
          </cell>
          <cell r="I40" t="str">
            <v>022204</v>
          </cell>
          <cell r="J40">
            <v>2</v>
          </cell>
        </row>
        <row r="41">
          <cell r="B41" t="str">
            <v>025004</v>
          </cell>
          <cell r="C41">
            <v>3</v>
          </cell>
          <cell r="E41" t="str">
            <v>026001</v>
          </cell>
          <cell r="F41">
            <v>1</v>
          </cell>
          <cell r="G41" t="str">
            <v>022203</v>
          </cell>
          <cell r="H41">
            <v>4</v>
          </cell>
          <cell r="I41" t="str">
            <v>022205</v>
          </cell>
          <cell r="J41">
            <v>14</v>
          </cell>
        </row>
        <row r="42">
          <cell r="B42" t="str">
            <v>026004</v>
          </cell>
          <cell r="C42">
            <v>1</v>
          </cell>
          <cell r="E42" t="str">
            <v>026002</v>
          </cell>
          <cell r="F42">
            <v>2</v>
          </cell>
          <cell r="G42" t="str">
            <v>022204</v>
          </cell>
          <cell r="H42">
            <v>2</v>
          </cell>
          <cell r="I42" t="str">
            <v>022208</v>
          </cell>
          <cell r="J42">
            <v>6</v>
          </cell>
        </row>
        <row r="43">
          <cell r="B43" t="str">
            <v>027000</v>
          </cell>
          <cell r="C43">
            <v>12</v>
          </cell>
          <cell r="E43" t="str">
            <v>026003</v>
          </cell>
          <cell r="F43">
            <v>2</v>
          </cell>
          <cell r="G43" t="str">
            <v>022205</v>
          </cell>
          <cell r="H43">
            <v>6</v>
          </cell>
          <cell r="I43" t="str">
            <v>022720</v>
          </cell>
          <cell r="J43">
            <v>32</v>
          </cell>
        </row>
        <row r="44">
          <cell r="B44" t="str">
            <v>027001</v>
          </cell>
          <cell r="C44">
            <v>2</v>
          </cell>
          <cell r="E44" t="str">
            <v>026004</v>
          </cell>
          <cell r="F44">
            <v>1</v>
          </cell>
          <cell r="G44" t="str">
            <v>022208</v>
          </cell>
          <cell r="H44">
            <v>8</v>
          </cell>
          <cell r="I44" t="str">
            <v>023002</v>
          </cell>
          <cell r="J44">
            <v>19</v>
          </cell>
        </row>
        <row r="45">
          <cell r="B45" t="str">
            <v>027002</v>
          </cell>
          <cell r="C45">
            <v>4</v>
          </cell>
          <cell r="E45" t="str">
            <v>027000</v>
          </cell>
          <cell r="F45">
            <v>13</v>
          </cell>
          <cell r="G45" t="str">
            <v>022720</v>
          </cell>
          <cell r="H45">
            <v>32</v>
          </cell>
          <cell r="I45" t="str">
            <v>023006</v>
          </cell>
          <cell r="J45">
            <v>1</v>
          </cell>
        </row>
        <row r="46">
          <cell r="B46" t="str">
            <v>029001</v>
          </cell>
          <cell r="C46">
            <v>2</v>
          </cell>
          <cell r="E46" t="str">
            <v>029001</v>
          </cell>
          <cell r="F46">
            <v>3</v>
          </cell>
          <cell r="G46" t="str">
            <v>023002</v>
          </cell>
          <cell r="H46">
            <v>12</v>
          </cell>
          <cell r="I46" t="str">
            <v>024001</v>
          </cell>
          <cell r="J46">
            <v>7</v>
          </cell>
        </row>
        <row r="47">
          <cell r="B47" t="str">
            <v>029400</v>
          </cell>
          <cell r="C47">
            <v>7</v>
          </cell>
          <cell r="E47" t="str">
            <v>029400</v>
          </cell>
          <cell r="F47">
            <v>5</v>
          </cell>
          <cell r="G47" t="str">
            <v>023005</v>
          </cell>
          <cell r="H47">
            <v>1</v>
          </cell>
          <cell r="I47" t="str">
            <v>024005</v>
          </cell>
          <cell r="J47">
            <v>31</v>
          </cell>
        </row>
        <row r="48">
          <cell r="G48" t="str">
            <v>024001</v>
          </cell>
          <cell r="H48">
            <v>11</v>
          </cell>
          <cell r="I48" t="str">
            <v>024006</v>
          </cell>
          <cell r="J48">
            <v>1</v>
          </cell>
        </row>
        <row r="49">
          <cell r="G49" t="str">
            <v>024002</v>
          </cell>
          <cell r="H49">
            <v>2</v>
          </cell>
          <cell r="I49" t="str">
            <v>025001</v>
          </cell>
          <cell r="J49">
            <v>10</v>
          </cell>
        </row>
        <row r="50">
          <cell r="G50" t="str">
            <v>024005</v>
          </cell>
          <cell r="H50">
            <v>29</v>
          </cell>
          <cell r="I50" t="str">
            <v>025003</v>
          </cell>
          <cell r="J50">
            <v>5</v>
          </cell>
        </row>
        <row r="51">
          <cell r="G51" t="str">
            <v>024006</v>
          </cell>
          <cell r="H51">
            <v>2</v>
          </cell>
          <cell r="I51" t="str">
            <v>025004</v>
          </cell>
          <cell r="J51">
            <v>4</v>
          </cell>
        </row>
        <row r="52">
          <cell r="G52" t="str">
            <v>025001</v>
          </cell>
          <cell r="H52">
            <v>24</v>
          </cell>
          <cell r="I52" t="str">
            <v>026001</v>
          </cell>
          <cell r="J52">
            <v>7</v>
          </cell>
        </row>
        <row r="53">
          <cell r="G53" t="str">
            <v>025002</v>
          </cell>
          <cell r="H53">
            <v>1</v>
          </cell>
          <cell r="I53" t="str">
            <v>026002</v>
          </cell>
          <cell r="J53">
            <v>7</v>
          </cell>
        </row>
        <row r="54">
          <cell r="G54" t="str">
            <v>025003</v>
          </cell>
          <cell r="H54">
            <v>4</v>
          </cell>
          <cell r="I54" t="str">
            <v>026003</v>
          </cell>
          <cell r="J54">
            <v>5</v>
          </cell>
        </row>
        <row r="55">
          <cell r="G55" t="str">
            <v>025004</v>
          </cell>
          <cell r="H55">
            <v>7</v>
          </cell>
          <cell r="I55" t="str">
            <v>026005</v>
          </cell>
          <cell r="J55">
            <v>3</v>
          </cell>
        </row>
        <row r="56">
          <cell r="G56" t="str">
            <v>025005</v>
          </cell>
          <cell r="H56">
            <v>3</v>
          </cell>
          <cell r="I56" t="str">
            <v>027000</v>
          </cell>
          <cell r="J56">
            <v>60</v>
          </cell>
        </row>
        <row r="57">
          <cell r="G57" t="str">
            <v>026001</v>
          </cell>
          <cell r="H57">
            <v>6</v>
          </cell>
          <cell r="I57" t="str">
            <v>027001</v>
          </cell>
          <cell r="J57">
            <v>14</v>
          </cell>
        </row>
        <row r="58">
          <cell r="G58" t="str">
            <v>026002</v>
          </cell>
          <cell r="H58">
            <v>5</v>
          </cell>
          <cell r="I58" t="str">
            <v>027002</v>
          </cell>
          <cell r="J58">
            <v>7</v>
          </cell>
        </row>
        <row r="59">
          <cell r="G59" t="str">
            <v>026003</v>
          </cell>
          <cell r="H59">
            <v>6</v>
          </cell>
          <cell r="I59" t="str">
            <v>028002</v>
          </cell>
          <cell r="J59">
            <v>4</v>
          </cell>
        </row>
        <row r="60">
          <cell r="G60" t="str">
            <v>026004</v>
          </cell>
          <cell r="H60">
            <v>2</v>
          </cell>
          <cell r="I60" t="str">
            <v>029001</v>
          </cell>
          <cell r="J60">
            <v>24</v>
          </cell>
        </row>
        <row r="61">
          <cell r="G61" t="str">
            <v>026005</v>
          </cell>
          <cell r="H61">
            <v>2</v>
          </cell>
          <cell r="I61" t="str">
            <v>029400</v>
          </cell>
          <cell r="J61">
            <v>43</v>
          </cell>
        </row>
        <row r="62">
          <cell r="G62" t="str">
            <v>027000</v>
          </cell>
          <cell r="H62">
            <v>73</v>
          </cell>
        </row>
        <row r="63">
          <cell r="G63" t="str">
            <v>027001</v>
          </cell>
          <cell r="H63">
            <v>16</v>
          </cell>
        </row>
        <row r="64">
          <cell r="G64" t="str">
            <v>027002</v>
          </cell>
          <cell r="H64">
            <v>3</v>
          </cell>
        </row>
        <row r="65">
          <cell r="G65" t="str">
            <v>028002</v>
          </cell>
          <cell r="H65">
            <v>2</v>
          </cell>
        </row>
        <row r="66">
          <cell r="G66" t="str">
            <v>028004</v>
          </cell>
          <cell r="H66">
            <v>1</v>
          </cell>
        </row>
        <row r="67">
          <cell r="G67" t="str">
            <v>029001</v>
          </cell>
          <cell r="H67">
            <v>24</v>
          </cell>
        </row>
        <row r="68">
          <cell r="G68" t="str">
            <v>029400</v>
          </cell>
          <cell r="H68">
            <v>45</v>
          </cell>
        </row>
      </sheetData>
      <sheetData sheetId="3">
        <row r="1">
          <cell r="A1">
            <v>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8"/>
  <sheetViews>
    <sheetView zoomScale="90" zoomScaleNormal="90" workbookViewId="0">
      <pane xSplit="4" ySplit="4" topLeftCell="E122" activePane="bottomRight" state="frozen"/>
      <selection activeCell="F306" sqref="F306"/>
      <selection pane="topRight" activeCell="F306" sqref="F306"/>
      <selection pane="bottomLeft" activeCell="F306" sqref="F306"/>
      <selection pane="bottomRight" activeCell="C151" sqref="C151"/>
    </sheetView>
  </sheetViews>
  <sheetFormatPr defaultRowHeight="12.75" x14ac:dyDescent="0.2"/>
  <cols>
    <col min="1" max="1" width="8.42578125" style="412" customWidth="1"/>
    <col min="2" max="2" width="11.5703125" style="412" customWidth="1"/>
    <col min="3" max="3" width="35.7109375" style="412" customWidth="1"/>
    <col min="4" max="4" width="9.140625" style="412" customWidth="1"/>
    <col min="5" max="5" width="11.5703125" style="412" customWidth="1"/>
    <col min="6" max="6" width="11.85546875" style="412" customWidth="1"/>
    <col min="7" max="7" width="11.7109375" style="412" customWidth="1"/>
    <col min="8" max="8" width="19.28515625" style="412" customWidth="1"/>
    <col min="9" max="9" width="8.140625" style="448" customWidth="1"/>
    <col min="10" max="10" width="12.140625" style="448" customWidth="1"/>
    <col min="11" max="11" width="11.140625" style="412" customWidth="1"/>
    <col min="12" max="12" width="14.5703125" style="412" customWidth="1"/>
    <col min="13" max="13" width="9.140625" style="413"/>
    <col min="14" max="17" width="9.140625" style="412"/>
    <col min="18" max="18" width="8.7109375" style="412" customWidth="1"/>
    <col min="19" max="19" width="9.140625" style="412" hidden="1" customWidth="1"/>
    <col min="20" max="252" width="9.140625" style="412"/>
    <col min="253" max="253" width="5.5703125" style="412" customWidth="1"/>
    <col min="254" max="254" width="11.5703125" style="412" customWidth="1"/>
    <col min="255" max="255" width="35.7109375" style="412" customWidth="1"/>
    <col min="256" max="256" width="9.140625" style="412" customWidth="1"/>
    <col min="257" max="257" width="11.5703125" style="412" customWidth="1"/>
    <col min="258" max="258" width="15.7109375" style="412" customWidth="1"/>
    <col min="259" max="259" width="13.42578125" style="412" customWidth="1"/>
    <col min="260" max="260" width="19.140625" style="412" customWidth="1"/>
    <col min="261" max="261" width="8.140625" style="412" customWidth="1"/>
    <col min="262" max="262" width="12.140625" style="412" customWidth="1"/>
    <col min="263" max="263" width="14.42578125" style="412" customWidth="1"/>
    <col min="264" max="264" width="13.5703125" style="412" customWidth="1"/>
    <col min="265" max="508" width="9.140625" style="412"/>
    <col min="509" max="509" width="5.5703125" style="412" customWidth="1"/>
    <col min="510" max="510" width="11.5703125" style="412" customWidth="1"/>
    <col min="511" max="511" width="35.7109375" style="412" customWidth="1"/>
    <col min="512" max="512" width="9.140625" style="412" customWidth="1"/>
    <col min="513" max="513" width="11.5703125" style="412" customWidth="1"/>
    <col min="514" max="514" width="15.7109375" style="412" customWidth="1"/>
    <col min="515" max="515" width="13.42578125" style="412" customWidth="1"/>
    <col min="516" max="516" width="19.140625" style="412" customWidth="1"/>
    <col min="517" max="517" width="8.140625" style="412" customWidth="1"/>
    <col min="518" max="518" width="12.140625" style="412" customWidth="1"/>
    <col min="519" max="519" width="14.42578125" style="412" customWidth="1"/>
    <col min="520" max="520" width="13.5703125" style="412" customWidth="1"/>
    <col min="521" max="764" width="9.140625" style="412"/>
    <col min="765" max="765" width="5.5703125" style="412" customWidth="1"/>
    <col min="766" max="766" width="11.5703125" style="412" customWidth="1"/>
    <col min="767" max="767" width="35.7109375" style="412" customWidth="1"/>
    <col min="768" max="768" width="9.140625" style="412" customWidth="1"/>
    <col min="769" max="769" width="11.5703125" style="412" customWidth="1"/>
    <col min="770" max="770" width="15.7109375" style="412" customWidth="1"/>
    <col min="771" max="771" width="13.42578125" style="412" customWidth="1"/>
    <col min="772" max="772" width="19.140625" style="412" customWidth="1"/>
    <col min="773" max="773" width="8.140625" style="412" customWidth="1"/>
    <col min="774" max="774" width="12.140625" style="412" customWidth="1"/>
    <col min="775" max="775" width="14.42578125" style="412" customWidth="1"/>
    <col min="776" max="776" width="13.5703125" style="412" customWidth="1"/>
    <col min="777" max="1020" width="9.140625" style="412"/>
    <col min="1021" max="1021" width="5.5703125" style="412" customWidth="1"/>
    <col min="1022" max="1022" width="11.5703125" style="412" customWidth="1"/>
    <col min="1023" max="1023" width="35.7109375" style="412" customWidth="1"/>
    <col min="1024" max="1024" width="9.140625" style="412" customWidth="1"/>
    <col min="1025" max="1025" width="11.5703125" style="412" customWidth="1"/>
    <col min="1026" max="1026" width="15.7109375" style="412" customWidth="1"/>
    <col min="1027" max="1027" width="13.42578125" style="412" customWidth="1"/>
    <col min="1028" max="1028" width="19.140625" style="412" customWidth="1"/>
    <col min="1029" max="1029" width="8.140625" style="412" customWidth="1"/>
    <col min="1030" max="1030" width="12.140625" style="412" customWidth="1"/>
    <col min="1031" max="1031" width="14.42578125" style="412" customWidth="1"/>
    <col min="1032" max="1032" width="13.5703125" style="412" customWidth="1"/>
    <col min="1033" max="1276" width="9.140625" style="412"/>
    <col min="1277" max="1277" width="5.5703125" style="412" customWidth="1"/>
    <col min="1278" max="1278" width="11.5703125" style="412" customWidth="1"/>
    <col min="1279" max="1279" width="35.7109375" style="412" customWidth="1"/>
    <col min="1280" max="1280" width="9.140625" style="412" customWidth="1"/>
    <col min="1281" max="1281" width="11.5703125" style="412" customWidth="1"/>
    <col min="1282" max="1282" width="15.7109375" style="412" customWidth="1"/>
    <col min="1283" max="1283" width="13.42578125" style="412" customWidth="1"/>
    <col min="1284" max="1284" width="19.140625" style="412" customWidth="1"/>
    <col min="1285" max="1285" width="8.140625" style="412" customWidth="1"/>
    <col min="1286" max="1286" width="12.140625" style="412" customWidth="1"/>
    <col min="1287" max="1287" width="14.42578125" style="412" customWidth="1"/>
    <col min="1288" max="1288" width="13.5703125" style="412" customWidth="1"/>
    <col min="1289" max="1532" width="9.140625" style="412"/>
    <col min="1533" max="1533" width="5.5703125" style="412" customWidth="1"/>
    <col min="1534" max="1534" width="11.5703125" style="412" customWidth="1"/>
    <col min="1535" max="1535" width="35.7109375" style="412" customWidth="1"/>
    <col min="1536" max="1536" width="9.140625" style="412" customWidth="1"/>
    <col min="1537" max="1537" width="11.5703125" style="412" customWidth="1"/>
    <col min="1538" max="1538" width="15.7109375" style="412" customWidth="1"/>
    <col min="1539" max="1539" width="13.42578125" style="412" customWidth="1"/>
    <col min="1540" max="1540" width="19.140625" style="412" customWidth="1"/>
    <col min="1541" max="1541" width="8.140625" style="412" customWidth="1"/>
    <col min="1542" max="1542" width="12.140625" style="412" customWidth="1"/>
    <col min="1543" max="1543" width="14.42578125" style="412" customWidth="1"/>
    <col min="1544" max="1544" width="13.5703125" style="412" customWidth="1"/>
    <col min="1545" max="1788" width="9.140625" style="412"/>
    <col min="1789" max="1789" width="5.5703125" style="412" customWidth="1"/>
    <col min="1790" max="1790" width="11.5703125" style="412" customWidth="1"/>
    <col min="1791" max="1791" width="35.7109375" style="412" customWidth="1"/>
    <col min="1792" max="1792" width="9.140625" style="412" customWidth="1"/>
    <col min="1793" max="1793" width="11.5703125" style="412" customWidth="1"/>
    <col min="1794" max="1794" width="15.7109375" style="412" customWidth="1"/>
    <col min="1795" max="1795" width="13.42578125" style="412" customWidth="1"/>
    <col min="1796" max="1796" width="19.140625" style="412" customWidth="1"/>
    <col min="1797" max="1797" width="8.140625" style="412" customWidth="1"/>
    <col min="1798" max="1798" width="12.140625" style="412" customWidth="1"/>
    <col min="1799" max="1799" width="14.42578125" style="412" customWidth="1"/>
    <col min="1800" max="1800" width="13.5703125" style="412" customWidth="1"/>
    <col min="1801" max="2044" width="9.140625" style="412"/>
    <col min="2045" max="2045" width="5.5703125" style="412" customWidth="1"/>
    <col min="2046" max="2046" width="11.5703125" style="412" customWidth="1"/>
    <col min="2047" max="2047" width="35.7109375" style="412" customWidth="1"/>
    <col min="2048" max="2048" width="9.140625" style="412" customWidth="1"/>
    <col min="2049" max="2049" width="11.5703125" style="412" customWidth="1"/>
    <col min="2050" max="2050" width="15.7109375" style="412" customWidth="1"/>
    <col min="2051" max="2051" width="13.42578125" style="412" customWidth="1"/>
    <col min="2052" max="2052" width="19.140625" style="412" customWidth="1"/>
    <col min="2053" max="2053" width="8.140625" style="412" customWidth="1"/>
    <col min="2054" max="2054" width="12.140625" style="412" customWidth="1"/>
    <col min="2055" max="2055" width="14.42578125" style="412" customWidth="1"/>
    <col min="2056" max="2056" width="13.5703125" style="412" customWidth="1"/>
    <col min="2057" max="2300" width="9.140625" style="412"/>
    <col min="2301" max="2301" width="5.5703125" style="412" customWidth="1"/>
    <col min="2302" max="2302" width="11.5703125" style="412" customWidth="1"/>
    <col min="2303" max="2303" width="35.7109375" style="412" customWidth="1"/>
    <col min="2304" max="2304" width="9.140625" style="412" customWidth="1"/>
    <col min="2305" max="2305" width="11.5703125" style="412" customWidth="1"/>
    <col min="2306" max="2306" width="15.7109375" style="412" customWidth="1"/>
    <col min="2307" max="2307" width="13.42578125" style="412" customWidth="1"/>
    <col min="2308" max="2308" width="19.140625" style="412" customWidth="1"/>
    <col min="2309" max="2309" width="8.140625" style="412" customWidth="1"/>
    <col min="2310" max="2310" width="12.140625" style="412" customWidth="1"/>
    <col min="2311" max="2311" width="14.42578125" style="412" customWidth="1"/>
    <col min="2312" max="2312" width="13.5703125" style="412" customWidth="1"/>
    <col min="2313" max="2556" width="9.140625" style="412"/>
    <col min="2557" max="2557" width="5.5703125" style="412" customWidth="1"/>
    <col min="2558" max="2558" width="11.5703125" style="412" customWidth="1"/>
    <col min="2559" max="2559" width="35.7109375" style="412" customWidth="1"/>
    <col min="2560" max="2560" width="9.140625" style="412" customWidth="1"/>
    <col min="2561" max="2561" width="11.5703125" style="412" customWidth="1"/>
    <col min="2562" max="2562" width="15.7109375" style="412" customWidth="1"/>
    <col min="2563" max="2563" width="13.42578125" style="412" customWidth="1"/>
    <col min="2564" max="2564" width="19.140625" style="412" customWidth="1"/>
    <col min="2565" max="2565" width="8.140625" style="412" customWidth="1"/>
    <col min="2566" max="2566" width="12.140625" style="412" customWidth="1"/>
    <col min="2567" max="2567" width="14.42578125" style="412" customWidth="1"/>
    <col min="2568" max="2568" width="13.5703125" style="412" customWidth="1"/>
    <col min="2569" max="2812" width="9.140625" style="412"/>
    <col min="2813" max="2813" width="5.5703125" style="412" customWidth="1"/>
    <col min="2814" max="2814" width="11.5703125" style="412" customWidth="1"/>
    <col min="2815" max="2815" width="35.7109375" style="412" customWidth="1"/>
    <col min="2816" max="2816" width="9.140625" style="412" customWidth="1"/>
    <col min="2817" max="2817" width="11.5703125" style="412" customWidth="1"/>
    <col min="2818" max="2818" width="15.7109375" style="412" customWidth="1"/>
    <col min="2819" max="2819" width="13.42578125" style="412" customWidth="1"/>
    <col min="2820" max="2820" width="19.140625" style="412" customWidth="1"/>
    <col min="2821" max="2821" width="8.140625" style="412" customWidth="1"/>
    <col min="2822" max="2822" width="12.140625" style="412" customWidth="1"/>
    <col min="2823" max="2823" width="14.42578125" style="412" customWidth="1"/>
    <col min="2824" max="2824" width="13.5703125" style="412" customWidth="1"/>
    <col min="2825" max="3068" width="9.140625" style="412"/>
    <col min="3069" max="3069" width="5.5703125" style="412" customWidth="1"/>
    <col min="3070" max="3070" width="11.5703125" style="412" customWidth="1"/>
    <col min="3071" max="3071" width="35.7109375" style="412" customWidth="1"/>
    <col min="3072" max="3072" width="9.140625" style="412" customWidth="1"/>
    <col min="3073" max="3073" width="11.5703125" style="412" customWidth="1"/>
    <col min="3074" max="3074" width="15.7109375" style="412" customWidth="1"/>
    <col min="3075" max="3075" width="13.42578125" style="412" customWidth="1"/>
    <col min="3076" max="3076" width="19.140625" style="412" customWidth="1"/>
    <col min="3077" max="3077" width="8.140625" style="412" customWidth="1"/>
    <col min="3078" max="3078" width="12.140625" style="412" customWidth="1"/>
    <col min="3079" max="3079" width="14.42578125" style="412" customWidth="1"/>
    <col min="3080" max="3080" width="13.5703125" style="412" customWidth="1"/>
    <col min="3081" max="3324" width="9.140625" style="412"/>
    <col min="3325" max="3325" width="5.5703125" style="412" customWidth="1"/>
    <col min="3326" max="3326" width="11.5703125" style="412" customWidth="1"/>
    <col min="3327" max="3327" width="35.7109375" style="412" customWidth="1"/>
    <col min="3328" max="3328" width="9.140625" style="412" customWidth="1"/>
    <col min="3329" max="3329" width="11.5703125" style="412" customWidth="1"/>
    <col min="3330" max="3330" width="15.7109375" style="412" customWidth="1"/>
    <col min="3331" max="3331" width="13.42578125" style="412" customWidth="1"/>
    <col min="3332" max="3332" width="19.140625" style="412" customWidth="1"/>
    <col min="3333" max="3333" width="8.140625" style="412" customWidth="1"/>
    <col min="3334" max="3334" width="12.140625" style="412" customWidth="1"/>
    <col min="3335" max="3335" width="14.42578125" style="412" customWidth="1"/>
    <col min="3336" max="3336" width="13.5703125" style="412" customWidth="1"/>
    <col min="3337" max="3580" width="9.140625" style="412"/>
    <col min="3581" max="3581" width="5.5703125" style="412" customWidth="1"/>
    <col min="3582" max="3582" width="11.5703125" style="412" customWidth="1"/>
    <col min="3583" max="3583" width="35.7109375" style="412" customWidth="1"/>
    <col min="3584" max="3584" width="9.140625" style="412" customWidth="1"/>
    <col min="3585" max="3585" width="11.5703125" style="412" customWidth="1"/>
    <col min="3586" max="3586" width="15.7109375" style="412" customWidth="1"/>
    <col min="3587" max="3587" width="13.42578125" style="412" customWidth="1"/>
    <col min="3588" max="3588" width="19.140625" style="412" customWidth="1"/>
    <col min="3589" max="3589" width="8.140625" style="412" customWidth="1"/>
    <col min="3590" max="3590" width="12.140625" style="412" customWidth="1"/>
    <col min="3591" max="3591" width="14.42578125" style="412" customWidth="1"/>
    <col min="3592" max="3592" width="13.5703125" style="412" customWidth="1"/>
    <col min="3593" max="3836" width="9.140625" style="412"/>
    <col min="3837" max="3837" width="5.5703125" style="412" customWidth="1"/>
    <col min="3838" max="3838" width="11.5703125" style="412" customWidth="1"/>
    <col min="3839" max="3839" width="35.7109375" style="412" customWidth="1"/>
    <col min="3840" max="3840" width="9.140625" style="412" customWidth="1"/>
    <col min="3841" max="3841" width="11.5703125" style="412" customWidth="1"/>
    <col min="3842" max="3842" width="15.7109375" style="412" customWidth="1"/>
    <col min="3843" max="3843" width="13.42578125" style="412" customWidth="1"/>
    <col min="3844" max="3844" width="19.140625" style="412" customWidth="1"/>
    <col min="3845" max="3845" width="8.140625" style="412" customWidth="1"/>
    <col min="3846" max="3846" width="12.140625" style="412" customWidth="1"/>
    <col min="3847" max="3847" width="14.42578125" style="412" customWidth="1"/>
    <col min="3848" max="3848" width="13.5703125" style="412" customWidth="1"/>
    <col min="3849" max="4092" width="9.140625" style="412"/>
    <col min="4093" max="4093" width="5.5703125" style="412" customWidth="1"/>
    <col min="4094" max="4094" width="11.5703125" style="412" customWidth="1"/>
    <col min="4095" max="4095" width="35.7109375" style="412" customWidth="1"/>
    <col min="4096" max="4096" width="9.140625" style="412" customWidth="1"/>
    <col min="4097" max="4097" width="11.5703125" style="412" customWidth="1"/>
    <col min="4098" max="4098" width="15.7109375" style="412" customWidth="1"/>
    <col min="4099" max="4099" width="13.42578125" style="412" customWidth="1"/>
    <col min="4100" max="4100" width="19.140625" style="412" customWidth="1"/>
    <col min="4101" max="4101" width="8.140625" style="412" customWidth="1"/>
    <col min="4102" max="4102" width="12.140625" style="412" customWidth="1"/>
    <col min="4103" max="4103" width="14.42578125" style="412" customWidth="1"/>
    <col min="4104" max="4104" width="13.5703125" style="412" customWidth="1"/>
    <col min="4105" max="4348" width="9.140625" style="412"/>
    <col min="4349" max="4349" width="5.5703125" style="412" customWidth="1"/>
    <col min="4350" max="4350" width="11.5703125" style="412" customWidth="1"/>
    <col min="4351" max="4351" width="35.7109375" style="412" customWidth="1"/>
    <col min="4352" max="4352" width="9.140625" style="412" customWidth="1"/>
    <col min="4353" max="4353" width="11.5703125" style="412" customWidth="1"/>
    <col min="4354" max="4354" width="15.7109375" style="412" customWidth="1"/>
    <col min="4355" max="4355" width="13.42578125" style="412" customWidth="1"/>
    <col min="4356" max="4356" width="19.140625" style="412" customWidth="1"/>
    <col min="4357" max="4357" width="8.140625" style="412" customWidth="1"/>
    <col min="4358" max="4358" width="12.140625" style="412" customWidth="1"/>
    <col min="4359" max="4359" width="14.42578125" style="412" customWidth="1"/>
    <col min="4360" max="4360" width="13.5703125" style="412" customWidth="1"/>
    <col min="4361" max="4604" width="9.140625" style="412"/>
    <col min="4605" max="4605" width="5.5703125" style="412" customWidth="1"/>
    <col min="4606" max="4606" width="11.5703125" style="412" customWidth="1"/>
    <col min="4607" max="4607" width="35.7109375" style="412" customWidth="1"/>
    <col min="4608" max="4608" width="9.140625" style="412" customWidth="1"/>
    <col min="4609" max="4609" width="11.5703125" style="412" customWidth="1"/>
    <col min="4610" max="4610" width="15.7109375" style="412" customWidth="1"/>
    <col min="4611" max="4611" width="13.42578125" style="412" customWidth="1"/>
    <col min="4612" max="4612" width="19.140625" style="412" customWidth="1"/>
    <col min="4613" max="4613" width="8.140625" style="412" customWidth="1"/>
    <col min="4614" max="4614" width="12.140625" style="412" customWidth="1"/>
    <col min="4615" max="4615" width="14.42578125" style="412" customWidth="1"/>
    <col min="4616" max="4616" width="13.5703125" style="412" customWidth="1"/>
    <col min="4617" max="4860" width="9.140625" style="412"/>
    <col min="4861" max="4861" width="5.5703125" style="412" customWidth="1"/>
    <col min="4862" max="4862" width="11.5703125" style="412" customWidth="1"/>
    <col min="4863" max="4863" width="35.7109375" style="412" customWidth="1"/>
    <col min="4864" max="4864" width="9.140625" style="412" customWidth="1"/>
    <col min="4865" max="4865" width="11.5703125" style="412" customWidth="1"/>
    <col min="4866" max="4866" width="15.7109375" style="412" customWidth="1"/>
    <col min="4867" max="4867" width="13.42578125" style="412" customWidth="1"/>
    <col min="4868" max="4868" width="19.140625" style="412" customWidth="1"/>
    <col min="4869" max="4869" width="8.140625" style="412" customWidth="1"/>
    <col min="4870" max="4870" width="12.140625" style="412" customWidth="1"/>
    <col min="4871" max="4871" width="14.42578125" style="412" customWidth="1"/>
    <col min="4872" max="4872" width="13.5703125" style="412" customWidth="1"/>
    <col min="4873" max="5116" width="9.140625" style="412"/>
    <col min="5117" max="5117" width="5.5703125" style="412" customWidth="1"/>
    <col min="5118" max="5118" width="11.5703125" style="412" customWidth="1"/>
    <col min="5119" max="5119" width="35.7109375" style="412" customWidth="1"/>
    <col min="5120" max="5120" width="9.140625" style="412" customWidth="1"/>
    <col min="5121" max="5121" width="11.5703125" style="412" customWidth="1"/>
    <col min="5122" max="5122" width="15.7109375" style="412" customWidth="1"/>
    <col min="5123" max="5123" width="13.42578125" style="412" customWidth="1"/>
    <col min="5124" max="5124" width="19.140625" style="412" customWidth="1"/>
    <col min="5125" max="5125" width="8.140625" style="412" customWidth="1"/>
    <col min="5126" max="5126" width="12.140625" style="412" customWidth="1"/>
    <col min="5127" max="5127" width="14.42578125" style="412" customWidth="1"/>
    <col min="5128" max="5128" width="13.5703125" style="412" customWidth="1"/>
    <col min="5129" max="5372" width="9.140625" style="412"/>
    <col min="5373" max="5373" width="5.5703125" style="412" customWidth="1"/>
    <col min="5374" max="5374" width="11.5703125" style="412" customWidth="1"/>
    <col min="5375" max="5375" width="35.7109375" style="412" customWidth="1"/>
    <col min="5376" max="5376" width="9.140625" style="412" customWidth="1"/>
    <col min="5377" max="5377" width="11.5703125" style="412" customWidth="1"/>
    <col min="5378" max="5378" width="15.7109375" style="412" customWidth="1"/>
    <col min="5379" max="5379" width="13.42578125" style="412" customWidth="1"/>
    <col min="5380" max="5380" width="19.140625" style="412" customWidth="1"/>
    <col min="5381" max="5381" width="8.140625" style="412" customWidth="1"/>
    <col min="5382" max="5382" width="12.140625" style="412" customWidth="1"/>
    <col min="5383" max="5383" width="14.42578125" style="412" customWidth="1"/>
    <col min="5384" max="5384" width="13.5703125" style="412" customWidth="1"/>
    <col min="5385" max="5628" width="9.140625" style="412"/>
    <col min="5629" max="5629" width="5.5703125" style="412" customWidth="1"/>
    <col min="5630" max="5630" width="11.5703125" style="412" customWidth="1"/>
    <col min="5631" max="5631" width="35.7109375" style="412" customWidth="1"/>
    <col min="5632" max="5632" width="9.140625" style="412" customWidth="1"/>
    <col min="5633" max="5633" width="11.5703125" style="412" customWidth="1"/>
    <col min="5634" max="5634" width="15.7109375" style="412" customWidth="1"/>
    <col min="5635" max="5635" width="13.42578125" style="412" customWidth="1"/>
    <col min="5636" max="5636" width="19.140625" style="412" customWidth="1"/>
    <col min="5637" max="5637" width="8.140625" style="412" customWidth="1"/>
    <col min="5638" max="5638" width="12.140625" style="412" customWidth="1"/>
    <col min="5639" max="5639" width="14.42578125" style="412" customWidth="1"/>
    <col min="5640" max="5640" width="13.5703125" style="412" customWidth="1"/>
    <col min="5641" max="5884" width="9.140625" style="412"/>
    <col min="5885" max="5885" width="5.5703125" style="412" customWidth="1"/>
    <col min="5886" max="5886" width="11.5703125" style="412" customWidth="1"/>
    <col min="5887" max="5887" width="35.7109375" style="412" customWidth="1"/>
    <col min="5888" max="5888" width="9.140625" style="412" customWidth="1"/>
    <col min="5889" max="5889" width="11.5703125" style="412" customWidth="1"/>
    <col min="5890" max="5890" width="15.7109375" style="412" customWidth="1"/>
    <col min="5891" max="5891" width="13.42578125" style="412" customWidth="1"/>
    <col min="5892" max="5892" width="19.140625" style="412" customWidth="1"/>
    <col min="5893" max="5893" width="8.140625" style="412" customWidth="1"/>
    <col min="5894" max="5894" width="12.140625" style="412" customWidth="1"/>
    <col min="5895" max="5895" width="14.42578125" style="412" customWidth="1"/>
    <col min="5896" max="5896" width="13.5703125" style="412" customWidth="1"/>
    <col min="5897" max="6140" width="9.140625" style="412"/>
    <col min="6141" max="6141" width="5.5703125" style="412" customWidth="1"/>
    <col min="6142" max="6142" width="11.5703125" style="412" customWidth="1"/>
    <col min="6143" max="6143" width="35.7109375" style="412" customWidth="1"/>
    <col min="6144" max="6144" width="9.140625" style="412" customWidth="1"/>
    <col min="6145" max="6145" width="11.5703125" style="412" customWidth="1"/>
    <col min="6146" max="6146" width="15.7109375" style="412" customWidth="1"/>
    <col min="6147" max="6147" width="13.42578125" style="412" customWidth="1"/>
    <col min="6148" max="6148" width="19.140625" style="412" customWidth="1"/>
    <col min="6149" max="6149" width="8.140625" style="412" customWidth="1"/>
    <col min="6150" max="6150" width="12.140625" style="412" customWidth="1"/>
    <col min="6151" max="6151" width="14.42578125" style="412" customWidth="1"/>
    <col min="6152" max="6152" width="13.5703125" style="412" customWidth="1"/>
    <col min="6153" max="6396" width="9.140625" style="412"/>
    <col min="6397" max="6397" width="5.5703125" style="412" customWidth="1"/>
    <col min="6398" max="6398" width="11.5703125" style="412" customWidth="1"/>
    <col min="6399" max="6399" width="35.7109375" style="412" customWidth="1"/>
    <col min="6400" max="6400" width="9.140625" style="412" customWidth="1"/>
    <col min="6401" max="6401" width="11.5703125" style="412" customWidth="1"/>
    <col min="6402" max="6402" width="15.7109375" style="412" customWidth="1"/>
    <col min="6403" max="6403" width="13.42578125" style="412" customWidth="1"/>
    <col min="6404" max="6404" width="19.140625" style="412" customWidth="1"/>
    <col min="6405" max="6405" width="8.140625" style="412" customWidth="1"/>
    <col min="6406" max="6406" width="12.140625" style="412" customWidth="1"/>
    <col min="6407" max="6407" width="14.42578125" style="412" customWidth="1"/>
    <col min="6408" max="6408" width="13.5703125" style="412" customWidth="1"/>
    <col min="6409" max="6652" width="9.140625" style="412"/>
    <col min="6653" max="6653" width="5.5703125" style="412" customWidth="1"/>
    <col min="6654" max="6654" width="11.5703125" style="412" customWidth="1"/>
    <col min="6655" max="6655" width="35.7109375" style="412" customWidth="1"/>
    <col min="6656" max="6656" width="9.140625" style="412" customWidth="1"/>
    <col min="6657" max="6657" width="11.5703125" style="412" customWidth="1"/>
    <col min="6658" max="6658" width="15.7109375" style="412" customWidth="1"/>
    <col min="6659" max="6659" width="13.42578125" style="412" customWidth="1"/>
    <col min="6660" max="6660" width="19.140625" style="412" customWidth="1"/>
    <col min="6661" max="6661" width="8.140625" style="412" customWidth="1"/>
    <col min="6662" max="6662" width="12.140625" style="412" customWidth="1"/>
    <col min="6663" max="6663" width="14.42578125" style="412" customWidth="1"/>
    <col min="6664" max="6664" width="13.5703125" style="412" customWidth="1"/>
    <col min="6665" max="6908" width="9.140625" style="412"/>
    <col min="6909" max="6909" width="5.5703125" style="412" customWidth="1"/>
    <col min="6910" max="6910" width="11.5703125" style="412" customWidth="1"/>
    <col min="6911" max="6911" width="35.7109375" style="412" customWidth="1"/>
    <col min="6912" max="6912" width="9.140625" style="412" customWidth="1"/>
    <col min="6913" max="6913" width="11.5703125" style="412" customWidth="1"/>
    <col min="6914" max="6914" width="15.7109375" style="412" customWidth="1"/>
    <col min="6915" max="6915" width="13.42578125" style="412" customWidth="1"/>
    <col min="6916" max="6916" width="19.140625" style="412" customWidth="1"/>
    <col min="6917" max="6917" width="8.140625" style="412" customWidth="1"/>
    <col min="6918" max="6918" width="12.140625" style="412" customWidth="1"/>
    <col min="6919" max="6919" width="14.42578125" style="412" customWidth="1"/>
    <col min="6920" max="6920" width="13.5703125" style="412" customWidth="1"/>
    <col min="6921" max="7164" width="9.140625" style="412"/>
    <col min="7165" max="7165" width="5.5703125" style="412" customWidth="1"/>
    <col min="7166" max="7166" width="11.5703125" style="412" customWidth="1"/>
    <col min="7167" max="7167" width="35.7109375" style="412" customWidth="1"/>
    <col min="7168" max="7168" width="9.140625" style="412" customWidth="1"/>
    <col min="7169" max="7169" width="11.5703125" style="412" customWidth="1"/>
    <col min="7170" max="7170" width="15.7109375" style="412" customWidth="1"/>
    <col min="7171" max="7171" width="13.42578125" style="412" customWidth="1"/>
    <col min="7172" max="7172" width="19.140625" style="412" customWidth="1"/>
    <col min="7173" max="7173" width="8.140625" style="412" customWidth="1"/>
    <col min="7174" max="7174" width="12.140625" style="412" customWidth="1"/>
    <col min="7175" max="7175" width="14.42578125" style="412" customWidth="1"/>
    <col min="7176" max="7176" width="13.5703125" style="412" customWidth="1"/>
    <col min="7177" max="7420" width="9.140625" style="412"/>
    <col min="7421" max="7421" width="5.5703125" style="412" customWidth="1"/>
    <col min="7422" max="7422" width="11.5703125" style="412" customWidth="1"/>
    <col min="7423" max="7423" width="35.7109375" style="412" customWidth="1"/>
    <col min="7424" max="7424" width="9.140625" style="412" customWidth="1"/>
    <col min="7425" max="7425" width="11.5703125" style="412" customWidth="1"/>
    <col min="7426" max="7426" width="15.7109375" style="412" customWidth="1"/>
    <col min="7427" max="7427" width="13.42578125" style="412" customWidth="1"/>
    <col min="7428" max="7428" width="19.140625" style="412" customWidth="1"/>
    <col min="7429" max="7429" width="8.140625" style="412" customWidth="1"/>
    <col min="7430" max="7430" width="12.140625" style="412" customWidth="1"/>
    <col min="7431" max="7431" width="14.42578125" style="412" customWidth="1"/>
    <col min="7432" max="7432" width="13.5703125" style="412" customWidth="1"/>
    <col min="7433" max="7676" width="9.140625" style="412"/>
    <col min="7677" max="7677" width="5.5703125" style="412" customWidth="1"/>
    <col min="7678" max="7678" width="11.5703125" style="412" customWidth="1"/>
    <col min="7679" max="7679" width="35.7109375" style="412" customWidth="1"/>
    <col min="7680" max="7680" width="9.140625" style="412" customWidth="1"/>
    <col min="7681" max="7681" width="11.5703125" style="412" customWidth="1"/>
    <col min="7682" max="7682" width="15.7109375" style="412" customWidth="1"/>
    <col min="7683" max="7683" width="13.42578125" style="412" customWidth="1"/>
    <col min="7684" max="7684" width="19.140625" style="412" customWidth="1"/>
    <col min="7685" max="7685" width="8.140625" style="412" customWidth="1"/>
    <col min="7686" max="7686" width="12.140625" style="412" customWidth="1"/>
    <col min="7687" max="7687" width="14.42578125" style="412" customWidth="1"/>
    <col min="7688" max="7688" width="13.5703125" style="412" customWidth="1"/>
    <col min="7689" max="7932" width="9.140625" style="412"/>
    <col min="7933" max="7933" width="5.5703125" style="412" customWidth="1"/>
    <col min="7934" max="7934" width="11.5703125" style="412" customWidth="1"/>
    <col min="7935" max="7935" width="35.7109375" style="412" customWidth="1"/>
    <col min="7936" max="7936" width="9.140625" style="412" customWidth="1"/>
    <col min="7937" max="7937" width="11.5703125" style="412" customWidth="1"/>
    <col min="7938" max="7938" width="15.7109375" style="412" customWidth="1"/>
    <col min="7939" max="7939" width="13.42578125" style="412" customWidth="1"/>
    <col min="7940" max="7940" width="19.140625" style="412" customWidth="1"/>
    <col min="7941" max="7941" width="8.140625" style="412" customWidth="1"/>
    <col min="7942" max="7942" width="12.140625" style="412" customWidth="1"/>
    <col min="7943" max="7943" width="14.42578125" style="412" customWidth="1"/>
    <col min="7944" max="7944" width="13.5703125" style="412" customWidth="1"/>
    <col min="7945" max="8188" width="9.140625" style="412"/>
    <col min="8189" max="8189" width="5.5703125" style="412" customWidth="1"/>
    <col min="8190" max="8190" width="11.5703125" style="412" customWidth="1"/>
    <col min="8191" max="8191" width="35.7109375" style="412" customWidth="1"/>
    <col min="8192" max="8192" width="9.140625" style="412" customWidth="1"/>
    <col min="8193" max="8193" width="11.5703125" style="412" customWidth="1"/>
    <col min="8194" max="8194" width="15.7109375" style="412" customWidth="1"/>
    <col min="8195" max="8195" width="13.42578125" style="412" customWidth="1"/>
    <col min="8196" max="8196" width="19.140625" style="412" customWidth="1"/>
    <col min="8197" max="8197" width="8.140625" style="412" customWidth="1"/>
    <col min="8198" max="8198" width="12.140625" style="412" customWidth="1"/>
    <col min="8199" max="8199" width="14.42578125" style="412" customWidth="1"/>
    <col min="8200" max="8200" width="13.5703125" style="412" customWidth="1"/>
    <col min="8201" max="8444" width="9.140625" style="412"/>
    <col min="8445" max="8445" width="5.5703125" style="412" customWidth="1"/>
    <col min="8446" max="8446" width="11.5703125" style="412" customWidth="1"/>
    <col min="8447" max="8447" width="35.7109375" style="412" customWidth="1"/>
    <col min="8448" max="8448" width="9.140625" style="412" customWidth="1"/>
    <col min="8449" max="8449" width="11.5703125" style="412" customWidth="1"/>
    <col min="8450" max="8450" width="15.7109375" style="412" customWidth="1"/>
    <col min="8451" max="8451" width="13.42578125" style="412" customWidth="1"/>
    <col min="8452" max="8452" width="19.140625" style="412" customWidth="1"/>
    <col min="8453" max="8453" width="8.140625" style="412" customWidth="1"/>
    <col min="8454" max="8454" width="12.140625" style="412" customWidth="1"/>
    <col min="8455" max="8455" width="14.42578125" style="412" customWidth="1"/>
    <col min="8456" max="8456" width="13.5703125" style="412" customWidth="1"/>
    <col min="8457" max="8700" width="9.140625" style="412"/>
    <col min="8701" max="8701" width="5.5703125" style="412" customWidth="1"/>
    <col min="8702" max="8702" width="11.5703125" style="412" customWidth="1"/>
    <col min="8703" max="8703" width="35.7109375" style="412" customWidth="1"/>
    <col min="8704" max="8704" width="9.140625" style="412" customWidth="1"/>
    <col min="8705" max="8705" width="11.5703125" style="412" customWidth="1"/>
    <col min="8706" max="8706" width="15.7109375" style="412" customWidth="1"/>
    <col min="8707" max="8707" width="13.42578125" style="412" customWidth="1"/>
    <col min="8708" max="8708" width="19.140625" style="412" customWidth="1"/>
    <col min="8709" max="8709" width="8.140625" style="412" customWidth="1"/>
    <col min="8710" max="8710" width="12.140625" style="412" customWidth="1"/>
    <col min="8711" max="8711" width="14.42578125" style="412" customWidth="1"/>
    <col min="8712" max="8712" width="13.5703125" style="412" customWidth="1"/>
    <col min="8713" max="8956" width="9.140625" style="412"/>
    <col min="8957" max="8957" width="5.5703125" style="412" customWidth="1"/>
    <col min="8958" max="8958" width="11.5703125" style="412" customWidth="1"/>
    <col min="8959" max="8959" width="35.7109375" style="412" customWidth="1"/>
    <col min="8960" max="8960" width="9.140625" style="412" customWidth="1"/>
    <col min="8961" max="8961" width="11.5703125" style="412" customWidth="1"/>
    <col min="8962" max="8962" width="15.7109375" style="412" customWidth="1"/>
    <col min="8963" max="8963" width="13.42578125" style="412" customWidth="1"/>
    <col min="8964" max="8964" width="19.140625" style="412" customWidth="1"/>
    <col min="8965" max="8965" width="8.140625" style="412" customWidth="1"/>
    <col min="8966" max="8966" width="12.140625" style="412" customWidth="1"/>
    <col min="8967" max="8967" width="14.42578125" style="412" customWidth="1"/>
    <col min="8968" max="8968" width="13.5703125" style="412" customWidth="1"/>
    <col min="8969" max="9212" width="9.140625" style="412"/>
    <col min="9213" max="9213" width="5.5703125" style="412" customWidth="1"/>
    <col min="9214" max="9214" width="11.5703125" style="412" customWidth="1"/>
    <col min="9215" max="9215" width="35.7109375" style="412" customWidth="1"/>
    <col min="9216" max="9216" width="9.140625" style="412" customWidth="1"/>
    <col min="9217" max="9217" width="11.5703125" style="412" customWidth="1"/>
    <col min="9218" max="9218" width="15.7109375" style="412" customWidth="1"/>
    <col min="9219" max="9219" width="13.42578125" style="412" customWidth="1"/>
    <col min="9220" max="9220" width="19.140625" style="412" customWidth="1"/>
    <col min="9221" max="9221" width="8.140625" style="412" customWidth="1"/>
    <col min="9222" max="9222" width="12.140625" style="412" customWidth="1"/>
    <col min="9223" max="9223" width="14.42578125" style="412" customWidth="1"/>
    <col min="9224" max="9224" width="13.5703125" style="412" customWidth="1"/>
    <col min="9225" max="9468" width="9.140625" style="412"/>
    <col min="9469" max="9469" width="5.5703125" style="412" customWidth="1"/>
    <col min="9470" max="9470" width="11.5703125" style="412" customWidth="1"/>
    <col min="9471" max="9471" width="35.7109375" style="412" customWidth="1"/>
    <col min="9472" max="9472" width="9.140625" style="412" customWidth="1"/>
    <col min="9473" max="9473" width="11.5703125" style="412" customWidth="1"/>
    <col min="9474" max="9474" width="15.7109375" style="412" customWidth="1"/>
    <col min="9475" max="9475" width="13.42578125" style="412" customWidth="1"/>
    <col min="9476" max="9476" width="19.140625" style="412" customWidth="1"/>
    <col min="9477" max="9477" width="8.140625" style="412" customWidth="1"/>
    <col min="9478" max="9478" width="12.140625" style="412" customWidth="1"/>
    <col min="9479" max="9479" width="14.42578125" style="412" customWidth="1"/>
    <col min="9480" max="9480" width="13.5703125" style="412" customWidth="1"/>
    <col min="9481" max="9724" width="9.140625" style="412"/>
    <col min="9725" max="9725" width="5.5703125" style="412" customWidth="1"/>
    <col min="9726" max="9726" width="11.5703125" style="412" customWidth="1"/>
    <col min="9727" max="9727" width="35.7109375" style="412" customWidth="1"/>
    <col min="9728" max="9728" width="9.140625" style="412" customWidth="1"/>
    <col min="9729" max="9729" width="11.5703125" style="412" customWidth="1"/>
    <col min="9730" max="9730" width="15.7109375" style="412" customWidth="1"/>
    <col min="9731" max="9731" width="13.42578125" style="412" customWidth="1"/>
    <col min="9732" max="9732" width="19.140625" style="412" customWidth="1"/>
    <col min="9733" max="9733" width="8.140625" style="412" customWidth="1"/>
    <col min="9734" max="9734" width="12.140625" style="412" customWidth="1"/>
    <col min="9735" max="9735" width="14.42578125" style="412" customWidth="1"/>
    <col min="9736" max="9736" width="13.5703125" style="412" customWidth="1"/>
    <col min="9737" max="9980" width="9.140625" style="412"/>
    <col min="9981" max="9981" width="5.5703125" style="412" customWidth="1"/>
    <col min="9982" max="9982" width="11.5703125" style="412" customWidth="1"/>
    <col min="9983" max="9983" width="35.7109375" style="412" customWidth="1"/>
    <col min="9984" max="9984" width="9.140625" style="412" customWidth="1"/>
    <col min="9985" max="9985" width="11.5703125" style="412" customWidth="1"/>
    <col min="9986" max="9986" width="15.7109375" style="412" customWidth="1"/>
    <col min="9987" max="9987" width="13.42578125" style="412" customWidth="1"/>
    <col min="9988" max="9988" width="19.140625" style="412" customWidth="1"/>
    <col min="9989" max="9989" width="8.140625" style="412" customWidth="1"/>
    <col min="9990" max="9990" width="12.140625" style="412" customWidth="1"/>
    <col min="9991" max="9991" width="14.42578125" style="412" customWidth="1"/>
    <col min="9992" max="9992" width="13.5703125" style="412" customWidth="1"/>
    <col min="9993" max="10236" width="9.140625" style="412"/>
    <col min="10237" max="10237" width="5.5703125" style="412" customWidth="1"/>
    <col min="10238" max="10238" width="11.5703125" style="412" customWidth="1"/>
    <col min="10239" max="10239" width="35.7109375" style="412" customWidth="1"/>
    <col min="10240" max="10240" width="9.140625" style="412" customWidth="1"/>
    <col min="10241" max="10241" width="11.5703125" style="412" customWidth="1"/>
    <col min="10242" max="10242" width="15.7109375" style="412" customWidth="1"/>
    <col min="10243" max="10243" width="13.42578125" style="412" customWidth="1"/>
    <col min="10244" max="10244" width="19.140625" style="412" customWidth="1"/>
    <col min="10245" max="10245" width="8.140625" style="412" customWidth="1"/>
    <col min="10246" max="10246" width="12.140625" style="412" customWidth="1"/>
    <col min="10247" max="10247" width="14.42578125" style="412" customWidth="1"/>
    <col min="10248" max="10248" width="13.5703125" style="412" customWidth="1"/>
    <col min="10249" max="10492" width="9.140625" style="412"/>
    <col min="10493" max="10493" width="5.5703125" style="412" customWidth="1"/>
    <col min="10494" max="10494" width="11.5703125" style="412" customWidth="1"/>
    <col min="10495" max="10495" width="35.7109375" style="412" customWidth="1"/>
    <col min="10496" max="10496" width="9.140625" style="412" customWidth="1"/>
    <col min="10497" max="10497" width="11.5703125" style="412" customWidth="1"/>
    <col min="10498" max="10498" width="15.7109375" style="412" customWidth="1"/>
    <col min="10499" max="10499" width="13.42578125" style="412" customWidth="1"/>
    <col min="10500" max="10500" width="19.140625" style="412" customWidth="1"/>
    <col min="10501" max="10501" width="8.140625" style="412" customWidth="1"/>
    <col min="10502" max="10502" width="12.140625" style="412" customWidth="1"/>
    <col min="10503" max="10503" width="14.42578125" style="412" customWidth="1"/>
    <col min="10504" max="10504" width="13.5703125" style="412" customWidth="1"/>
    <col min="10505" max="10748" width="9.140625" style="412"/>
    <col min="10749" max="10749" width="5.5703125" style="412" customWidth="1"/>
    <col min="10750" max="10750" width="11.5703125" style="412" customWidth="1"/>
    <col min="10751" max="10751" width="35.7109375" style="412" customWidth="1"/>
    <col min="10752" max="10752" width="9.140625" style="412" customWidth="1"/>
    <col min="10753" max="10753" width="11.5703125" style="412" customWidth="1"/>
    <col min="10754" max="10754" width="15.7109375" style="412" customWidth="1"/>
    <col min="10755" max="10755" width="13.42578125" style="412" customWidth="1"/>
    <col min="10756" max="10756" width="19.140625" style="412" customWidth="1"/>
    <col min="10757" max="10757" width="8.140625" style="412" customWidth="1"/>
    <col min="10758" max="10758" width="12.140625" style="412" customWidth="1"/>
    <col min="10759" max="10759" width="14.42578125" style="412" customWidth="1"/>
    <col min="10760" max="10760" width="13.5703125" style="412" customWidth="1"/>
    <col min="10761" max="11004" width="9.140625" style="412"/>
    <col min="11005" max="11005" width="5.5703125" style="412" customWidth="1"/>
    <col min="11006" max="11006" width="11.5703125" style="412" customWidth="1"/>
    <col min="11007" max="11007" width="35.7109375" style="412" customWidth="1"/>
    <col min="11008" max="11008" width="9.140625" style="412" customWidth="1"/>
    <col min="11009" max="11009" width="11.5703125" style="412" customWidth="1"/>
    <col min="11010" max="11010" width="15.7109375" style="412" customWidth="1"/>
    <col min="11011" max="11011" width="13.42578125" style="412" customWidth="1"/>
    <col min="11012" max="11012" width="19.140625" style="412" customWidth="1"/>
    <col min="11013" max="11013" width="8.140625" style="412" customWidth="1"/>
    <col min="11014" max="11014" width="12.140625" style="412" customWidth="1"/>
    <col min="11015" max="11015" width="14.42578125" style="412" customWidth="1"/>
    <col min="11016" max="11016" width="13.5703125" style="412" customWidth="1"/>
    <col min="11017" max="11260" width="9.140625" style="412"/>
    <col min="11261" max="11261" width="5.5703125" style="412" customWidth="1"/>
    <col min="11262" max="11262" width="11.5703125" style="412" customWidth="1"/>
    <col min="11263" max="11263" width="35.7109375" style="412" customWidth="1"/>
    <col min="11264" max="11264" width="9.140625" style="412" customWidth="1"/>
    <col min="11265" max="11265" width="11.5703125" style="412" customWidth="1"/>
    <col min="11266" max="11266" width="15.7109375" style="412" customWidth="1"/>
    <col min="11267" max="11267" width="13.42578125" style="412" customWidth="1"/>
    <col min="11268" max="11268" width="19.140625" style="412" customWidth="1"/>
    <col min="11269" max="11269" width="8.140625" style="412" customWidth="1"/>
    <col min="11270" max="11270" width="12.140625" style="412" customWidth="1"/>
    <col min="11271" max="11271" width="14.42578125" style="412" customWidth="1"/>
    <col min="11272" max="11272" width="13.5703125" style="412" customWidth="1"/>
    <col min="11273" max="11516" width="9.140625" style="412"/>
    <col min="11517" max="11517" width="5.5703125" style="412" customWidth="1"/>
    <col min="11518" max="11518" width="11.5703125" style="412" customWidth="1"/>
    <col min="11519" max="11519" width="35.7109375" style="412" customWidth="1"/>
    <col min="11520" max="11520" width="9.140625" style="412" customWidth="1"/>
    <col min="11521" max="11521" width="11.5703125" style="412" customWidth="1"/>
    <col min="11522" max="11522" width="15.7109375" style="412" customWidth="1"/>
    <col min="11523" max="11523" width="13.42578125" style="412" customWidth="1"/>
    <col min="11524" max="11524" width="19.140625" style="412" customWidth="1"/>
    <col min="11525" max="11525" width="8.140625" style="412" customWidth="1"/>
    <col min="11526" max="11526" width="12.140625" style="412" customWidth="1"/>
    <col min="11527" max="11527" width="14.42578125" style="412" customWidth="1"/>
    <col min="11528" max="11528" width="13.5703125" style="412" customWidth="1"/>
    <col min="11529" max="11772" width="9.140625" style="412"/>
    <col min="11773" max="11773" width="5.5703125" style="412" customWidth="1"/>
    <col min="11774" max="11774" width="11.5703125" style="412" customWidth="1"/>
    <col min="11775" max="11775" width="35.7109375" style="412" customWidth="1"/>
    <col min="11776" max="11776" width="9.140625" style="412" customWidth="1"/>
    <col min="11777" max="11777" width="11.5703125" style="412" customWidth="1"/>
    <col min="11778" max="11778" width="15.7109375" style="412" customWidth="1"/>
    <col min="11779" max="11779" width="13.42578125" style="412" customWidth="1"/>
    <col min="11780" max="11780" width="19.140625" style="412" customWidth="1"/>
    <col min="11781" max="11781" width="8.140625" style="412" customWidth="1"/>
    <col min="11782" max="11782" width="12.140625" style="412" customWidth="1"/>
    <col min="11783" max="11783" width="14.42578125" style="412" customWidth="1"/>
    <col min="11784" max="11784" width="13.5703125" style="412" customWidth="1"/>
    <col min="11785" max="12028" width="9.140625" style="412"/>
    <col min="12029" max="12029" width="5.5703125" style="412" customWidth="1"/>
    <col min="12030" max="12030" width="11.5703125" style="412" customWidth="1"/>
    <col min="12031" max="12031" width="35.7109375" style="412" customWidth="1"/>
    <col min="12032" max="12032" width="9.140625" style="412" customWidth="1"/>
    <col min="12033" max="12033" width="11.5703125" style="412" customWidth="1"/>
    <col min="12034" max="12034" width="15.7109375" style="412" customWidth="1"/>
    <col min="12035" max="12035" width="13.42578125" style="412" customWidth="1"/>
    <col min="12036" max="12036" width="19.140625" style="412" customWidth="1"/>
    <col min="12037" max="12037" width="8.140625" style="412" customWidth="1"/>
    <col min="12038" max="12038" width="12.140625" style="412" customWidth="1"/>
    <col min="12039" max="12039" width="14.42578125" style="412" customWidth="1"/>
    <col min="12040" max="12040" width="13.5703125" style="412" customWidth="1"/>
    <col min="12041" max="12284" width="9.140625" style="412"/>
    <col min="12285" max="12285" width="5.5703125" style="412" customWidth="1"/>
    <col min="12286" max="12286" width="11.5703125" style="412" customWidth="1"/>
    <col min="12287" max="12287" width="35.7109375" style="412" customWidth="1"/>
    <col min="12288" max="12288" width="9.140625" style="412" customWidth="1"/>
    <col min="12289" max="12289" width="11.5703125" style="412" customWidth="1"/>
    <col min="12290" max="12290" width="15.7109375" style="412" customWidth="1"/>
    <col min="12291" max="12291" width="13.42578125" style="412" customWidth="1"/>
    <col min="12292" max="12292" width="19.140625" style="412" customWidth="1"/>
    <col min="12293" max="12293" width="8.140625" style="412" customWidth="1"/>
    <col min="12294" max="12294" width="12.140625" style="412" customWidth="1"/>
    <col min="12295" max="12295" width="14.42578125" style="412" customWidth="1"/>
    <col min="12296" max="12296" width="13.5703125" style="412" customWidth="1"/>
    <col min="12297" max="12540" width="9.140625" style="412"/>
    <col min="12541" max="12541" width="5.5703125" style="412" customWidth="1"/>
    <col min="12542" max="12542" width="11.5703125" style="412" customWidth="1"/>
    <col min="12543" max="12543" width="35.7109375" style="412" customWidth="1"/>
    <col min="12544" max="12544" width="9.140625" style="412" customWidth="1"/>
    <col min="12545" max="12545" width="11.5703125" style="412" customWidth="1"/>
    <col min="12546" max="12546" width="15.7109375" style="412" customWidth="1"/>
    <col min="12547" max="12547" width="13.42578125" style="412" customWidth="1"/>
    <col min="12548" max="12548" width="19.140625" style="412" customWidth="1"/>
    <col min="12549" max="12549" width="8.140625" style="412" customWidth="1"/>
    <col min="12550" max="12550" width="12.140625" style="412" customWidth="1"/>
    <col min="12551" max="12551" width="14.42578125" style="412" customWidth="1"/>
    <col min="12552" max="12552" width="13.5703125" style="412" customWidth="1"/>
    <col min="12553" max="12796" width="9.140625" style="412"/>
    <col min="12797" max="12797" width="5.5703125" style="412" customWidth="1"/>
    <col min="12798" max="12798" width="11.5703125" style="412" customWidth="1"/>
    <col min="12799" max="12799" width="35.7109375" style="412" customWidth="1"/>
    <col min="12800" max="12800" width="9.140625" style="412" customWidth="1"/>
    <col min="12801" max="12801" width="11.5703125" style="412" customWidth="1"/>
    <col min="12802" max="12802" width="15.7109375" style="412" customWidth="1"/>
    <col min="12803" max="12803" width="13.42578125" style="412" customWidth="1"/>
    <col min="12804" max="12804" width="19.140625" style="412" customWidth="1"/>
    <col min="12805" max="12805" width="8.140625" style="412" customWidth="1"/>
    <col min="12806" max="12806" width="12.140625" style="412" customWidth="1"/>
    <col min="12807" max="12807" width="14.42578125" style="412" customWidth="1"/>
    <col min="12808" max="12808" width="13.5703125" style="412" customWidth="1"/>
    <col min="12809" max="13052" width="9.140625" style="412"/>
    <col min="13053" max="13053" width="5.5703125" style="412" customWidth="1"/>
    <col min="13054" max="13054" width="11.5703125" style="412" customWidth="1"/>
    <col min="13055" max="13055" width="35.7109375" style="412" customWidth="1"/>
    <col min="13056" max="13056" width="9.140625" style="412" customWidth="1"/>
    <col min="13057" max="13057" width="11.5703125" style="412" customWidth="1"/>
    <col min="13058" max="13058" width="15.7109375" style="412" customWidth="1"/>
    <col min="13059" max="13059" width="13.42578125" style="412" customWidth="1"/>
    <col min="13060" max="13060" width="19.140625" style="412" customWidth="1"/>
    <col min="13061" max="13061" width="8.140625" style="412" customWidth="1"/>
    <col min="13062" max="13062" width="12.140625" style="412" customWidth="1"/>
    <col min="13063" max="13063" width="14.42578125" style="412" customWidth="1"/>
    <col min="13064" max="13064" width="13.5703125" style="412" customWidth="1"/>
    <col min="13065" max="13308" width="9.140625" style="412"/>
    <col min="13309" max="13309" width="5.5703125" style="412" customWidth="1"/>
    <col min="13310" max="13310" width="11.5703125" style="412" customWidth="1"/>
    <col min="13311" max="13311" width="35.7109375" style="412" customWidth="1"/>
    <col min="13312" max="13312" width="9.140625" style="412" customWidth="1"/>
    <col min="13313" max="13313" width="11.5703125" style="412" customWidth="1"/>
    <col min="13314" max="13314" width="15.7109375" style="412" customWidth="1"/>
    <col min="13315" max="13315" width="13.42578125" style="412" customWidth="1"/>
    <col min="13316" max="13316" width="19.140625" style="412" customWidth="1"/>
    <col min="13317" max="13317" width="8.140625" style="412" customWidth="1"/>
    <col min="13318" max="13318" width="12.140625" style="412" customWidth="1"/>
    <col min="13319" max="13319" width="14.42578125" style="412" customWidth="1"/>
    <col min="13320" max="13320" width="13.5703125" style="412" customWidth="1"/>
    <col min="13321" max="13564" width="9.140625" style="412"/>
    <col min="13565" max="13565" width="5.5703125" style="412" customWidth="1"/>
    <col min="13566" max="13566" width="11.5703125" style="412" customWidth="1"/>
    <col min="13567" max="13567" width="35.7109375" style="412" customWidth="1"/>
    <col min="13568" max="13568" width="9.140625" style="412" customWidth="1"/>
    <col min="13569" max="13569" width="11.5703125" style="412" customWidth="1"/>
    <col min="13570" max="13570" width="15.7109375" style="412" customWidth="1"/>
    <col min="13571" max="13571" width="13.42578125" style="412" customWidth="1"/>
    <col min="13572" max="13572" width="19.140625" style="412" customWidth="1"/>
    <col min="13573" max="13573" width="8.140625" style="412" customWidth="1"/>
    <col min="13574" max="13574" width="12.140625" style="412" customWidth="1"/>
    <col min="13575" max="13575" width="14.42578125" style="412" customWidth="1"/>
    <col min="13576" max="13576" width="13.5703125" style="412" customWidth="1"/>
    <col min="13577" max="13820" width="9.140625" style="412"/>
    <col min="13821" max="13821" width="5.5703125" style="412" customWidth="1"/>
    <col min="13822" max="13822" width="11.5703125" style="412" customWidth="1"/>
    <col min="13823" max="13823" width="35.7109375" style="412" customWidth="1"/>
    <col min="13824" max="13824" width="9.140625" style="412" customWidth="1"/>
    <col min="13825" max="13825" width="11.5703125" style="412" customWidth="1"/>
    <col min="13826" max="13826" width="15.7109375" style="412" customWidth="1"/>
    <col min="13827" max="13827" width="13.42578125" style="412" customWidth="1"/>
    <col min="13828" max="13828" width="19.140625" style="412" customWidth="1"/>
    <col min="13829" max="13829" width="8.140625" style="412" customWidth="1"/>
    <col min="13830" max="13830" width="12.140625" style="412" customWidth="1"/>
    <col min="13831" max="13831" width="14.42578125" style="412" customWidth="1"/>
    <col min="13832" max="13832" width="13.5703125" style="412" customWidth="1"/>
    <col min="13833" max="14076" width="9.140625" style="412"/>
    <col min="14077" max="14077" width="5.5703125" style="412" customWidth="1"/>
    <col min="14078" max="14078" width="11.5703125" style="412" customWidth="1"/>
    <col min="14079" max="14079" width="35.7109375" style="412" customWidth="1"/>
    <col min="14080" max="14080" width="9.140625" style="412" customWidth="1"/>
    <col min="14081" max="14081" width="11.5703125" style="412" customWidth="1"/>
    <col min="14082" max="14082" width="15.7109375" style="412" customWidth="1"/>
    <col min="14083" max="14083" width="13.42578125" style="412" customWidth="1"/>
    <col min="14084" max="14084" width="19.140625" style="412" customWidth="1"/>
    <col min="14085" max="14085" width="8.140625" style="412" customWidth="1"/>
    <col min="14086" max="14086" width="12.140625" style="412" customWidth="1"/>
    <col min="14087" max="14087" width="14.42578125" style="412" customWidth="1"/>
    <col min="14088" max="14088" width="13.5703125" style="412" customWidth="1"/>
    <col min="14089" max="14332" width="9.140625" style="412"/>
    <col min="14333" max="14333" width="5.5703125" style="412" customWidth="1"/>
    <col min="14334" max="14334" width="11.5703125" style="412" customWidth="1"/>
    <col min="14335" max="14335" width="35.7109375" style="412" customWidth="1"/>
    <col min="14336" max="14336" width="9.140625" style="412" customWidth="1"/>
    <col min="14337" max="14337" width="11.5703125" style="412" customWidth="1"/>
    <col min="14338" max="14338" width="15.7109375" style="412" customWidth="1"/>
    <col min="14339" max="14339" width="13.42578125" style="412" customWidth="1"/>
    <col min="14340" max="14340" width="19.140625" style="412" customWidth="1"/>
    <col min="14341" max="14341" width="8.140625" style="412" customWidth="1"/>
    <col min="14342" max="14342" width="12.140625" style="412" customWidth="1"/>
    <col min="14343" max="14343" width="14.42578125" style="412" customWidth="1"/>
    <col min="14344" max="14344" width="13.5703125" style="412" customWidth="1"/>
    <col min="14345" max="14588" width="9.140625" style="412"/>
    <col min="14589" max="14589" width="5.5703125" style="412" customWidth="1"/>
    <col min="14590" max="14590" width="11.5703125" style="412" customWidth="1"/>
    <col min="14591" max="14591" width="35.7109375" style="412" customWidth="1"/>
    <col min="14592" max="14592" width="9.140625" style="412" customWidth="1"/>
    <col min="14593" max="14593" width="11.5703125" style="412" customWidth="1"/>
    <col min="14594" max="14594" width="15.7109375" style="412" customWidth="1"/>
    <col min="14595" max="14595" width="13.42578125" style="412" customWidth="1"/>
    <col min="14596" max="14596" width="19.140625" style="412" customWidth="1"/>
    <col min="14597" max="14597" width="8.140625" style="412" customWidth="1"/>
    <col min="14598" max="14598" width="12.140625" style="412" customWidth="1"/>
    <col min="14599" max="14599" width="14.42578125" style="412" customWidth="1"/>
    <col min="14600" max="14600" width="13.5703125" style="412" customWidth="1"/>
    <col min="14601" max="14844" width="9.140625" style="412"/>
    <col min="14845" max="14845" width="5.5703125" style="412" customWidth="1"/>
    <col min="14846" max="14846" width="11.5703125" style="412" customWidth="1"/>
    <col min="14847" max="14847" width="35.7109375" style="412" customWidth="1"/>
    <col min="14848" max="14848" width="9.140625" style="412" customWidth="1"/>
    <col min="14849" max="14849" width="11.5703125" style="412" customWidth="1"/>
    <col min="14850" max="14850" width="15.7109375" style="412" customWidth="1"/>
    <col min="14851" max="14851" width="13.42578125" style="412" customWidth="1"/>
    <col min="14852" max="14852" width="19.140625" style="412" customWidth="1"/>
    <col min="14853" max="14853" width="8.140625" style="412" customWidth="1"/>
    <col min="14854" max="14854" width="12.140625" style="412" customWidth="1"/>
    <col min="14855" max="14855" width="14.42578125" style="412" customWidth="1"/>
    <col min="14856" max="14856" width="13.5703125" style="412" customWidth="1"/>
    <col min="14857" max="15100" width="9.140625" style="412"/>
    <col min="15101" max="15101" width="5.5703125" style="412" customWidth="1"/>
    <col min="15102" max="15102" width="11.5703125" style="412" customWidth="1"/>
    <col min="15103" max="15103" width="35.7109375" style="412" customWidth="1"/>
    <col min="15104" max="15104" width="9.140625" style="412" customWidth="1"/>
    <col min="15105" max="15105" width="11.5703125" style="412" customWidth="1"/>
    <col min="15106" max="15106" width="15.7109375" style="412" customWidth="1"/>
    <col min="15107" max="15107" width="13.42578125" style="412" customWidth="1"/>
    <col min="15108" max="15108" width="19.140625" style="412" customWidth="1"/>
    <col min="15109" max="15109" width="8.140625" style="412" customWidth="1"/>
    <col min="15110" max="15110" width="12.140625" style="412" customWidth="1"/>
    <col min="15111" max="15111" width="14.42578125" style="412" customWidth="1"/>
    <col min="15112" max="15112" width="13.5703125" style="412" customWidth="1"/>
    <col min="15113" max="15356" width="9.140625" style="412"/>
    <col min="15357" max="15357" width="5.5703125" style="412" customWidth="1"/>
    <col min="15358" max="15358" width="11.5703125" style="412" customWidth="1"/>
    <col min="15359" max="15359" width="35.7109375" style="412" customWidth="1"/>
    <col min="15360" max="15360" width="9.140625" style="412" customWidth="1"/>
    <col min="15361" max="15361" width="11.5703125" style="412" customWidth="1"/>
    <col min="15362" max="15362" width="15.7109375" style="412" customWidth="1"/>
    <col min="15363" max="15363" width="13.42578125" style="412" customWidth="1"/>
    <col min="15364" max="15364" width="19.140625" style="412" customWidth="1"/>
    <col min="15365" max="15365" width="8.140625" style="412" customWidth="1"/>
    <col min="15366" max="15366" width="12.140625" style="412" customWidth="1"/>
    <col min="15367" max="15367" width="14.42578125" style="412" customWidth="1"/>
    <col min="15368" max="15368" width="13.5703125" style="412" customWidth="1"/>
    <col min="15369" max="15612" width="9.140625" style="412"/>
    <col min="15613" max="15613" width="5.5703125" style="412" customWidth="1"/>
    <col min="15614" max="15614" width="11.5703125" style="412" customWidth="1"/>
    <col min="15615" max="15615" width="35.7109375" style="412" customWidth="1"/>
    <col min="15616" max="15616" width="9.140625" style="412" customWidth="1"/>
    <col min="15617" max="15617" width="11.5703125" style="412" customWidth="1"/>
    <col min="15618" max="15618" width="15.7109375" style="412" customWidth="1"/>
    <col min="15619" max="15619" width="13.42578125" style="412" customWidth="1"/>
    <col min="15620" max="15620" width="19.140625" style="412" customWidth="1"/>
    <col min="15621" max="15621" width="8.140625" style="412" customWidth="1"/>
    <col min="15622" max="15622" width="12.140625" style="412" customWidth="1"/>
    <col min="15623" max="15623" width="14.42578125" style="412" customWidth="1"/>
    <col min="15624" max="15624" width="13.5703125" style="412" customWidth="1"/>
    <col min="15625" max="15868" width="9.140625" style="412"/>
    <col min="15869" max="15869" width="5.5703125" style="412" customWidth="1"/>
    <col min="15870" max="15870" width="11.5703125" style="412" customWidth="1"/>
    <col min="15871" max="15871" width="35.7109375" style="412" customWidth="1"/>
    <col min="15872" max="15872" width="9.140625" style="412" customWidth="1"/>
    <col min="15873" max="15873" width="11.5703125" style="412" customWidth="1"/>
    <col min="15874" max="15874" width="15.7109375" style="412" customWidth="1"/>
    <col min="15875" max="15875" width="13.42578125" style="412" customWidth="1"/>
    <col min="15876" max="15876" width="19.140625" style="412" customWidth="1"/>
    <col min="15877" max="15877" width="8.140625" style="412" customWidth="1"/>
    <col min="15878" max="15878" width="12.140625" style="412" customWidth="1"/>
    <col min="15879" max="15879" width="14.42578125" style="412" customWidth="1"/>
    <col min="15880" max="15880" width="13.5703125" style="412" customWidth="1"/>
    <col min="15881" max="16124" width="9.140625" style="412"/>
    <col min="16125" max="16125" width="5.5703125" style="412" customWidth="1"/>
    <col min="16126" max="16126" width="11.5703125" style="412" customWidth="1"/>
    <col min="16127" max="16127" width="35.7109375" style="412" customWidth="1"/>
    <col min="16128" max="16128" width="9.140625" style="412" customWidth="1"/>
    <col min="16129" max="16129" width="11.5703125" style="412" customWidth="1"/>
    <col min="16130" max="16130" width="15.7109375" style="412" customWidth="1"/>
    <col min="16131" max="16131" width="13.42578125" style="412" customWidth="1"/>
    <col min="16132" max="16132" width="19.140625" style="412" customWidth="1"/>
    <col min="16133" max="16133" width="8.140625" style="412" customWidth="1"/>
    <col min="16134" max="16134" width="12.140625" style="412" customWidth="1"/>
    <col min="16135" max="16135" width="14.42578125" style="412" customWidth="1"/>
    <col min="16136" max="16136" width="13.5703125" style="412" customWidth="1"/>
    <col min="16137" max="16384" width="9.140625" style="412"/>
  </cols>
  <sheetData>
    <row r="1" spans="1:17" ht="20.25" customHeight="1" x14ac:dyDescent="0.2">
      <c r="A1" s="914" t="s">
        <v>535</v>
      </c>
      <c r="B1" s="914"/>
      <c r="C1" s="914"/>
      <c r="D1" s="914"/>
      <c r="E1" s="914"/>
      <c r="F1" s="914"/>
      <c r="G1" s="914"/>
      <c r="H1" s="914"/>
      <c r="I1" s="914"/>
      <c r="J1" s="914"/>
      <c r="K1" s="914"/>
    </row>
    <row r="2" spans="1:17" ht="20.25" customHeight="1" x14ac:dyDescent="0.2">
      <c r="A2" s="915" t="s">
        <v>536</v>
      </c>
      <c r="B2" s="916" t="s">
        <v>362</v>
      </c>
      <c r="C2" s="916" t="s">
        <v>537</v>
      </c>
      <c r="D2" s="917" t="s">
        <v>538</v>
      </c>
      <c r="E2" s="918" t="s">
        <v>539</v>
      </c>
      <c r="F2" s="919" t="s">
        <v>418</v>
      </c>
      <c r="G2" s="920"/>
      <c r="H2" s="920"/>
      <c r="I2" s="918" t="s">
        <v>540</v>
      </c>
      <c r="J2" s="414" t="s">
        <v>418</v>
      </c>
      <c r="K2" s="918" t="s">
        <v>541</v>
      </c>
      <c r="L2" s="921" t="s">
        <v>542</v>
      </c>
      <c r="M2" s="918" t="s">
        <v>543</v>
      </c>
    </row>
    <row r="3" spans="1:17" ht="36" customHeight="1" x14ac:dyDescent="0.2">
      <c r="A3" s="915"/>
      <c r="B3" s="916"/>
      <c r="C3" s="916"/>
      <c r="D3" s="917"/>
      <c r="E3" s="918"/>
      <c r="F3" s="918" t="s">
        <v>544</v>
      </c>
      <c r="G3" s="921" t="s">
        <v>545</v>
      </c>
      <c r="H3" s="918" t="s">
        <v>582</v>
      </c>
      <c r="I3" s="918"/>
      <c r="J3" s="918" t="s">
        <v>546</v>
      </c>
      <c r="K3" s="918"/>
      <c r="L3" s="922"/>
      <c r="M3" s="918"/>
    </row>
    <row r="4" spans="1:17" ht="27" customHeight="1" x14ac:dyDescent="0.2">
      <c r="A4" s="915"/>
      <c r="B4" s="916"/>
      <c r="C4" s="916"/>
      <c r="D4" s="917"/>
      <c r="E4" s="918"/>
      <c r="F4" s="918"/>
      <c r="G4" s="923"/>
      <c r="H4" s="918"/>
      <c r="I4" s="918"/>
      <c r="J4" s="918"/>
      <c r="K4" s="918"/>
      <c r="L4" s="923"/>
      <c r="M4" s="918"/>
    </row>
    <row r="5" spans="1:17" ht="12.95" customHeight="1" x14ac:dyDescent="0.2">
      <c r="A5" s="415">
        <v>1</v>
      </c>
      <c r="B5" s="416" t="s">
        <v>131</v>
      </c>
      <c r="C5" s="417" t="s">
        <v>132</v>
      </c>
      <c r="D5" s="418" t="s">
        <v>547</v>
      </c>
      <c r="E5" s="419">
        <v>3115</v>
      </c>
      <c r="F5" s="419">
        <v>0</v>
      </c>
      <c r="G5" s="419">
        <v>0</v>
      </c>
      <c r="H5" s="419">
        <v>3115</v>
      </c>
      <c r="I5" s="837"/>
      <c r="J5" s="837"/>
      <c r="K5" s="419">
        <v>3115</v>
      </c>
      <c r="L5" s="419">
        <v>0</v>
      </c>
      <c r="M5" s="419">
        <f>K5+L5</f>
        <v>3115</v>
      </c>
      <c r="N5" s="420"/>
      <c r="Q5" s="420"/>
    </row>
    <row r="6" spans="1:17" ht="12.95" customHeight="1" x14ac:dyDescent="0.2">
      <c r="A6" s="415">
        <v>2</v>
      </c>
      <c r="B6" s="421" t="s">
        <v>38</v>
      </c>
      <c r="C6" s="417" t="s">
        <v>39</v>
      </c>
      <c r="D6" s="418" t="s">
        <v>547</v>
      </c>
      <c r="E6" s="419">
        <v>1916</v>
      </c>
      <c r="F6" s="419">
        <v>0</v>
      </c>
      <c r="G6" s="419">
        <v>0</v>
      </c>
      <c r="H6" s="419">
        <v>1916</v>
      </c>
      <c r="I6" s="837"/>
      <c r="J6" s="837"/>
      <c r="K6" s="419">
        <v>1916</v>
      </c>
      <c r="L6" s="419">
        <v>0</v>
      </c>
      <c r="M6" s="419">
        <f t="shared" ref="M6:M65" si="0">K6+L6</f>
        <v>1916</v>
      </c>
    </row>
    <row r="7" spans="1:17" ht="12.95" customHeight="1" x14ac:dyDescent="0.2">
      <c r="A7" s="415">
        <v>3</v>
      </c>
      <c r="B7" s="416" t="s">
        <v>133</v>
      </c>
      <c r="C7" s="417" t="s">
        <v>134</v>
      </c>
      <c r="D7" s="418" t="s">
        <v>547</v>
      </c>
      <c r="E7" s="419">
        <v>4105</v>
      </c>
      <c r="F7" s="419">
        <v>0</v>
      </c>
      <c r="G7" s="419">
        <v>0</v>
      </c>
      <c r="H7" s="419">
        <v>4105</v>
      </c>
      <c r="I7" s="837"/>
      <c r="J7" s="837"/>
      <c r="K7" s="419">
        <v>4105</v>
      </c>
      <c r="L7" s="419">
        <v>0</v>
      </c>
      <c r="M7" s="419">
        <f t="shared" si="0"/>
        <v>4105</v>
      </c>
    </row>
    <row r="8" spans="1:17" ht="12.95" customHeight="1" x14ac:dyDescent="0.2">
      <c r="A8" s="415">
        <v>4</v>
      </c>
      <c r="B8" s="422" t="s">
        <v>109</v>
      </c>
      <c r="C8" s="417" t="s">
        <v>110</v>
      </c>
      <c r="D8" s="418" t="s">
        <v>547</v>
      </c>
      <c r="E8" s="419">
        <v>2250</v>
      </c>
      <c r="F8" s="419">
        <v>0</v>
      </c>
      <c r="G8" s="419">
        <v>0</v>
      </c>
      <c r="H8" s="419">
        <v>2250</v>
      </c>
      <c r="I8" s="837"/>
      <c r="J8" s="837"/>
      <c r="K8" s="419">
        <v>2250</v>
      </c>
      <c r="L8" s="419">
        <v>0</v>
      </c>
      <c r="M8" s="419">
        <f t="shared" si="0"/>
        <v>2250</v>
      </c>
    </row>
    <row r="9" spans="1:17" ht="12.95" customHeight="1" x14ac:dyDescent="0.2">
      <c r="A9" s="415">
        <v>5</v>
      </c>
      <c r="B9" s="416" t="s">
        <v>135</v>
      </c>
      <c r="C9" s="417" t="s">
        <v>136</v>
      </c>
      <c r="D9" s="418" t="s">
        <v>547</v>
      </c>
      <c r="E9" s="419">
        <v>6620</v>
      </c>
      <c r="F9" s="419">
        <v>0</v>
      </c>
      <c r="G9" s="419">
        <v>0</v>
      </c>
      <c r="H9" s="419">
        <v>6620</v>
      </c>
      <c r="I9" s="837"/>
      <c r="J9" s="837"/>
      <c r="K9" s="419">
        <v>6620</v>
      </c>
      <c r="L9" s="419">
        <v>0</v>
      </c>
      <c r="M9" s="419">
        <f t="shared" si="0"/>
        <v>6620</v>
      </c>
    </row>
    <row r="10" spans="1:17" ht="12.95" customHeight="1" x14ac:dyDescent="0.2">
      <c r="A10" s="415">
        <v>6</v>
      </c>
      <c r="B10" s="422" t="s">
        <v>78</v>
      </c>
      <c r="C10" s="417" t="s">
        <v>79</v>
      </c>
      <c r="D10" s="418" t="s">
        <v>547</v>
      </c>
      <c r="E10" s="419">
        <v>3005</v>
      </c>
      <c r="F10" s="419">
        <v>0</v>
      </c>
      <c r="G10" s="419">
        <v>0</v>
      </c>
      <c r="H10" s="419">
        <v>3005</v>
      </c>
      <c r="I10" s="837"/>
      <c r="J10" s="837"/>
      <c r="K10" s="419">
        <v>3005</v>
      </c>
      <c r="L10" s="419">
        <v>0</v>
      </c>
      <c r="M10" s="419">
        <f t="shared" si="0"/>
        <v>3005</v>
      </c>
    </row>
    <row r="11" spans="1:17" ht="12.95" customHeight="1" x14ac:dyDescent="0.2">
      <c r="A11" s="415">
        <v>7</v>
      </c>
      <c r="B11" s="421" t="s">
        <v>111</v>
      </c>
      <c r="C11" s="417" t="s">
        <v>112</v>
      </c>
      <c r="D11" s="418" t="s">
        <v>547</v>
      </c>
      <c r="E11" s="419">
        <v>1835</v>
      </c>
      <c r="F11" s="419">
        <v>3</v>
      </c>
      <c r="G11" s="419">
        <v>0</v>
      </c>
      <c r="H11" s="419">
        <v>1832</v>
      </c>
      <c r="I11" s="837"/>
      <c r="J11" s="837"/>
      <c r="K11" s="419">
        <v>1835</v>
      </c>
      <c r="L11" s="419">
        <v>0</v>
      </c>
      <c r="M11" s="419">
        <f t="shared" si="0"/>
        <v>1835</v>
      </c>
    </row>
    <row r="12" spans="1:17" ht="12.95" customHeight="1" x14ac:dyDescent="0.2">
      <c r="A12" s="415">
        <v>8</v>
      </c>
      <c r="B12" s="416" t="s">
        <v>40</v>
      </c>
      <c r="C12" s="417" t="s">
        <v>41</v>
      </c>
      <c r="D12" s="418" t="s">
        <v>547</v>
      </c>
      <c r="E12" s="419">
        <v>2164</v>
      </c>
      <c r="F12" s="419">
        <v>0</v>
      </c>
      <c r="G12" s="419">
        <v>0</v>
      </c>
      <c r="H12" s="419">
        <v>2164</v>
      </c>
      <c r="I12" s="837"/>
      <c r="J12" s="837"/>
      <c r="K12" s="419">
        <v>2164</v>
      </c>
      <c r="L12" s="419">
        <v>0</v>
      </c>
      <c r="M12" s="419">
        <f t="shared" si="0"/>
        <v>2164</v>
      </c>
    </row>
    <row r="13" spans="1:17" ht="12.95" customHeight="1" x14ac:dyDescent="0.2">
      <c r="A13" s="415">
        <v>9</v>
      </c>
      <c r="B13" s="423" t="s">
        <v>175</v>
      </c>
      <c r="C13" s="417" t="s">
        <v>176</v>
      </c>
      <c r="D13" s="418" t="s">
        <v>547</v>
      </c>
      <c r="E13" s="419">
        <v>2325</v>
      </c>
      <c r="F13" s="419">
        <v>0</v>
      </c>
      <c r="G13" s="419">
        <v>0</v>
      </c>
      <c r="H13" s="419">
        <v>2325</v>
      </c>
      <c r="I13" s="837"/>
      <c r="J13" s="837"/>
      <c r="K13" s="419">
        <v>2325</v>
      </c>
      <c r="L13" s="419">
        <v>0</v>
      </c>
      <c r="M13" s="419">
        <f t="shared" si="0"/>
        <v>2325</v>
      </c>
    </row>
    <row r="14" spans="1:17" ht="12.95" customHeight="1" x14ac:dyDescent="0.2">
      <c r="A14" s="415">
        <v>10</v>
      </c>
      <c r="B14" s="416" t="s">
        <v>238</v>
      </c>
      <c r="C14" s="417" t="s">
        <v>239</v>
      </c>
      <c r="D14" s="418" t="s">
        <v>547</v>
      </c>
      <c r="E14" s="419">
        <v>5186</v>
      </c>
      <c r="F14" s="419">
        <v>0</v>
      </c>
      <c r="G14" s="419">
        <v>0</v>
      </c>
      <c r="H14" s="419">
        <v>5186</v>
      </c>
      <c r="I14" s="837"/>
      <c r="J14" s="837"/>
      <c r="K14" s="419">
        <v>5186</v>
      </c>
      <c r="L14" s="419">
        <v>0</v>
      </c>
      <c r="M14" s="419">
        <f t="shared" si="0"/>
        <v>5186</v>
      </c>
    </row>
    <row r="15" spans="1:17" ht="12.95" customHeight="1" x14ac:dyDescent="0.2">
      <c r="A15" s="415">
        <v>11</v>
      </c>
      <c r="B15" s="421" t="s">
        <v>240</v>
      </c>
      <c r="C15" s="417" t="s">
        <v>241</v>
      </c>
      <c r="D15" s="418" t="s">
        <v>547</v>
      </c>
      <c r="E15" s="419">
        <v>2567</v>
      </c>
      <c r="F15" s="419">
        <v>0</v>
      </c>
      <c r="G15" s="419">
        <v>0</v>
      </c>
      <c r="H15" s="419">
        <v>2567</v>
      </c>
      <c r="I15" s="837"/>
      <c r="J15" s="837"/>
      <c r="K15" s="419">
        <v>2567</v>
      </c>
      <c r="L15" s="419">
        <v>0</v>
      </c>
      <c r="M15" s="419">
        <f t="shared" si="0"/>
        <v>2567</v>
      </c>
    </row>
    <row r="16" spans="1:17" ht="12.95" customHeight="1" x14ac:dyDescent="0.2">
      <c r="A16" s="415">
        <v>12</v>
      </c>
      <c r="B16" s="421" t="s">
        <v>88</v>
      </c>
      <c r="C16" s="417" t="s">
        <v>89</v>
      </c>
      <c r="D16" s="418" t="s">
        <v>547</v>
      </c>
      <c r="E16" s="419">
        <v>3510</v>
      </c>
      <c r="F16" s="419">
        <v>2</v>
      </c>
      <c r="G16" s="419">
        <v>0</v>
      </c>
      <c r="H16" s="419">
        <v>3508</v>
      </c>
      <c r="I16" s="837"/>
      <c r="J16" s="837"/>
      <c r="K16" s="419">
        <v>3510</v>
      </c>
      <c r="L16" s="419">
        <v>0</v>
      </c>
      <c r="M16" s="419">
        <f t="shared" si="0"/>
        <v>3510</v>
      </c>
    </row>
    <row r="17" spans="1:13" ht="12.95" customHeight="1" x14ac:dyDescent="0.2">
      <c r="A17" s="415">
        <v>13</v>
      </c>
      <c r="B17" s="422" t="s">
        <v>113</v>
      </c>
      <c r="C17" s="417" t="s">
        <v>114</v>
      </c>
      <c r="D17" s="418" t="s">
        <v>547</v>
      </c>
      <c r="E17" s="419">
        <v>2029</v>
      </c>
      <c r="F17" s="419">
        <v>0</v>
      </c>
      <c r="G17" s="419">
        <v>0</v>
      </c>
      <c r="H17" s="419">
        <v>2029</v>
      </c>
      <c r="I17" s="837"/>
      <c r="J17" s="837"/>
      <c r="K17" s="419">
        <v>2029</v>
      </c>
      <c r="L17" s="419">
        <v>0</v>
      </c>
      <c r="M17" s="419">
        <f t="shared" si="0"/>
        <v>2029</v>
      </c>
    </row>
    <row r="18" spans="1:13" ht="12.95" customHeight="1" x14ac:dyDescent="0.2">
      <c r="A18" s="415">
        <v>14</v>
      </c>
      <c r="B18" s="422" t="s">
        <v>137</v>
      </c>
      <c r="C18" s="417" t="s">
        <v>138</v>
      </c>
      <c r="D18" s="418" t="s">
        <v>547</v>
      </c>
      <c r="E18" s="419">
        <v>1650</v>
      </c>
      <c r="F18" s="419">
        <v>0</v>
      </c>
      <c r="G18" s="419">
        <v>0</v>
      </c>
      <c r="H18" s="419">
        <v>1650</v>
      </c>
      <c r="I18" s="837"/>
      <c r="J18" s="837"/>
      <c r="K18" s="419">
        <v>1650</v>
      </c>
      <c r="L18" s="419">
        <v>0</v>
      </c>
      <c r="M18" s="419">
        <f t="shared" si="0"/>
        <v>1650</v>
      </c>
    </row>
    <row r="19" spans="1:13" ht="12.95" customHeight="1" x14ac:dyDescent="0.2">
      <c r="A19" s="415">
        <v>15</v>
      </c>
      <c r="B19" s="422" t="s">
        <v>115</v>
      </c>
      <c r="C19" s="417" t="s">
        <v>116</v>
      </c>
      <c r="D19" s="418" t="s">
        <v>547</v>
      </c>
      <c r="E19" s="419">
        <v>2445</v>
      </c>
      <c r="F19" s="419">
        <v>0</v>
      </c>
      <c r="G19" s="419">
        <v>0</v>
      </c>
      <c r="H19" s="419">
        <v>2445</v>
      </c>
      <c r="I19" s="837"/>
      <c r="J19" s="837"/>
      <c r="K19" s="419">
        <v>2445</v>
      </c>
      <c r="L19" s="419">
        <v>0</v>
      </c>
      <c r="M19" s="419">
        <f t="shared" si="0"/>
        <v>2445</v>
      </c>
    </row>
    <row r="20" spans="1:13" ht="12.95" customHeight="1" x14ac:dyDescent="0.2">
      <c r="A20" s="415">
        <v>16</v>
      </c>
      <c r="B20" s="416" t="s">
        <v>42</v>
      </c>
      <c r="C20" s="417" t="s">
        <v>43</v>
      </c>
      <c r="D20" s="418" t="s">
        <v>547</v>
      </c>
      <c r="E20" s="419">
        <v>3472</v>
      </c>
      <c r="F20" s="419">
        <v>1</v>
      </c>
      <c r="G20" s="419">
        <v>0</v>
      </c>
      <c r="H20" s="419">
        <v>3471</v>
      </c>
      <c r="I20" s="837"/>
      <c r="J20" s="837"/>
      <c r="K20" s="419">
        <v>3472</v>
      </c>
      <c r="L20" s="419">
        <v>0</v>
      </c>
      <c r="M20" s="419">
        <f t="shared" si="0"/>
        <v>3472</v>
      </c>
    </row>
    <row r="21" spans="1:13" ht="12.95" customHeight="1" x14ac:dyDescent="0.2">
      <c r="A21" s="415">
        <v>17</v>
      </c>
      <c r="B21" s="421" t="s">
        <v>177</v>
      </c>
      <c r="C21" s="417" t="s">
        <v>178</v>
      </c>
      <c r="D21" s="418" t="s">
        <v>547</v>
      </c>
      <c r="E21" s="419">
        <v>4270</v>
      </c>
      <c r="F21" s="419">
        <v>0</v>
      </c>
      <c r="G21" s="419">
        <v>0</v>
      </c>
      <c r="H21" s="419">
        <v>4270</v>
      </c>
      <c r="I21" s="837"/>
      <c r="J21" s="837"/>
      <c r="K21" s="419">
        <v>4270</v>
      </c>
      <c r="L21" s="419">
        <v>0</v>
      </c>
      <c r="M21" s="419">
        <f t="shared" si="0"/>
        <v>4270</v>
      </c>
    </row>
    <row r="22" spans="1:13" ht="12.95" customHeight="1" x14ac:dyDescent="0.2">
      <c r="A22" s="415">
        <v>18</v>
      </c>
      <c r="B22" s="416" t="s">
        <v>179</v>
      </c>
      <c r="C22" s="417" t="s">
        <v>180</v>
      </c>
      <c r="D22" s="418" t="s">
        <v>547</v>
      </c>
      <c r="E22" s="419">
        <v>1609</v>
      </c>
      <c r="F22" s="419">
        <v>0</v>
      </c>
      <c r="G22" s="419">
        <v>0</v>
      </c>
      <c r="H22" s="419">
        <v>1609</v>
      </c>
      <c r="I22" s="837"/>
      <c r="J22" s="837"/>
      <c r="K22" s="419">
        <v>1609</v>
      </c>
      <c r="L22" s="419">
        <v>0</v>
      </c>
      <c r="M22" s="419">
        <f t="shared" si="0"/>
        <v>1609</v>
      </c>
    </row>
    <row r="23" spans="1:13" ht="12.95" customHeight="1" x14ac:dyDescent="0.2">
      <c r="A23" s="415">
        <v>19</v>
      </c>
      <c r="B23" s="422" t="s">
        <v>139</v>
      </c>
      <c r="C23" s="417" t="s">
        <v>140</v>
      </c>
      <c r="D23" s="418" t="s">
        <v>547</v>
      </c>
      <c r="E23" s="419">
        <v>1571</v>
      </c>
      <c r="F23" s="419">
        <v>0</v>
      </c>
      <c r="G23" s="419">
        <v>0</v>
      </c>
      <c r="H23" s="419">
        <v>1571</v>
      </c>
      <c r="I23" s="837"/>
      <c r="J23" s="837"/>
      <c r="K23" s="419">
        <v>1571</v>
      </c>
      <c r="L23" s="419">
        <v>0</v>
      </c>
      <c r="M23" s="419">
        <f t="shared" si="0"/>
        <v>1571</v>
      </c>
    </row>
    <row r="24" spans="1:13" ht="12.95" customHeight="1" x14ac:dyDescent="0.2">
      <c r="A24" s="415">
        <v>20</v>
      </c>
      <c r="B24" s="422" t="s">
        <v>242</v>
      </c>
      <c r="C24" s="417" t="s">
        <v>243</v>
      </c>
      <c r="D24" s="418" t="s">
        <v>547</v>
      </c>
      <c r="E24" s="419">
        <v>3590</v>
      </c>
      <c r="F24" s="419">
        <v>0</v>
      </c>
      <c r="G24" s="419">
        <v>0</v>
      </c>
      <c r="H24" s="419">
        <v>3590</v>
      </c>
      <c r="I24" s="837"/>
      <c r="J24" s="837"/>
      <c r="K24" s="419">
        <v>3590</v>
      </c>
      <c r="L24" s="419">
        <v>0</v>
      </c>
      <c r="M24" s="419">
        <f t="shared" si="0"/>
        <v>3590</v>
      </c>
    </row>
    <row r="25" spans="1:13" ht="12.95" customHeight="1" x14ac:dyDescent="0.2">
      <c r="A25" s="415">
        <v>21</v>
      </c>
      <c r="B25" s="421" t="s">
        <v>159</v>
      </c>
      <c r="C25" s="417" t="s">
        <v>160</v>
      </c>
      <c r="D25" s="418" t="s">
        <v>547</v>
      </c>
      <c r="E25" s="419">
        <v>2899</v>
      </c>
      <c r="F25" s="419">
        <v>0</v>
      </c>
      <c r="G25" s="419">
        <v>0</v>
      </c>
      <c r="H25" s="419">
        <v>2899</v>
      </c>
      <c r="I25" s="837"/>
      <c r="J25" s="837"/>
      <c r="K25" s="419">
        <v>2899</v>
      </c>
      <c r="L25" s="419">
        <v>0</v>
      </c>
      <c r="M25" s="419">
        <f t="shared" si="0"/>
        <v>2899</v>
      </c>
    </row>
    <row r="26" spans="1:13" ht="12.95" customHeight="1" x14ac:dyDescent="0.2">
      <c r="A26" s="415">
        <v>22</v>
      </c>
      <c r="B26" s="416" t="s">
        <v>119</v>
      </c>
      <c r="C26" s="417" t="s">
        <v>120</v>
      </c>
      <c r="D26" s="418" t="s">
        <v>547</v>
      </c>
      <c r="E26" s="419">
        <v>2001</v>
      </c>
      <c r="F26" s="419">
        <v>2</v>
      </c>
      <c r="G26" s="419">
        <v>0</v>
      </c>
      <c r="H26" s="419">
        <v>1999</v>
      </c>
      <c r="I26" s="837"/>
      <c r="J26" s="837"/>
      <c r="K26" s="419">
        <v>2001</v>
      </c>
      <c r="L26" s="419">
        <v>0</v>
      </c>
      <c r="M26" s="419">
        <f t="shared" si="0"/>
        <v>2001</v>
      </c>
    </row>
    <row r="27" spans="1:13" ht="12.95" customHeight="1" x14ac:dyDescent="0.2">
      <c r="A27" s="415">
        <v>23</v>
      </c>
      <c r="B27" s="416" t="s">
        <v>121</v>
      </c>
      <c r="C27" s="417" t="s">
        <v>122</v>
      </c>
      <c r="D27" s="418" t="s">
        <v>547</v>
      </c>
      <c r="E27" s="419">
        <v>2970</v>
      </c>
      <c r="F27" s="419">
        <v>0</v>
      </c>
      <c r="G27" s="419">
        <v>0</v>
      </c>
      <c r="H27" s="419">
        <v>2970</v>
      </c>
      <c r="I27" s="837"/>
      <c r="J27" s="837"/>
      <c r="K27" s="419">
        <v>2970</v>
      </c>
      <c r="L27" s="419">
        <v>0</v>
      </c>
      <c r="M27" s="419">
        <f t="shared" si="0"/>
        <v>2970</v>
      </c>
    </row>
    <row r="28" spans="1:13" ht="12.95" customHeight="1" x14ac:dyDescent="0.2">
      <c r="A28" s="415">
        <v>24</v>
      </c>
      <c r="B28" s="422" t="s">
        <v>244</v>
      </c>
      <c r="C28" s="417" t="s">
        <v>245</v>
      </c>
      <c r="D28" s="418" t="s">
        <v>547</v>
      </c>
      <c r="E28" s="419">
        <v>4644</v>
      </c>
      <c r="F28" s="419">
        <v>2</v>
      </c>
      <c r="G28" s="419">
        <v>0</v>
      </c>
      <c r="H28" s="419">
        <v>4642</v>
      </c>
      <c r="I28" s="837"/>
      <c r="J28" s="837"/>
      <c r="K28" s="419">
        <v>4644</v>
      </c>
      <c r="L28" s="419">
        <v>0</v>
      </c>
      <c r="M28" s="419">
        <f t="shared" si="0"/>
        <v>4644</v>
      </c>
    </row>
    <row r="29" spans="1:13" ht="12.95" customHeight="1" x14ac:dyDescent="0.2">
      <c r="A29" s="415">
        <v>25</v>
      </c>
      <c r="B29" s="416" t="s">
        <v>246</v>
      </c>
      <c r="C29" s="417" t="s">
        <v>247</v>
      </c>
      <c r="D29" s="418" t="s">
        <v>547</v>
      </c>
      <c r="E29" s="419">
        <v>1687</v>
      </c>
      <c r="F29" s="419">
        <v>0</v>
      </c>
      <c r="G29" s="419">
        <v>0</v>
      </c>
      <c r="H29" s="419">
        <v>1687</v>
      </c>
      <c r="I29" s="837"/>
      <c r="J29" s="837"/>
      <c r="K29" s="419">
        <v>1687</v>
      </c>
      <c r="L29" s="419">
        <v>0</v>
      </c>
      <c r="M29" s="419">
        <f t="shared" si="0"/>
        <v>1687</v>
      </c>
    </row>
    <row r="30" spans="1:13" ht="12.95" customHeight="1" x14ac:dyDescent="0.2">
      <c r="A30" s="415">
        <v>26</v>
      </c>
      <c r="B30" s="416" t="s">
        <v>123</v>
      </c>
      <c r="C30" s="417" t="s">
        <v>124</v>
      </c>
      <c r="D30" s="418" t="s">
        <v>547</v>
      </c>
      <c r="E30" s="419">
        <v>2128</v>
      </c>
      <c r="F30" s="419">
        <v>0</v>
      </c>
      <c r="G30" s="419">
        <v>0</v>
      </c>
      <c r="H30" s="419">
        <v>2128</v>
      </c>
      <c r="I30" s="837"/>
      <c r="J30" s="837"/>
      <c r="K30" s="419">
        <v>2128</v>
      </c>
      <c r="L30" s="419">
        <v>0</v>
      </c>
      <c r="M30" s="419">
        <f t="shared" si="0"/>
        <v>2128</v>
      </c>
    </row>
    <row r="31" spans="1:13" ht="12.95" customHeight="1" x14ac:dyDescent="0.2">
      <c r="A31" s="415">
        <v>27</v>
      </c>
      <c r="B31" s="421" t="s">
        <v>161</v>
      </c>
      <c r="C31" s="417" t="s">
        <v>162</v>
      </c>
      <c r="D31" s="418" t="s">
        <v>547</v>
      </c>
      <c r="E31" s="419">
        <v>3247</v>
      </c>
      <c r="F31" s="419">
        <v>0</v>
      </c>
      <c r="G31" s="419">
        <v>0</v>
      </c>
      <c r="H31" s="419">
        <v>3247</v>
      </c>
      <c r="I31" s="837"/>
      <c r="J31" s="837"/>
      <c r="K31" s="419">
        <v>3247</v>
      </c>
      <c r="L31" s="419">
        <v>0</v>
      </c>
      <c r="M31" s="419">
        <f t="shared" si="0"/>
        <v>3247</v>
      </c>
    </row>
    <row r="32" spans="1:13" ht="12.95" customHeight="1" x14ac:dyDescent="0.2">
      <c r="A32" s="415">
        <v>28</v>
      </c>
      <c r="B32" s="422" t="s">
        <v>248</v>
      </c>
      <c r="C32" s="417" t="s">
        <v>249</v>
      </c>
      <c r="D32" s="418" t="s">
        <v>547</v>
      </c>
      <c r="E32" s="419">
        <v>2561</v>
      </c>
      <c r="F32" s="419">
        <v>0</v>
      </c>
      <c r="G32" s="419">
        <v>0</v>
      </c>
      <c r="H32" s="419">
        <v>2561</v>
      </c>
      <c r="I32" s="837"/>
      <c r="J32" s="837"/>
      <c r="K32" s="419">
        <v>2561</v>
      </c>
      <c r="L32" s="419">
        <v>0</v>
      </c>
      <c r="M32" s="419">
        <f t="shared" si="0"/>
        <v>2561</v>
      </c>
    </row>
    <row r="33" spans="1:13" ht="12.95" customHeight="1" x14ac:dyDescent="0.2">
      <c r="A33" s="415">
        <v>29</v>
      </c>
      <c r="B33" s="416" t="s">
        <v>125</v>
      </c>
      <c r="C33" s="417" t="s">
        <v>126</v>
      </c>
      <c r="D33" s="418" t="s">
        <v>547</v>
      </c>
      <c r="E33" s="419">
        <v>2690</v>
      </c>
      <c r="F33" s="419">
        <v>0</v>
      </c>
      <c r="G33" s="419">
        <v>0</v>
      </c>
      <c r="H33" s="419">
        <v>2690</v>
      </c>
      <c r="I33" s="837"/>
      <c r="J33" s="837"/>
      <c r="K33" s="419">
        <v>2690</v>
      </c>
      <c r="L33" s="419">
        <v>0</v>
      </c>
      <c r="M33" s="419">
        <f t="shared" si="0"/>
        <v>2690</v>
      </c>
    </row>
    <row r="34" spans="1:13" ht="12.95" customHeight="1" x14ac:dyDescent="0.2">
      <c r="A34" s="415">
        <v>30</v>
      </c>
      <c r="B34" s="421" t="s">
        <v>181</v>
      </c>
      <c r="C34" s="417" t="s">
        <v>182</v>
      </c>
      <c r="D34" s="418" t="s">
        <v>547</v>
      </c>
      <c r="E34" s="419">
        <v>3074</v>
      </c>
      <c r="F34" s="419">
        <v>0</v>
      </c>
      <c r="G34" s="419">
        <v>0</v>
      </c>
      <c r="H34" s="419">
        <v>3074</v>
      </c>
      <c r="I34" s="837"/>
      <c r="J34" s="837"/>
      <c r="K34" s="419">
        <v>3074</v>
      </c>
      <c r="L34" s="419">
        <v>0</v>
      </c>
      <c r="M34" s="419">
        <f t="shared" si="0"/>
        <v>3074</v>
      </c>
    </row>
    <row r="35" spans="1:13" ht="12.95" customHeight="1" x14ac:dyDescent="0.2">
      <c r="A35" s="415">
        <v>31</v>
      </c>
      <c r="B35" s="424" t="s">
        <v>163</v>
      </c>
      <c r="C35" s="417" t="s">
        <v>164</v>
      </c>
      <c r="D35" s="418" t="s">
        <v>547</v>
      </c>
      <c r="E35" s="419">
        <v>3319</v>
      </c>
      <c r="F35" s="419">
        <v>0</v>
      </c>
      <c r="G35" s="419">
        <v>0</v>
      </c>
      <c r="H35" s="419">
        <v>3319</v>
      </c>
      <c r="I35" s="837"/>
      <c r="J35" s="837"/>
      <c r="K35" s="419">
        <v>3319</v>
      </c>
      <c r="L35" s="419">
        <v>0</v>
      </c>
      <c r="M35" s="419">
        <f t="shared" si="0"/>
        <v>3319</v>
      </c>
    </row>
    <row r="36" spans="1:13" ht="12.95" customHeight="1" x14ac:dyDescent="0.2">
      <c r="A36" s="415">
        <v>32</v>
      </c>
      <c r="B36" s="416" t="s">
        <v>252</v>
      </c>
      <c r="C36" s="417" t="s">
        <v>253</v>
      </c>
      <c r="D36" s="418" t="s">
        <v>547</v>
      </c>
      <c r="E36" s="419">
        <v>1993</v>
      </c>
      <c r="F36" s="419">
        <v>0</v>
      </c>
      <c r="G36" s="419">
        <v>0</v>
      </c>
      <c r="H36" s="419">
        <v>1993</v>
      </c>
      <c r="I36" s="837"/>
      <c r="J36" s="837"/>
      <c r="K36" s="419">
        <v>1993</v>
      </c>
      <c r="L36" s="419">
        <v>0</v>
      </c>
      <c r="M36" s="419">
        <f t="shared" si="0"/>
        <v>1993</v>
      </c>
    </row>
    <row r="37" spans="1:13" ht="12.95" customHeight="1" x14ac:dyDescent="0.2">
      <c r="A37" s="415">
        <v>33</v>
      </c>
      <c r="B37" s="416" t="s">
        <v>183</v>
      </c>
      <c r="C37" s="417" t="s">
        <v>184</v>
      </c>
      <c r="D37" s="418" t="s">
        <v>547</v>
      </c>
      <c r="E37" s="419">
        <v>4358</v>
      </c>
      <c r="F37" s="419">
        <v>0</v>
      </c>
      <c r="G37" s="419">
        <v>0</v>
      </c>
      <c r="H37" s="419">
        <v>4358</v>
      </c>
      <c r="I37" s="837"/>
      <c r="J37" s="837"/>
      <c r="K37" s="419">
        <v>4358</v>
      </c>
      <c r="L37" s="419">
        <v>0</v>
      </c>
      <c r="M37" s="419">
        <f t="shared" si="0"/>
        <v>4358</v>
      </c>
    </row>
    <row r="38" spans="1:13" ht="12.95" customHeight="1" x14ac:dyDescent="0.2">
      <c r="A38" s="415">
        <v>34</v>
      </c>
      <c r="B38" s="422" t="s">
        <v>165</v>
      </c>
      <c r="C38" s="417" t="s">
        <v>166</v>
      </c>
      <c r="D38" s="418" t="s">
        <v>547</v>
      </c>
      <c r="E38" s="419">
        <v>2031</v>
      </c>
      <c r="F38" s="419">
        <v>0</v>
      </c>
      <c r="G38" s="419">
        <v>0</v>
      </c>
      <c r="H38" s="419">
        <v>2031</v>
      </c>
      <c r="I38" s="837"/>
      <c r="J38" s="837"/>
      <c r="K38" s="419">
        <v>2031</v>
      </c>
      <c r="L38" s="419">
        <v>0</v>
      </c>
      <c r="M38" s="419">
        <f t="shared" si="0"/>
        <v>2031</v>
      </c>
    </row>
    <row r="39" spans="1:13" ht="12.95" customHeight="1" x14ac:dyDescent="0.2">
      <c r="A39" s="415">
        <v>35</v>
      </c>
      <c r="B39" s="422" t="s">
        <v>86</v>
      </c>
      <c r="C39" s="417" t="s">
        <v>87</v>
      </c>
      <c r="D39" s="418" t="s">
        <v>547</v>
      </c>
      <c r="E39" s="419">
        <v>2825</v>
      </c>
      <c r="F39" s="419">
        <v>0</v>
      </c>
      <c r="G39" s="419">
        <v>0</v>
      </c>
      <c r="H39" s="419">
        <v>2825</v>
      </c>
      <c r="I39" s="837"/>
      <c r="J39" s="837"/>
      <c r="K39" s="419">
        <v>2825</v>
      </c>
      <c r="L39" s="419">
        <v>0</v>
      </c>
      <c r="M39" s="419">
        <f t="shared" si="0"/>
        <v>2825</v>
      </c>
    </row>
    <row r="40" spans="1:13" ht="12.95" customHeight="1" x14ac:dyDescent="0.2">
      <c r="A40" s="415">
        <v>36</v>
      </c>
      <c r="B40" s="416" t="s">
        <v>167</v>
      </c>
      <c r="C40" s="417" t="s">
        <v>168</v>
      </c>
      <c r="D40" s="418" t="s">
        <v>547</v>
      </c>
      <c r="E40" s="419">
        <v>1598</v>
      </c>
      <c r="F40" s="419">
        <v>0</v>
      </c>
      <c r="G40" s="419">
        <v>0</v>
      </c>
      <c r="H40" s="419">
        <v>1598</v>
      </c>
      <c r="I40" s="837"/>
      <c r="J40" s="837"/>
      <c r="K40" s="419">
        <v>1598</v>
      </c>
      <c r="L40" s="419">
        <v>0</v>
      </c>
      <c r="M40" s="419">
        <f t="shared" si="0"/>
        <v>1598</v>
      </c>
    </row>
    <row r="41" spans="1:13" ht="12.95" customHeight="1" x14ac:dyDescent="0.2">
      <c r="A41" s="415">
        <v>37</v>
      </c>
      <c r="B41" s="416" t="s">
        <v>254</v>
      </c>
      <c r="C41" s="417" t="s">
        <v>255</v>
      </c>
      <c r="D41" s="418" t="s">
        <v>547</v>
      </c>
      <c r="E41" s="419">
        <v>2836</v>
      </c>
      <c r="F41" s="419">
        <v>0</v>
      </c>
      <c r="G41" s="419">
        <v>0</v>
      </c>
      <c r="H41" s="419">
        <v>2836</v>
      </c>
      <c r="I41" s="837"/>
      <c r="J41" s="837"/>
      <c r="K41" s="419">
        <v>2836</v>
      </c>
      <c r="L41" s="419">
        <v>0</v>
      </c>
      <c r="M41" s="419">
        <f t="shared" si="0"/>
        <v>2836</v>
      </c>
    </row>
    <row r="42" spans="1:13" ht="12.95" customHeight="1" x14ac:dyDescent="0.2">
      <c r="A42" s="415">
        <v>38</v>
      </c>
      <c r="B42" s="422" t="s">
        <v>256</v>
      </c>
      <c r="C42" s="417" t="s">
        <v>257</v>
      </c>
      <c r="D42" s="418" t="s">
        <v>547</v>
      </c>
      <c r="E42" s="419">
        <v>4217</v>
      </c>
      <c r="F42" s="419">
        <v>0</v>
      </c>
      <c r="G42" s="419">
        <v>0</v>
      </c>
      <c r="H42" s="419">
        <v>4217</v>
      </c>
      <c r="I42" s="837"/>
      <c r="J42" s="837"/>
      <c r="K42" s="419">
        <v>4217</v>
      </c>
      <c r="L42" s="419">
        <v>0</v>
      </c>
      <c r="M42" s="419">
        <f t="shared" si="0"/>
        <v>4217</v>
      </c>
    </row>
    <row r="43" spans="1:13" ht="12.95" customHeight="1" x14ac:dyDescent="0.2">
      <c r="A43" s="415">
        <v>39</v>
      </c>
      <c r="B43" s="416" t="s">
        <v>187</v>
      </c>
      <c r="C43" s="417" t="s">
        <v>188</v>
      </c>
      <c r="D43" s="418" t="s">
        <v>547</v>
      </c>
      <c r="E43" s="419">
        <v>2577</v>
      </c>
      <c r="F43" s="419">
        <v>0</v>
      </c>
      <c r="G43" s="419">
        <v>0</v>
      </c>
      <c r="H43" s="419">
        <v>2577</v>
      </c>
      <c r="I43" s="837"/>
      <c r="J43" s="837"/>
      <c r="K43" s="419">
        <v>2577</v>
      </c>
      <c r="L43" s="419">
        <v>0</v>
      </c>
      <c r="M43" s="419">
        <f t="shared" si="0"/>
        <v>2577</v>
      </c>
    </row>
    <row r="44" spans="1:13" ht="12.95" customHeight="1" x14ac:dyDescent="0.2">
      <c r="A44" s="415">
        <v>40</v>
      </c>
      <c r="B44" s="421" t="s">
        <v>76</v>
      </c>
      <c r="C44" s="417" t="s">
        <v>77</v>
      </c>
      <c r="D44" s="418" t="s">
        <v>547</v>
      </c>
      <c r="E44" s="419">
        <v>2122</v>
      </c>
      <c r="F44" s="419">
        <v>0</v>
      </c>
      <c r="G44" s="419">
        <v>0</v>
      </c>
      <c r="H44" s="419">
        <v>2122</v>
      </c>
      <c r="I44" s="837"/>
      <c r="J44" s="837"/>
      <c r="K44" s="419">
        <v>2122</v>
      </c>
      <c r="L44" s="419">
        <v>0</v>
      </c>
      <c r="M44" s="419">
        <f t="shared" si="0"/>
        <v>2122</v>
      </c>
    </row>
    <row r="45" spans="1:13" ht="12.95" customHeight="1" x14ac:dyDescent="0.2">
      <c r="A45" s="415">
        <v>41</v>
      </c>
      <c r="B45" s="416" t="s">
        <v>127</v>
      </c>
      <c r="C45" s="417" t="s">
        <v>128</v>
      </c>
      <c r="D45" s="418" t="s">
        <v>547</v>
      </c>
      <c r="E45" s="419">
        <v>5312</v>
      </c>
      <c r="F45" s="419">
        <v>0</v>
      </c>
      <c r="G45" s="419">
        <v>0</v>
      </c>
      <c r="H45" s="419">
        <v>5312</v>
      </c>
      <c r="I45" s="837"/>
      <c r="J45" s="837"/>
      <c r="K45" s="419">
        <v>5312</v>
      </c>
      <c r="L45" s="419">
        <v>0</v>
      </c>
      <c r="M45" s="419">
        <f t="shared" si="0"/>
        <v>5312</v>
      </c>
    </row>
    <row r="46" spans="1:13" ht="12.95" customHeight="1" x14ac:dyDescent="0.2">
      <c r="A46" s="415">
        <v>42</v>
      </c>
      <c r="B46" s="422" t="s">
        <v>44</v>
      </c>
      <c r="C46" s="417" t="s">
        <v>548</v>
      </c>
      <c r="D46" s="418" t="s">
        <v>547</v>
      </c>
      <c r="E46" s="419">
        <v>1028</v>
      </c>
      <c r="F46" s="419">
        <v>0</v>
      </c>
      <c r="G46" s="419">
        <v>0</v>
      </c>
      <c r="H46" s="419">
        <v>1028</v>
      </c>
      <c r="I46" s="837"/>
      <c r="J46" s="837"/>
      <c r="K46" s="419">
        <v>1028</v>
      </c>
      <c r="L46" s="419">
        <v>0</v>
      </c>
      <c r="M46" s="419">
        <f t="shared" si="0"/>
        <v>1028</v>
      </c>
    </row>
    <row r="47" spans="1:13" ht="12.95" customHeight="1" x14ac:dyDescent="0.2">
      <c r="A47" s="415">
        <v>43</v>
      </c>
      <c r="B47" s="422" t="s">
        <v>50</v>
      </c>
      <c r="C47" s="417" t="s">
        <v>549</v>
      </c>
      <c r="D47" s="418" t="s">
        <v>550</v>
      </c>
      <c r="E47" s="419">
        <v>2909</v>
      </c>
      <c r="F47" s="419">
        <v>0</v>
      </c>
      <c r="G47" s="419">
        <v>0</v>
      </c>
      <c r="H47" s="419">
        <v>2909</v>
      </c>
      <c r="I47" s="837"/>
      <c r="J47" s="837"/>
      <c r="K47" s="419">
        <v>2909</v>
      </c>
      <c r="L47" s="419">
        <v>900</v>
      </c>
      <c r="M47" s="419">
        <f t="shared" si="0"/>
        <v>3809</v>
      </c>
    </row>
    <row r="48" spans="1:13" ht="12.95" customHeight="1" x14ac:dyDescent="0.2">
      <c r="A48" s="415">
        <v>44</v>
      </c>
      <c r="B48" s="416" t="s">
        <v>151</v>
      </c>
      <c r="C48" s="417" t="s">
        <v>551</v>
      </c>
      <c r="D48" s="418" t="s">
        <v>550</v>
      </c>
      <c r="E48" s="419">
        <v>4986</v>
      </c>
      <c r="F48" s="419">
        <v>0</v>
      </c>
      <c r="G48" s="419">
        <v>0</v>
      </c>
      <c r="H48" s="419">
        <v>4986</v>
      </c>
      <c r="I48" s="837"/>
      <c r="J48" s="837"/>
      <c r="K48" s="419">
        <v>4986</v>
      </c>
      <c r="L48" s="419">
        <v>720</v>
      </c>
      <c r="M48" s="419">
        <f t="shared" si="0"/>
        <v>5706</v>
      </c>
    </row>
    <row r="49" spans="1:15" ht="12.95" customHeight="1" x14ac:dyDescent="0.2">
      <c r="A49" s="415">
        <v>45</v>
      </c>
      <c r="B49" s="416" t="s">
        <v>307</v>
      </c>
      <c r="C49" s="417" t="s">
        <v>308</v>
      </c>
      <c r="D49" s="418" t="s">
        <v>550</v>
      </c>
      <c r="E49" s="419">
        <v>21976</v>
      </c>
      <c r="F49" s="419">
        <v>0</v>
      </c>
      <c r="G49" s="419">
        <v>3335</v>
      </c>
      <c r="H49" s="419">
        <v>18641</v>
      </c>
      <c r="I49" s="837"/>
      <c r="J49" s="837"/>
      <c r="K49" s="419">
        <v>21976</v>
      </c>
      <c r="L49" s="419">
        <v>0</v>
      </c>
      <c r="M49" s="419">
        <f t="shared" si="0"/>
        <v>21976</v>
      </c>
    </row>
    <row r="50" spans="1:15" ht="12.95" customHeight="1" x14ac:dyDescent="0.2">
      <c r="A50" s="415">
        <v>46</v>
      </c>
      <c r="B50" s="422" t="s">
        <v>173</v>
      </c>
      <c r="C50" s="417" t="s">
        <v>174</v>
      </c>
      <c r="D50" s="418" t="s">
        <v>552</v>
      </c>
      <c r="E50" s="419">
        <v>13431</v>
      </c>
      <c r="F50" s="419">
        <v>4</v>
      </c>
      <c r="G50" s="419">
        <v>0</v>
      </c>
      <c r="H50" s="419">
        <v>13427</v>
      </c>
      <c r="I50" s="837"/>
      <c r="J50" s="837"/>
      <c r="K50" s="419">
        <v>13431</v>
      </c>
      <c r="L50" s="419">
        <v>0</v>
      </c>
      <c r="M50" s="419">
        <f t="shared" si="0"/>
        <v>13431</v>
      </c>
    </row>
    <row r="51" spans="1:15" ht="12.95" customHeight="1" x14ac:dyDescent="0.2">
      <c r="A51" s="415">
        <v>47</v>
      </c>
      <c r="B51" s="416" t="s">
        <v>80</v>
      </c>
      <c r="C51" s="417" t="s">
        <v>81</v>
      </c>
      <c r="D51" s="418" t="s">
        <v>552</v>
      </c>
      <c r="E51" s="419">
        <v>9025</v>
      </c>
      <c r="F51" s="419">
        <v>0</v>
      </c>
      <c r="G51" s="419">
        <v>0</v>
      </c>
      <c r="H51" s="419">
        <v>9025</v>
      </c>
      <c r="I51" s="837"/>
      <c r="J51" s="837"/>
      <c r="K51" s="419">
        <v>9025</v>
      </c>
      <c r="L51" s="419">
        <v>0</v>
      </c>
      <c r="M51" s="419">
        <f t="shared" si="0"/>
        <v>9025</v>
      </c>
    </row>
    <row r="52" spans="1:15" ht="12.95" customHeight="1" x14ac:dyDescent="0.2">
      <c r="A52" s="415">
        <v>48</v>
      </c>
      <c r="B52" s="416" t="s">
        <v>217</v>
      </c>
      <c r="C52" s="417" t="s">
        <v>553</v>
      </c>
      <c r="D52" s="418" t="s">
        <v>552</v>
      </c>
      <c r="E52" s="419">
        <v>10504</v>
      </c>
      <c r="F52" s="419">
        <v>1</v>
      </c>
      <c r="G52" s="419">
        <v>600</v>
      </c>
      <c r="H52" s="419">
        <v>9903</v>
      </c>
      <c r="I52" s="837"/>
      <c r="J52" s="837"/>
      <c r="K52" s="419">
        <v>10504</v>
      </c>
      <c r="L52" s="419">
        <v>400</v>
      </c>
      <c r="M52" s="419">
        <f t="shared" si="0"/>
        <v>10904</v>
      </c>
      <c r="O52" s="420"/>
    </row>
    <row r="53" spans="1:15" ht="12.95" customHeight="1" x14ac:dyDescent="0.2">
      <c r="A53" s="415">
        <v>49</v>
      </c>
      <c r="B53" s="422" t="s">
        <v>20</v>
      </c>
      <c r="C53" s="417" t="s">
        <v>21</v>
      </c>
      <c r="D53" s="418" t="s">
        <v>552</v>
      </c>
      <c r="E53" s="419">
        <v>8150</v>
      </c>
      <c r="F53" s="419">
        <v>0</v>
      </c>
      <c r="G53" s="419">
        <v>0</v>
      </c>
      <c r="H53" s="419">
        <v>8150</v>
      </c>
      <c r="I53" s="837"/>
      <c r="J53" s="837"/>
      <c r="K53" s="419">
        <v>8150</v>
      </c>
      <c r="L53" s="419">
        <v>0</v>
      </c>
      <c r="M53" s="419">
        <f t="shared" si="0"/>
        <v>8150</v>
      </c>
    </row>
    <row r="54" spans="1:15" ht="12.95" customHeight="1" x14ac:dyDescent="0.2">
      <c r="A54" s="415">
        <v>50</v>
      </c>
      <c r="B54" s="422" t="s">
        <v>82</v>
      </c>
      <c r="C54" s="417" t="s">
        <v>83</v>
      </c>
      <c r="D54" s="418" t="s">
        <v>552</v>
      </c>
      <c r="E54" s="419">
        <v>10184</v>
      </c>
      <c r="F54" s="419">
        <v>3</v>
      </c>
      <c r="G54" s="419">
        <v>0</v>
      </c>
      <c r="H54" s="419">
        <v>10181</v>
      </c>
      <c r="I54" s="837"/>
      <c r="J54" s="837"/>
      <c r="K54" s="419">
        <v>10184</v>
      </c>
      <c r="L54" s="419">
        <v>0</v>
      </c>
      <c r="M54" s="419">
        <f t="shared" si="0"/>
        <v>10184</v>
      </c>
    </row>
    <row r="55" spans="1:15" ht="12.95" customHeight="1" x14ac:dyDescent="0.2">
      <c r="A55" s="415">
        <v>51</v>
      </c>
      <c r="B55" s="416" t="s">
        <v>185</v>
      </c>
      <c r="C55" s="417" t="s">
        <v>186</v>
      </c>
      <c r="D55" s="418" t="s">
        <v>552</v>
      </c>
      <c r="E55" s="419">
        <v>19471</v>
      </c>
      <c r="F55" s="419">
        <v>9</v>
      </c>
      <c r="G55" s="419">
        <v>870</v>
      </c>
      <c r="H55" s="419">
        <v>18592</v>
      </c>
      <c r="I55" s="837"/>
      <c r="J55" s="837"/>
      <c r="K55" s="419">
        <v>19471</v>
      </c>
      <c r="L55" s="419">
        <v>0</v>
      </c>
      <c r="M55" s="419">
        <f t="shared" si="0"/>
        <v>19471</v>
      </c>
    </row>
    <row r="56" spans="1:15" ht="12.95" customHeight="1" x14ac:dyDescent="0.2">
      <c r="A56" s="415">
        <v>52</v>
      </c>
      <c r="B56" s="422" t="s">
        <v>84</v>
      </c>
      <c r="C56" s="425" t="s">
        <v>85</v>
      </c>
      <c r="D56" s="418" t="s">
        <v>552</v>
      </c>
      <c r="E56" s="419">
        <v>9218</v>
      </c>
      <c r="F56" s="419">
        <v>22</v>
      </c>
      <c r="G56" s="419">
        <v>0</v>
      </c>
      <c r="H56" s="419">
        <v>9196</v>
      </c>
      <c r="I56" s="837"/>
      <c r="J56" s="837"/>
      <c r="K56" s="419">
        <v>9218</v>
      </c>
      <c r="L56" s="419">
        <v>416</v>
      </c>
      <c r="M56" s="419">
        <f t="shared" si="0"/>
        <v>9634</v>
      </c>
    </row>
    <row r="57" spans="1:15" ht="12.95" customHeight="1" x14ac:dyDescent="0.2">
      <c r="A57" s="415">
        <v>53</v>
      </c>
      <c r="B57" s="416" t="s">
        <v>74</v>
      </c>
      <c r="C57" s="417" t="s">
        <v>554</v>
      </c>
      <c r="D57" s="418" t="s">
        <v>552</v>
      </c>
      <c r="E57" s="419">
        <v>6495</v>
      </c>
      <c r="F57" s="419">
        <v>0</v>
      </c>
      <c r="G57" s="419">
        <v>0</v>
      </c>
      <c r="H57" s="419">
        <v>6495</v>
      </c>
      <c r="I57" s="837"/>
      <c r="J57" s="837"/>
      <c r="K57" s="419">
        <v>6495</v>
      </c>
      <c r="L57" s="419">
        <v>710</v>
      </c>
      <c r="M57" s="419">
        <f t="shared" si="0"/>
        <v>7205</v>
      </c>
    </row>
    <row r="58" spans="1:15" ht="12.95" customHeight="1" x14ac:dyDescent="0.2">
      <c r="A58" s="415">
        <v>54</v>
      </c>
      <c r="B58" s="416" t="s">
        <v>319</v>
      </c>
      <c r="C58" s="417" t="s">
        <v>320</v>
      </c>
      <c r="D58" s="418" t="s">
        <v>552</v>
      </c>
      <c r="E58" s="419">
        <v>0</v>
      </c>
      <c r="F58" s="419">
        <v>0</v>
      </c>
      <c r="G58" s="419">
        <v>0</v>
      </c>
      <c r="H58" s="419">
        <v>0</v>
      </c>
      <c r="I58" s="837"/>
      <c r="J58" s="837"/>
      <c r="K58" s="419">
        <v>0</v>
      </c>
      <c r="L58" s="419">
        <v>500</v>
      </c>
      <c r="M58" s="419">
        <f t="shared" si="0"/>
        <v>500</v>
      </c>
    </row>
    <row r="59" spans="1:15" ht="12.95" customHeight="1" x14ac:dyDescent="0.2">
      <c r="A59" s="415">
        <v>55</v>
      </c>
      <c r="B59" s="416" t="s">
        <v>282</v>
      </c>
      <c r="C59" s="417" t="s">
        <v>283</v>
      </c>
      <c r="D59" s="418" t="s">
        <v>552</v>
      </c>
      <c r="E59" s="419">
        <v>314</v>
      </c>
      <c r="F59" s="419">
        <v>0</v>
      </c>
      <c r="G59" s="419">
        <v>0</v>
      </c>
      <c r="H59" s="419">
        <v>314</v>
      </c>
      <c r="I59" s="837"/>
      <c r="J59" s="837"/>
      <c r="K59" s="419">
        <v>314</v>
      </c>
      <c r="L59" s="419">
        <v>0</v>
      </c>
      <c r="M59" s="419">
        <f t="shared" si="0"/>
        <v>314</v>
      </c>
    </row>
    <row r="60" spans="1:15" ht="12.95" customHeight="1" x14ac:dyDescent="0.2">
      <c r="A60" s="415">
        <v>56</v>
      </c>
      <c r="B60" s="416" t="s">
        <v>189</v>
      </c>
      <c r="C60" s="417" t="s">
        <v>555</v>
      </c>
      <c r="D60" s="418" t="s">
        <v>556</v>
      </c>
      <c r="E60" s="419">
        <v>530</v>
      </c>
      <c r="F60" s="419">
        <v>0</v>
      </c>
      <c r="G60" s="419">
        <v>0</v>
      </c>
      <c r="H60" s="419">
        <v>530</v>
      </c>
      <c r="I60" s="419">
        <v>575</v>
      </c>
      <c r="J60" s="419">
        <v>0</v>
      </c>
      <c r="K60" s="419">
        <v>1105</v>
      </c>
      <c r="L60" s="419">
        <v>0</v>
      </c>
      <c r="M60" s="419">
        <f t="shared" si="0"/>
        <v>1105</v>
      </c>
    </row>
    <row r="61" spans="1:15" x14ac:dyDescent="0.2">
      <c r="A61" s="426">
        <v>57</v>
      </c>
      <c r="B61" s="427" t="s">
        <v>250</v>
      </c>
      <c r="C61" s="428" t="s">
        <v>251</v>
      </c>
      <c r="D61" s="429" t="s">
        <v>556</v>
      </c>
      <c r="E61" s="430">
        <v>3394</v>
      </c>
      <c r="F61" s="430">
        <v>0</v>
      </c>
      <c r="G61" s="430">
        <v>0</v>
      </c>
      <c r="H61" s="430">
        <v>3394</v>
      </c>
      <c r="I61" s="430">
        <v>94</v>
      </c>
      <c r="J61" s="430">
        <v>0</v>
      </c>
      <c r="K61" s="430">
        <v>3488</v>
      </c>
      <c r="L61" s="430">
        <v>0</v>
      </c>
      <c r="M61" s="430">
        <f t="shared" ref="M61" si="1">M62+M63</f>
        <v>3488</v>
      </c>
    </row>
    <row r="62" spans="1:15" x14ac:dyDescent="0.2">
      <c r="A62" s="431"/>
      <c r="B62" s="416"/>
      <c r="C62" s="432" t="s">
        <v>557</v>
      </c>
      <c r="D62" s="418" t="s">
        <v>558</v>
      </c>
      <c r="E62" s="419">
        <v>2995</v>
      </c>
      <c r="F62" s="419">
        <v>0</v>
      </c>
      <c r="G62" s="419">
        <v>0</v>
      </c>
      <c r="H62" s="419">
        <v>2995</v>
      </c>
      <c r="I62" s="419"/>
      <c r="J62" s="419"/>
      <c r="K62" s="419">
        <v>2995</v>
      </c>
      <c r="L62" s="419">
        <v>0</v>
      </c>
      <c r="M62" s="419">
        <f t="shared" si="0"/>
        <v>2995</v>
      </c>
    </row>
    <row r="63" spans="1:15" x14ac:dyDescent="0.2">
      <c r="A63" s="431"/>
      <c r="B63" s="416"/>
      <c r="C63" s="432" t="s">
        <v>557</v>
      </c>
      <c r="D63" s="418" t="s">
        <v>559</v>
      </c>
      <c r="E63" s="419">
        <v>399</v>
      </c>
      <c r="F63" s="419">
        <v>0</v>
      </c>
      <c r="G63" s="419">
        <v>0</v>
      </c>
      <c r="H63" s="419">
        <v>399</v>
      </c>
      <c r="I63" s="419">
        <v>94</v>
      </c>
      <c r="J63" s="419">
        <v>0</v>
      </c>
      <c r="K63" s="419">
        <v>493</v>
      </c>
      <c r="L63" s="419">
        <v>0</v>
      </c>
      <c r="M63" s="419">
        <f t="shared" si="0"/>
        <v>493</v>
      </c>
    </row>
    <row r="64" spans="1:15" x14ac:dyDescent="0.2">
      <c r="A64" s="426">
        <v>58</v>
      </c>
      <c r="B64" s="427" t="s">
        <v>169</v>
      </c>
      <c r="C64" s="428" t="s">
        <v>560</v>
      </c>
      <c r="D64" s="429" t="s">
        <v>556</v>
      </c>
      <c r="E64" s="430">
        <v>555</v>
      </c>
      <c r="F64" s="430">
        <v>3</v>
      </c>
      <c r="G64" s="430">
        <v>0</v>
      </c>
      <c r="H64" s="430">
        <v>552</v>
      </c>
      <c r="I64" s="430">
        <v>93</v>
      </c>
      <c r="J64" s="430">
        <v>0</v>
      </c>
      <c r="K64" s="430">
        <v>648</v>
      </c>
      <c r="L64" s="419">
        <v>0</v>
      </c>
      <c r="M64" s="430">
        <f t="shared" ref="M64" si="2">SUM(M65:M66)</f>
        <v>648</v>
      </c>
    </row>
    <row r="65" spans="1:14" x14ac:dyDescent="0.2">
      <c r="A65" s="431"/>
      <c r="B65" s="416"/>
      <c r="C65" s="432" t="s">
        <v>557</v>
      </c>
      <c r="D65" s="418" t="s">
        <v>552</v>
      </c>
      <c r="E65" s="419">
        <v>368</v>
      </c>
      <c r="F65" s="419">
        <v>3</v>
      </c>
      <c r="G65" s="419">
        <v>0</v>
      </c>
      <c r="H65" s="419">
        <v>365</v>
      </c>
      <c r="I65" s="419"/>
      <c r="J65" s="419"/>
      <c r="K65" s="419">
        <v>368</v>
      </c>
      <c r="L65" s="419">
        <v>0</v>
      </c>
      <c r="M65" s="419">
        <f t="shared" si="0"/>
        <v>368</v>
      </c>
    </row>
    <row r="66" spans="1:14" x14ac:dyDescent="0.2">
      <c r="A66" s="431"/>
      <c r="B66" s="416"/>
      <c r="C66" s="432" t="s">
        <v>557</v>
      </c>
      <c r="D66" s="418" t="s">
        <v>559</v>
      </c>
      <c r="E66" s="419">
        <v>187</v>
      </c>
      <c r="F66" s="419">
        <v>0</v>
      </c>
      <c r="G66" s="419">
        <v>0</v>
      </c>
      <c r="H66" s="419">
        <v>187</v>
      </c>
      <c r="I66" s="419">
        <v>93</v>
      </c>
      <c r="J66" s="419">
        <v>0</v>
      </c>
      <c r="K66" s="419">
        <v>280</v>
      </c>
      <c r="L66" s="419">
        <v>0</v>
      </c>
      <c r="M66" s="419">
        <f>K66+L66</f>
        <v>280</v>
      </c>
    </row>
    <row r="67" spans="1:14" x14ac:dyDescent="0.2">
      <c r="A67" s="426">
        <v>59</v>
      </c>
      <c r="B67" s="427" t="s">
        <v>58</v>
      </c>
      <c r="C67" s="428" t="s">
        <v>59</v>
      </c>
      <c r="D67" s="429" t="s">
        <v>556</v>
      </c>
      <c r="E67" s="430">
        <v>11328</v>
      </c>
      <c r="F67" s="430">
        <v>21</v>
      </c>
      <c r="G67" s="430">
        <v>0</v>
      </c>
      <c r="H67" s="430">
        <v>11307</v>
      </c>
      <c r="I67" s="430">
        <v>129</v>
      </c>
      <c r="J67" s="430">
        <v>0</v>
      </c>
      <c r="K67" s="430">
        <v>11457</v>
      </c>
      <c r="L67" s="419">
        <v>0</v>
      </c>
      <c r="M67" s="430">
        <f t="shared" ref="M67" si="3">SUM(M68:M69)</f>
        <v>11457</v>
      </c>
    </row>
    <row r="68" spans="1:14" x14ac:dyDescent="0.2">
      <c r="A68" s="431"/>
      <c r="B68" s="416"/>
      <c r="C68" s="432" t="s">
        <v>557</v>
      </c>
      <c r="D68" s="418" t="s">
        <v>552</v>
      </c>
      <c r="E68" s="419">
        <v>8854</v>
      </c>
      <c r="F68" s="419">
        <v>21</v>
      </c>
      <c r="G68" s="419">
        <v>0</v>
      </c>
      <c r="H68" s="419">
        <v>8833</v>
      </c>
      <c r="I68" s="419"/>
      <c r="J68" s="419"/>
      <c r="K68" s="419">
        <v>8854</v>
      </c>
      <c r="L68" s="419">
        <v>0</v>
      </c>
      <c r="M68" s="419">
        <f>K68+L68</f>
        <v>8854</v>
      </c>
    </row>
    <row r="69" spans="1:14" x14ac:dyDescent="0.2">
      <c r="A69" s="431"/>
      <c r="B69" s="416"/>
      <c r="C69" s="432" t="s">
        <v>557</v>
      </c>
      <c r="D69" s="418" t="s">
        <v>559</v>
      </c>
      <c r="E69" s="419">
        <v>2474</v>
      </c>
      <c r="F69" s="419">
        <v>0</v>
      </c>
      <c r="G69" s="419">
        <v>0</v>
      </c>
      <c r="H69" s="419">
        <v>2474</v>
      </c>
      <c r="I69" s="419">
        <v>129</v>
      </c>
      <c r="J69" s="419">
        <v>0</v>
      </c>
      <c r="K69" s="419">
        <v>2603</v>
      </c>
      <c r="L69" s="419">
        <v>0</v>
      </c>
      <c r="M69" s="419">
        <f>K69+L69</f>
        <v>2603</v>
      </c>
    </row>
    <row r="70" spans="1:14" s="435" customFormat="1" x14ac:dyDescent="0.2">
      <c r="A70" s="426">
        <v>60</v>
      </c>
      <c r="B70" s="433" t="s">
        <v>157</v>
      </c>
      <c r="C70" s="428" t="s">
        <v>561</v>
      </c>
      <c r="D70" s="429" t="s">
        <v>559</v>
      </c>
      <c r="E70" s="430">
        <v>11266</v>
      </c>
      <c r="F70" s="430">
        <v>24</v>
      </c>
      <c r="G70" s="430">
        <v>0</v>
      </c>
      <c r="H70" s="430">
        <v>11242</v>
      </c>
      <c r="I70" s="430">
        <v>195</v>
      </c>
      <c r="J70" s="430">
        <v>0</v>
      </c>
      <c r="K70" s="430">
        <v>11461</v>
      </c>
      <c r="L70" s="419">
        <v>412</v>
      </c>
      <c r="M70" s="430">
        <f>SUM(M71:M72)</f>
        <v>11873</v>
      </c>
      <c r="N70" s="434"/>
    </row>
    <row r="71" spans="1:14" x14ac:dyDescent="0.2">
      <c r="A71" s="431"/>
      <c r="B71" s="415"/>
      <c r="C71" s="432" t="s">
        <v>557</v>
      </c>
      <c r="D71" s="418" t="s">
        <v>550</v>
      </c>
      <c r="E71" s="419">
        <v>10246</v>
      </c>
      <c r="F71" s="419">
        <v>24</v>
      </c>
      <c r="G71" s="419">
        <v>0</v>
      </c>
      <c r="H71" s="419">
        <v>10222</v>
      </c>
      <c r="I71" s="837"/>
      <c r="J71" s="837"/>
      <c r="K71" s="419">
        <v>10246</v>
      </c>
      <c r="L71" s="419">
        <v>412</v>
      </c>
      <c r="M71" s="419">
        <f>K71+L71</f>
        <v>10658</v>
      </c>
    </row>
    <row r="72" spans="1:14" x14ac:dyDescent="0.2">
      <c r="A72" s="431"/>
      <c r="B72" s="415"/>
      <c r="C72" s="432" t="s">
        <v>557</v>
      </c>
      <c r="D72" s="418" t="s">
        <v>559</v>
      </c>
      <c r="E72" s="419">
        <v>1020</v>
      </c>
      <c r="F72" s="419">
        <v>0</v>
      </c>
      <c r="G72" s="419">
        <v>0</v>
      </c>
      <c r="H72" s="419">
        <v>1020</v>
      </c>
      <c r="I72" s="419">
        <v>195</v>
      </c>
      <c r="J72" s="419">
        <v>0</v>
      </c>
      <c r="K72" s="419">
        <v>1215</v>
      </c>
      <c r="L72" s="419">
        <v>0</v>
      </c>
      <c r="M72" s="419">
        <f>K72+L72</f>
        <v>1215</v>
      </c>
    </row>
    <row r="73" spans="1:14" s="435" customFormat="1" x14ac:dyDescent="0.2">
      <c r="A73" s="426">
        <v>61</v>
      </c>
      <c r="B73" s="433" t="s">
        <v>32</v>
      </c>
      <c r="C73" s="428" t="s">
        <v>33</v>
      </c>
      <c r="D73" s="429" t="s">
        <v>559</v>
      </c>
      <c r="E73" s="430">
        <v>4720</v>
      </c>
      <c r="F73" s="430">
        <v>105</v>
      </c>
      <c r="G73" s="430">
        <v>0</v>
      </c>
      <c r="H73" s="430">
        <v>4615</v>
      </c>
      <c r="I73" s="430">
        <v>261</v>
      </c>
      <c r="J73" s="430">
        <v>0</v>
      </c>
      <c r="K73" s="430">
        <v>4981</v>
      </c>
      <c r="L73" s="419">
        <v>412</v>
      </c>
      <c r="M73" s="430">
        <f>SUM(M74:M75)</f>
        <v>5393</v>
      </c>
    </row>
    <row r="74" spans="1:14" x14ac:dyDescent="0.2">
      <c r="A74" s="431"/>
      <c r="B74" s="415"/>
      <c r="C74" s="432" t="s">
        <v>557</v>
      </c>
      <c r="D74" s="418" t="s">
        <v>550</v>
      </c>
      <c r="E74" s="419">
        <v>3704</v>
      </c>
      <c r="F74" s="419">
        <v>105</v>
      </c>
      <c r="G74" s="419">
        <v>0</v>
      </c>
      <c r="H74" s="419">
        <v>3599</v>
      </c>
      <c r="I74" s="837"/>
      <c r="J74" s="837"/>
      <c r="K74" s="419">
        <v>3704</v>
      </c>
      <c r="L74" s="419">
        <v>412</v>
      </c>
      <c r="M74" s="419">
        <f>K74+L74</f>
        <v>4116</v>
      </c>
    </row>
    <row r="75" spans="1:14" x14ac:dyDescent="0.2">
      <c r="A75" s="431"/>
      <c r="B75" s="415"/>
      <c r="C75" s="432" t="s">
        <v>557</v>
      </c>
      <c r="D75" s="431" t="s">
        <v>559</v>
      </c>
      <c r="E75" s="436">
        <v>1016</v>
      </c>
      <c r="F75" s="437">
        <v>0</v>
      </c>
      <c r="G75" s="436">
        <v>0</v>
      </c>
      <c r="H75" s="436">
        <v>1016</v>
      </c>
      <c r="I75" s="438">
        <v>261</v>
      </c>
      <c r="J75" s="438">
        <v>0</v>
      </c>
      <c r="K75" s="419">
        <v>1277</v>
      </c>
      <c r="L75" s="419">
        <v>0</v>
      </c>
      <c r="M75" s="419">
        <f>K75+L75</f>
        <v>1277</v>
      </c>
    </row>
    <row r="76" spans="1:14" s="435" customFormat="1" x14ac:dyDescent="0.2">
      <c r="A76" s="426">
        <v>62</v>
      </c>
      <c r="B76" s="427" t="s">
        <v>30</v>
      </c>
      <c r="C76" s="428" t="s">
        <v>31</v>
      </c>
      <c r="D76" s="429" t="s">
        <v>559</v>
      </c>
      <c r="E76" s="430">
        <v>17794</v>
      </c>
      <c r="F76" s="430">
        <v>65</v>
      </c>
      <c r="G76" s="430">
        <v>0</v>
      </c>
      <c r="H76" s="430">
        <v>17729</v>
      </c>
      <c r="I76" s="430">
        <v>209</v>
      </c>
      <c r="J76" s="430">
        <v>0</v>
      </c>
      <c r="K76" s="430">
        <v>18003</v>
      </c>
      <c r="L76" s="419">
        <v>375</v>
      </c>
      <c r="M76" s="430">
        <f>SUM(M77:M78)</f>
        <v>18378</v>
      </c>
    </row>
    <row r="77" spans="1:14" x14ac:dyDescent="0.2">
      <c r="A77" s="431"/>
      <c r="B77" s="415"/>
      <c r="C77" s="432" t="s">
        <v>557</v>
      </c>
      <c r="D77" s="418" t="s">
        <v>550</v>
      </c>
      <c r="E77" s="419">
        <v>15995</v>
      </c>
      <c r="F77" s="419">
        <v>65</v>
      </c>
      <c r="G77" s="419">
        <v>0</v>
      </c>
      <c r="H77" s="419">
        <v>15930</v>
      </c>
      <c r="I77" s="837"/>
      <c r="J77" s="837"/>
      <c r="K77" s="419">
        <v>15995</v>
      </c>
      <c r="L77" s="419">
        <v>375</v>
      </c>
      <c r="M77" s="419">
        <f>K77+L77</f>
        <v>16370</v>
      </c>
    </row>
    <row r="78" spans="1:14" x14ac:dyDescent="0.2">
      <c r="A78" s="431"/>
      <c r="B78" s="415"/>
      <c r="C78" s="432" t="s">
        <v>557</v>
      </c>
      <c r="D78" s="437" t="s">
        <v>562</v>
      </c>
      <c r="E78" s="436">
        <v>1799</v>
      </c>
      <c r="F78" s="437">
        <v>0</v>
      </c>
      <c r="G78" s="436">
        <v>0</v>
      </c>
      <c r="H78" s="436">
        <v>1799</v>
      </c>
      <c r="I78" s="438">
        <v>209</v>
      </c>
      <c r="J78" s="438">
        <v>0</v>
      </c>
      <c r="K78" s="419">
        <v>2008</v>
      </c>
      <c r="L78" s="419">
        <v>0</v>
      </c>
      <c r="M78" s="419">
        <f>K78+L78</f>
        <v>2008</v>
      </c>
    </row>
    <row r="79" spans="1:14" s="435" customFormat="1" x14ac:dyDescent="0.2">
      <c r="A79" s="426">
        <v>63</v>
      </c>
      <c r="B79" s="427" t="s">
        <v>171</v>
      </c>
      <c r="C79" s="428" t="s">
        <v>563</v>
      </c>
      <c r="D79" s="429" t="s">
        <v>559</v>
      </c>
      <c r="E79" s="430">
        <v>15980</v>
      </c>
      <c r="F79" s="430">
        <v>32</v>
      </c>
      <c r="G79" s="430">
        <v>0</v>
      </c>
      <c r="H79" s="430">
        <v>15948</v>
      </c>
      <c r="I79" s="430">
        <v>10</v>
      </c>
      <c r="J79" s="430">
        <v>0</v>
      </c>
      <c r="K79" s="430">
        <v>15990</v>
      </c>
      <c r="L79" s="419">
        <v>721</v>
      </c>
      <c r="M79" s="430">
        <f>SUM(M80:M81)</f>
        <v>16711</v>
      </c>
    </row>
    <row r="80" spans="1:14" x14ac:dyDescent="0.2">
      <c r="A80" s="431"/>
      <c r="B80" s="415"/>
      <c r="C80" s="432" t="s">
        <v>557</v>
      </c>
      <c r="D80" s="418" t="s">
        <v>552</v>
      </c>
      <c r="E80" s="419">
        <v>15021</v>
      </c>
      <c r="F80" s="419">
        <v>32</v>
      </c>
      <c r="G80" s="419">
        <v>0</v>
      </c>
      <c r="H80" s="419">
        <v>14989</v>
      </c>
      <c r="I80" s="837"/>
      <c r="J80" s="837"/>
      <c r="K80" s="419">
        <v>15021</v>
      </c>
      <c r="L80" s="419">
        <v>721</v>
      </c>
      <c r="M80" s="419">
        <f>K80+L80</f>
        <v>15742</v>
      </c>
    </row>
    <row r="81" spans="1:13" x14ac:dyDescent="0.2">
      <c r="A81" s="431"/>
      <c r="B81" s="415"/>
      <c r="C81" s="432" t="s">
        <v>557</v>
      </c>
      <c r="D81" s="418" t="s">
        <v>559</v>
      </c>
      <c r="E81" s="436">
        <v>959</v>
      </c>
      <c r="F81" s="436">
        <v>0</v>
      </c>
      <c r="G81" s="436">
        <v>0</v>
      </c>
      <c r="H81" s="436">
        <v>959</v>
      </c>
      <c r="I81" s="438">
        <v>10</v>
      </c>
      <c r="J81" s="438">
        <v>0</v>
      </c>
      <c r="K81" s="419">
        <v>969</v>
      </c>
      <c r="L81" s="419">
        <v>0</v>
      </c>
      <c r="M81" s="419">
        <f>K81+L81</f>
        <v>969</v>
      </c>
    </row>
    <row r="82" spans="1:13" s="435" customFormat="1" x14ac:dyDescent="0.2">
      <c r="A82" s="426">
        <v>64</v>
      </c>
      <c r="B82" s="427" t="s">
        <v>117</v>
      </c>
      <c r="C82" s="428" t="s">
        <v>564</v>
      </c>
      <c r="D82" s="429" t="s">
        <v>559</v>
      </c>
      <c r="E82" s="430">
        <v>21770</v>
      </c>
      <c r="F82" s="430">
        <v>41</v>
      </c>
      <c r="G82" s="430">
        <v>0</v>
      </c>
      <c r="H82" s="430">
        <v>21729</v>
      </c>
      <c r="I82" s="430">
        <v>301</v>
      </c>
      <c r="J82" s="430">
        <v>0</v>
      </c>
      <c r="K82" s="430">
        <v>22071</v>
      </c>
      <c r="L82" s="419">
        <v>676</v>
      </c>
      <c r="M82" s="430">
        <f>SUM(M83:M84)</f>
        <v>22747</v>
      </c>
    </row>
    <row r="83" spans="1:13" x14ac:dyDescent="0.2">
      <c r="A83" s="431"/>
      <c r="B83" s="415"/>
      <c r="C83" s="432" t="s">
        <v>557</v>
      </c>
      <c r="D83" s="418" t="s">
        <v>552</v>
      </c>
      <c r="E83" s="419">
        <v>21578</v>
      </c>
      <c r="F83" s="419">
        <v>41</v>
      </c>
      <c r="G83" s="419">
        <v>0</v>
      </c>
      <c r="H83" s="419">
        <v>21537</v>
      </c>
      <c r="I83" s="837"/>
      <c r="J83" s="837"/>
      <c r="K83" s="419">
        <v>21578</v>
      </c>
      <c r="L83" s="419">
        <v>676</v>
      </c>
      <c r="M83" s="419">
        <f>K83+L83</f>
        <v>22254</v>
      </c>
    </row>
    <row r="84" spans="1:13" x14ac:dyDescent="0.2">
      <c r="A84" s="431"/>
      <c r="B84" s="415"/>
      <c r="C84" s="432" t="s">
        <v>557</v>
      </c>
      <c r="D84" s="418" t="s">
        <v>559</v>
      </c>
      <c r="E84" s="419">
        <v>192</v>
      </c>
      <c r="F84" s="419">
        <v>0</v>
      </c>
      <c r="G84" s="419">
        <v>0</v>
      </c>
      <c r="H84" s="419">
        <v>192</v>
      </c>
      <c r="I84" s="439">
        <v>301</v>
      </c>
      <c r="J84" s="439">
        <v>0</v>
      </c>
      <c r="K84" s="419">
        <v>493</v>
      </c>
      <c r="L84" s="419">
        <v>0</v>
      </c>
      <c r="M84" s="419">
        <f>K84+L84</f>
        <v>493</v>
      </c>
    </row>
    <row r="85" spans="1:13" s="435" customFormat="1" x14ac:dyDescent="0.2">
      <c r="A85" s="426">
        <v>65</v>
      </c>
      <c r="B85" s="440" t="s">
        <v>46</v>
      </c>
      <c r="C85" s="428" t="s">
        <v>565</v>
      </c>
      <c r="D85" s="429" t="s">
        <v>559</v>
      </c>
      <c r="E85" s="430">
        <v>18414</v>
      </c>
      <c r="F85" s="430">
        <v>41</v>
      </c>
      <c r="G85" s="430">
        <v>0</v>
      </c>
      <c r="H85" s="430">
        <v>18373</v>
      </c>
      <c r="I85" s="430">
        <v>511</v>
      </c>
      <c r="J85" s="430">
        <v>0</v>
      </c>
      <c r="K85" s="430">
        <v>18925</v>
      </c>
      <c r="L85" s="419">
        <v>0</v>
      </c>
      <c r="M85" s="430">
        <f>M86+M87</f>
        <v>18925</v>
      </c>
    </row>
    <row r="86" spans="1:13" x14ac:dyDescent="0.2">
      <c r="A86" s="431"/>
      <c r="B86" s="415"/>
      <c r="C86" s="432" t="s">
        <v>557</v>
      </c>
      <c r="D86" s="418" t="s">
        <v>550</v>
      </c>
      <c r="E86" s="419">
        <v>16673</v>
      </c>
      <c r="F86" s="419">
        <v>41</v>
      </c>
      <c r="G86" s="419">
        <v>0</v>
      </c>
      <c r="H86" s="419">
        <v>16632</v>
      </c>
      <c r="I86" s="837"/>
      <c r="J86" s="837"/>
      <c r="K86" s="419">
        <v>16673</v>
      </c>
      <c r="L86" s="419">
        <v>0</v>
      </c>
      <c r="M86" s="419">
        <f>K86+L86</f>
        <v>16673</v>
      </c>
    </row>
    <row r="87" spans="1:13" x14ac:dyDescent="0.2">
      <c r="A87" s="431"/>
      <c r="B87" s="415"/>
      <c r="C87" s="432" t="s">
        <v>557</v>
      </c>
      <c r="D87" s="431" t="s">
        <v>559</v>
      </c>
      <c r="E87" s="436">
        <v>1741</v>
      </c>
      <c r="F87" s="436">
        <v>0</v>
      </c>
      <c r="G87" s="436">
        <v>0</v>
      </c>
      <c r="H87" s="436">
        <v>1741</v>
      </c>
      <c r="I87" s="439">
        <v>511</v>
      </c>
      <c r="J87" s="439">
        <v>0</v>
      </c>
      <c r="K87" s="419">
        <v>2252</v>
      </c>
      <c r="L87" s="419">
        <v>0</v>
      </c>
      <c r="M87" s="419">
        <f>K87+L87</f>
        <v>2252</v>
      </c>
    </row>
    <row r="88" spans="1:13" s="435" customFormat="1" x14ac:dyDescent="0.2">
      <c r="A88" s="426">
        <v>66</v>
      </c>
      <c r="B88" s="440" t="s">
        <v>149</v>
      </c>
      <c r="C88" s="428" t="s">
        <v>566</v>
      </c>
      <c r="D88" s="429" t="s">
        <v>559</v>
      </c>
      <c r="E88" s="430">
        <v>40308</v>
      </c>
      <c r="F88" s="430">
        <v>711</v>
      </c>
      <c r="G88" s="430">
        <v>0</v>
      </c>
      <c r="H88" s="430">
        <v>39597</v>
      </c>
      <c r="I88" s="430">
        <v>1189</v>
      </c>
      <c r="J88" s="430">
        <v>178</v>
      </c>
      <c r="K88" s="430">
        <v>41497</v>
      </c>
      <c r="L88" s="419">
        <v>824</v>
      </c>
      <c r="M88" s="430">
        <f>M89+M90</f>
        <v>42321</v>
      </c>
    </row>
    <row r="89" spans="1:13" x14ac:dyDescent="0.2">
      <c r="A89" s="431"/>
      <c r="B89" s="415"/>
      <c r="C89" s="432" t="s">
        <v>557</v>
      </c>
      <c r="D89" s="418" t="s">
        <v>550</v>
      </c>
      <c r="E89" s="419">
        <v>30504</v>
      </c>
      <c r="F89" s="419">
        <v>195</v>
      </c>
      <c r="G89" s="419">
        <v>0</v>
      </c>
      <c r="H89" s="419">
        <v>30309</v>
      </c>
      <c r="I89" s="837"/>
      <c r="J89" s="837"/>
      <c r="K89" s="419">
        <v>30504</v>
      </c>
      <c r="L89" s="419">
        <v>824</v>
      </c>
      <c r="M89" s="419">
        <f>K89+L89</f>
        <v>31328</v>
      </c>
    </row>
    <row r="90" spans="1:13" x14ac:dyDescent="0.2">
      <c r="A90" s="431"/>
      <c r="B90" s="415"/>
      <c r="C90" s="432" t="s">
        <v>557</v>
      </c>
      <c r="D90" s="431" t="s">
        <v>559</v>
      </c>
      <c r="E90" s="436">
        <v>9804</v>
      </c>
      <c r="F90" s="436">
        <v>516</v>
      </c>
      <c r="G90" s="436">
        <v>0</v>
      </c>
      <c r="H90" s="436">
        <v>9288</v>
      </c>
      <c r="I90" s="438">
        <v>1189</v>
      </c>
      <c r="J90" s="438">
        <v>178</v>
      </c>
      <c r="K90" s="419">
        <v>10993</v>
      </c>
      <c r="L90" s="419">
        <v>0</v>
      </c>
      <c r="M90" s="419">
        <f>K90+L90</f>
        <v>10993</v>
      </c>
    </row>
    <row r="91" spans="1:13" s="435" customFormat="1" x14ac:dyDescent="0.2">
      <c r="A91" s="426">
        <v>67</v>
      </c>
      <c r="B91" s="440" t="s">
        <v>54</v>
      </c>
      <c r="C91" s="428" t="s">
        <v>55</v>
      </c>
      <c r="D91" s="429" t="s">
        <v>559</v>
      </c>
      <c r="E91" s="430">
        <v>11834</v>
      </c>
      <c r="F91" s="430">
        <v>973</v>
      </c>
      <c r="G91" s="430">
        <v>0</v>
      </c>
      <c r="H91" s="430">
        <v>10861</v>
      </c>
      <c r="I91" s="430">
        <v>375</v>
      </c>
      <c r="J91" s="430">
        <v>0</v>
      </c>
      <c r="K91" s="430">
        <v>12209</v>
      </c>
      <c r="L91" s="419">
        <v>686</v>
      </c>
      <c r="M91" s="430">
        <f>SUM(M92:M93)</f>
        <v>12895</v>
      </c>
    </row>
    <row r="92" spans="1:13" x14ac:dyDescent="0.2">
      <c r="A92" s="431"/>
      <c r="B92" s="415"/>
      <c r="C92" s="432" t="s">
        <v>557</v>
      </c>
      <c r="D92" s="418" t="s">
        <v>552</v>
      </c>
      <c r="E92" s="419">
        <v>6131</v>
      </c>
      <c r="F92" s="419">
        <v>117</v>
      </c>
      <c r="G92" s="419">
        <v>0</v>
      </c>
      <c r="H92" s="419">
        <v>6014</v>
      </c>
      <c r="I92" s="837"/>
      <c r="J92" s="837"/>
      <c r="K92" s="419">
        <v>6131</v>
      </c>
      <c r="L92" s="419">
        <v>686</v>
      </c>
      <c r="M92" s="419">
        <f>K92+L92</f>
        <v>6817</v>
      </c>
    </row>
    <row r="93" spans="1:13" x14ac:dyDescent="0.2">
      <c r="A93" s="431"/>
      <c r="B93" s="415"/>
      <c r="C93" s="432" t="s">
        <v>557</v>
      </c>
      <c r="D93" s="431" t="s">
        <v>559</v>
      </c>
      <c r="E93" s="436">
        <v>5703</v>
      </c>
      <c r="F93" s="436">
        <v>856</v>
      </c>
      <c r="G93" s="436">
        <v>0</v>
      </c>
      <c r="H93" s="436">
        <v>4847</v>
      </c>
      <c r="I93" s="438">
        <v>375</v>
      </c>
      <c r="J93" s="438">
        <v>0</v>
      </c>
      <c r="K93" s="419">
        <v>6078</v>
      </c>
      <c r="L93" s="419">
        <v>0</v>
      </c>
      <c r="M93" s="419">
        <f>K93+L93</f>
        <v>6078</v>
      </c>
    </row>
    <row r="94" spans="1:13" s="435" customFormat="1" x14ac:dyDescent="0.2">
      <c r="A94" s="426">
        <v>68</v>
      </c>
      <c r="B94" s="427" t="s">
        <v>52</v>
      </c>
      <c r="C94" s="428" t="s">
        <v>567</v>
      </c>
      <c r="D94" s="429" t="s">
        <v>559</v>
      </c>
      <c r="E94" s="430">
        <v>22942</v>
      </c>
      <c r="F94" s="430">
        <v>1</v>
      </c>
      <c r="G94" s="430">
        <v>0</v>
      </c>
      <c r="H94" s="430">
        <v>22941</v>
      </c>
      <c r="I94" s="430">
        <v>1271</v>
      </c>
      <c r="J94" s="430">
        <v>0</v>
      </c>
      <c r="K94" s="430">
        <v>24213</v>
      </c>
      <c r="L94" s="419">
        <v>1189</v>
      </c>
      <c r="M94" s="430">
        <f>SUM(M95:M96)</f>
        <v>25402</v>
      </c>
    </row>
    <row r="95" spans="1:13" x14ac:dyDescent="0.2">
      <c r="A95" s="431"/>
      <c r="B95" s="415"/>
      <c r="C95" s="432" t="s">
        <v>557</v>
      </c>
      <c r="D95" s="418" t="s">
        <v>552</v>
      </c>
      <c r="E95" s="419">
        <v>18108</v>
      </c>
      <c r="F95" s="419">
        <v>1</v>
      </c>
      <c r="G95" s="419">
        <v>0</v>
      </c>
      <c r="H95" s="419">
        <v>18107</v>
      </c>
      <c r="I95" s="837"/>
      <c r="J95" s="837"/>
      <c r="K95" s="419">
        <v>18108</v>
      </c>
      <c r="L95" s="419">
        <v>1189</v>
      </c>
      <c r="M95" s="419">
        <f>K95+L95</f>
        <v>19297</v>
      </c>
    </row>
    <row r="96" spans="1:13" x14ac:dyDescent="0.2">
      <c r="A96" s="431"/>
      <c r="B96" s="415"/>
      <c r="C96" s="432" t="s">
        <v>557</v>
      </c>
      <c r="D96" s="418" t="s">
        <v>559</v>
      </c>
      <c r="E96" s="419">
        <v>4834</v>
      </c>
      <c r="F96" s="419">
        <v>0</v>
      </c>
      <c r="G96" s="419">
        <v>0</v>
      </c>
      <c r="H96" s="419">
        <v>4834</v>
      </c>
      <c r="I96" s="439">
        <v>1271</v>
      </c>
      <c r="J96" s="439">
        <v>0</v>
      </c>
      <c r="K96" s="419">
        <v>6105</v>
      </c>
      <c r="L96" s="419">
        <v>0</v>
      </c>
      <c r="M96" s="419">
        <f>K96+L96</f>
        <v>6105</v>
      </c>
    </row>
    <row r="97" spans="1:14" s="435" customFormat="1" x14ac:dyDescent="0.2">
      <c r="A97" s="426">
        <v>69</v>
      </c>
      <c r="B97" s="440" t="s">
        <v>224</v>
      </c>
      <c r="C97" s="428" t="s">
        <v>225</v>
      </c>
      <c r="D97" s="429" t="s">
        <v>559</v>
      </c>
      <c r="E97" s="430">
        <v>9894</v>
      </c>
      <c r="F97" s="430">
        <v>0</v>
      </c>
      <c r="G97" s="430">
        <v>0</v>
      </c>
      <c r="H97" s="430">
        <v>9894</v>
      </c>
      <c r="I97" s="430">
        <v>115</v>
      </c>
      <c r="J97" s="430">
        <v>0</v>
      </c>
      <c r="K97" s="430">
        <v>10009</v>
      </c>
      <c r="L97" s="419">
        <v>0</v>
      </c>
      <c r="M97" s="430">
        <f>M98+M99</f>
        <v>10009</v>
      </c>
    </row>
    <row r="98" spans="1:14" x14ac:dyDescent="0.2">
      <c r="A98" s="431"/>
      <c r="B98" s="415"/>
      <c r="C98" s="432" t="s">
        <v>557</v>
      </c>
      <c r="D98" s="418" t="s">
        <v>550</v>
      </c>
      <c r="E98" s="419">
        <v>3560</v>
      </c>
      <c r="F98" s="419">
        <v>0</v>
      </c>
      <c r="G98" s="419">
        <v>0</v>
      </c>
      <c r="H98" s="419">
        <v>3560</v>
      </c>
      <c r="I98" s="837"/>
      <c r="J98" s="837"/>
      <c r="K98" s="419">
        <v>3560</v>
      </c>
      <c r="L98" s="419">
        <v>0</v>
      </c>
      <c r="M98" s="419">
        <f>K98+L98</f>
        <v>3560</v>
      </c>
    </row>
    <row r="99" spans="1:14" ht="15.75" customHeight="1" x14ac:dyDescent="0.2">
      <c r="A99" s="431"/>
      <c r="B99" s="415"/>
      <c r="C99" s="432" t="s">
        <v>557</v>
      </c>
      <c r="D99" s="431" t="s">
        <v>559</v>
      </c>
      <c r="E99" s="436">
        <v>6334</v>
      </c>
      <c r="F99" s="436">
        <v>0</v>
      </c>
      <c r="G99" s="436">
        <v>0</v>
      </c>
      <c r="H99" s="436">
        <v>6334</v>
      </c>
      <c r="I99" s="436">
        <v>115</v>
      </c>
      <c r="J99" s="436">
        <v>0</v>
      </c>
      <c r="K99" s="441">
        <v>6449</v>
      </c>
      <c r="L99" s="419">
        <v>0</v>
      </c>
      <c r="M99" s="419">
        <f>K99+L99</f>
        <v>6449</v>
      </c>
    </row>
    <row r="100" spans="1:14" s="435" customFormat="1" x14ac:dyDescent="0.2">
      <c r="A100" s="426">
        <v>70</v>
      </c>
      <c r="B100" s="433" t="s">
        <v>141</v>
      </c>
      <c r="C100" s="428" t="s">
        <v>568</v>
      </c>
      <c r="D100" s="429" t="s">
        <v>559</v>
      </c>
      <c r="E100" s="430">
        <v>11330</v>
      </c>
      <c r="F100" s="430">
        <v>1</v>
      </c>
      <c r="G100" s="430">
        <v>290</v>
      </c>
      <c r="H100" s="430">
        <v>11039</v>
      </c>
      <c r="I100" s="430">
        <v>134</v>
      </c>
      <c r="J100" s="430">
        <v>0</v>
      </c>
      <c r="K100" s="430">
        <v>11464</v>
      </c>
      <c r="L100" s="419">
        <v>220</v>
      </c>
      <c r="M100" s="430">
        <f t="shared" ref="M100" si="4">M101+M102</f>
        <v>11684</v>
      </c>
    </row>
    <row r="101" spans="1:14" x14ac:dyDescent="0.2">
      <c r="A101" s="431"/>
      <c r="B101" s="415"/>
      <c r="C101" s="432" t="s">
        <v>557</v>
      </c>
      <c r="D101" s="418" t="s">
        <v>552</v>
      </c>
      <c r="E101" s="419">
        <v>10037</v>
      </c>
      <c r="F101" s="419">
        <v>1</v>
      </c>
      <c r="G101" s="419">
        <v>290</v>
      </c>
      <c r="H101" s="419">
        <v>9746</v>
      </c>
      <c r="I101" s="837"/>
      <c r="J101" s="837"/>
      <c r="K101" s="419">
        <v>10037</v>
      </c>
      <c r="L101" s="419">
        <v>220</v>
      </c>
      <c r="M101" s="419">
        <f>K101+L101</f>
        <v>10257</v>
      </c>
    </row>
    <row r="102" spans="1:14" x14ac:dyDescent="0.2">
      <c r="A102" s="431"/>
      <c r="B102" s="415"/>
      <c r="C102" s="432" t="s">
        <v>557</v>
      </c>
      <c r="D102" s="431" t="s">
        <v>559</v>
      </c>
      <c r="E102" s="436">
        <v>1293</v>
      </c>
      <c r="F102" s="436">
        <v>0</v>
      </c>
      <c r="G102" s="436">
        <v>0</v>
      </c>
      <c r="H102" s="436">
        <v>1293</v>
      </c>
      <c r="I102" s="438">
        <v>134</v>
      </c>
      <c r="J102" s="438">
        <v>0</v>
      </c>
      <c r="K102" s="438">
        <v>1427</v>
      </c>
      <c r="L102" s="419">
        <v>0</v>
      </c>
      <c r="M102" s="419">
        <f>K102+L102</f>
        <v>1427</v>
      </c>
    </row>
    <row r="103" spans="1:14" s="435" customFormat="1" x14ac:dyDescent="0.2">
      <c r="A103" s="426">
        <v>71</v>
      </c>
      <c r="B103" s="427" t="s">
        <v>70</v>
      </c>
      <c r="C103" s="428" t="s">
        <v>569</v>
      </c>
      <c r="D103" s="429" t="s">
        <v>570</v>
      </c>
      <c r="E103" s="430">
        <v>26585</v>
      </c>
      <c r="F103" s="430">
        <v>25115</v>
      </c>
      <c r="G103" s="430">
        <v>0</v>
      </c>
      <c r="H103" s="430">
        <v>1470</v>
      </c>
      <c r="I103" s="430">
        <v>1773</v>
      </c>
      <c r="J103" s="430">
        <v>1773</v>
      </c>
      <c r="K103" s="430">
        <v>28358</v>
      </c>
      <c r="L103" s="419">
        <v>243</v>
      </c>
      <c r="M103" s="430">
        <f t="shared" ref="M103" si="5">M104+M105</f>
        <v>28601</v>
      </c>
      <c r="N103" s="434"/>
    </row>
    <row r="104" spans="1:14" x14ac:dyDescent="0.2">
      <c r="A104" s="431"/>
      <c r="B104" s="415"/>
      <c r="C104" s="432" t="s">
        <v>557</v>
      </c>
      <c r="D104" s="418" t="s">
        <v>550</v>
      </c>
      <c r="E104" s="419">
        <v>7696</v>
      </c>
      <c r="F104" s="419">
        <v>7015</v>
      </c>
      <c r="G104" s="419">
        <v>0</v>
      </c>
      <c r="H104" s="419">
        <v>681</v>
      </c>
      <c r="I104" s="837"/>
      <c r="J104" s="837"/>
      <c r="K104" s="419">
        <v>7696</v>
      </c>
      <c r="L104" s="419">
        <v>243</v>
      </c>
      <c r="M104" s="419">
        <f>K104+L104</f>
        <v>7939</v>
      </c>
    </row>
    <row r="105" spans="1:14" x14ac:dyDescent="0.2">
      <c r="A105" s="431"/>
      <c r="B105" s="415"/>
      <c r="C105" s="432" t="s">
        <v>557</v>
      </c>
      <c r="D105" s="431" t="s">
        <v>570</v>
      </c>
      <c r="E105" s="436">
        <v>18889</v>
      </c>
      <c r="F105" s="436">
        <v>18100</v>
      </c>
      <c r="G105" s="436">
        <v>0</v>
      </c>
      <c r="H105" s="436">
        <v>789</v>
      </c>
      <c r="I105" s="419">
        <v>1773</v>
      </c>
      <c r="J105" s="419">
        <v>1773</v>
      </c>
      <c r="K105" s="419">
        <v>20662</v>
      </c>
      <c r="L105" s="419">
        <v>0</v>
      </c>
      <c r="M105" s="419">
        <f>K105+L105</f>
        <v>20662</v>
      </c>
    </row>
    <row r="106" spans="1:14" s="435" customFormat="1" x14ac:dyDescent="0.2">
      <c r="A106" s="426">
        <v>72</v>
      </c>
      <c r="B106" s="427" t="s">
        <v>72</v>
      </c>
      <c r="C106" s="428" t="s">
        <v>571</v>
      </c>
      <c r="D106" s="429" t="s">
        <v>570</v>
      </c>
      <c r="E106" s="430">
        <v>7268</v>
      </c>
      <c r="F106" s="430">
        <v>0</v>
      </c>
      <c r="G106" s="430">
        <v>0</v>
      </c>
      <c r="H106" s="430">
        <v>7268</v>
      </c>
      <c r="I106" s="430">
        <v>3588</v>
      </c>
      <c r="J106" s="430">
        <v>0</v>
      </c>
      <c r="K106" s="430">
        <v>10856</v>
      </c>
      <c r="L106" s="419">
        <v>840</v>
      </c>
      <c r="M106" s="430">
        <f>M107+M108</f>
        <v>11696</v>
      </c>
    </row>
    <row r="107" spans="1:14" x14ac:dyDescent="0.2">
      <c r="A107" s="431"/>
      <c r="B107" s="415"/>
      <c r="C107" s="432" t="s">
        <v>557</v>
      </c>
      <c r="D107" s="418" t="s">
        <v>550</v>
      </c>
      <c r="E107" s="419">
        <v>160</v>
      </c>
      <c r="F107" s="419">
        <v>0</v>
      </c>
      <c r="G107" s="419">
        <v>0</v>
      </c>
      <c r="H107" s="419">
        <v>160</v>
      </c>
      <c r="I107" s="837"/>
      <c r="J107" s="837"/>
      <c r="K107" s="419">
        <v>160</v>
      </c>
      <c r="L107" s="419">
        <v>840</v>
      </c>
      <c r="M107" s="419">
        <f>K107+L107</f>
        <v>1000</v>
      </c>
    </row>
    <row r="108" spans="1:14" x14ac:dyDescent="0.2">
      <c r="A108" s="431"/>
      <c r="B108" s="415"/>
      <c r="C108" s="432" t="s">
        <v>557</v>
      </c>
      <c r="D108" s="437" t="s">
        <v>570</v>
      </c>
      <c r="E108" s="436">
        <v>7108</v>
      </c>
      <c r="F108" s="436">
        <v>0</v>
      </c>
      <c r="G108" s="436">
        <v>0</v>
      </c>
      <c r="H108" s="436">
        <v>7108</v>
      </c>
      <c r="I108" s="419">
        <v>3588</v>
      </c>
      <c r="J108" s="419">
        <v>0</v>
      </c>
      <c r="K108" s="419">
        <v>10696</v>
      </c>
      <c r="L108" s="419">
        <v>0</v>
      </c>
      <c r="M108" s="419">
        <f>K108+L108</f>
        <v>10696</v>
      </c>
    </row>
    <row r="109" spans="1:14" s="435" customFormat="1" x14ac:dyDescent="0.2">
      <c r="A109" s="426">
        <v>73</v>
      </c>
      <c r="B109" s="440" t="s">
        <v>299</v>
      </c>
      <c r="C109" s="428" t="s">
        <v>300</v>
      </c>
      <c r="D109" s="429" t="s">
        <v>572</v>
      </c>
      <c r="E109" s="430">
        <v>6702</v>
      </c>
      <c r="F109" s="430">
        <v>0</v>
      </c>
      <c r="G109" s="430">
        <v>0</v>
      </c>
      <c r="H109" s="430">
        <v>6702</v>
      </c>
      <c r="I109" s="430">
        <v>52</v>
      </c>
      <c r="J109" s="430">
        <v>0</v>
      </c>
      <c r="K109" s="430">
        <v>6754</v>
      </c>
      <c r="L109" s="419">
        <v>0</v>
      </c>
      <c r="M109" s="430">
        <f>M110+M111</f>
        <v>6754</v>
      </c>
    </row>
    <row r="110" spans="1:14" x14ac:dyDescent="0.2">
      <c r="A110" s="431"/>
      <c r="B110" s="415"/>
      <c r="C110" s="432" t="s">
        <v>557</v>
      </c>
      <c r="D110" s="418" t="s">
        <v>550</v>
      </c>
      <c r="E110" s="419">
        <v>3367</v>
      </c>
      <c r="F110" s="419">
        <v>0</v>
      </c>
      <c r="G110" s="419">
        <v>0</v>
      </c>
      <c r="H110" s="419">
        <v>3367</v>
      </c>
      <c r="I110" s="837"/>
      <c r="J110" s="837"/>
      <c r="K110" s="419">
        <v>3367</v>
      </c>
      <c r="L110" s="419">
        <v>0</v>
      </c>
      <c r="M110" s="419">
        <f>K110+L110</f>
        <v>3367</v>
      </c>
    </row>
    <row r="111" spans="1:14" x14ac:dyDescent="0.2">
      <c r="A111" s="431"/>
      <c r="B111" s="415"/>
      <c r="C111" s="432" t="s">
        <v>557</v>
      </c>
      <c r="D111" s="437" t="s">
        <v>570</v>
      </c>
      <c r="E111" s="436">
        <v>3335</v>
      </c>
      <c r="F111" s="436">
        <v>0</v>
      </c>
      <c r="G111" s="436">
        <v>0</v>
      </c>
      <c r="H111" s="436">
        <v>3335</v>
      </c>
      <c r="I111" s="419">
        <v>52</v>
      </c>
      <c r="J111" s="419">
        <v>0</v>
      </c>
      <c r="K111" s="419">
        <v>3387</v>
      </c>
      <c r="L111" s="419">
        <v>0</v>
      </c>
      <c r="M111" s="419">
        <f>K111+L111</f>
        <v>3387</v>
      </c>
    </row>
    <row r="112" spans="1:14" s="435" customFormat="1" x14ac:dyDescent="0.2">
      <c r="A112" s="426">
        <v>74</v>
      </c>
      <c r="B112" s="440" t="s">
        <v>301</v>
      </c>
      <c r="C112" s="428" t="s">
        <v>573</v>
      </c>
      <c r="D112" s="429" t="s">
        <v>570</v>
      </c>
      <c r="E112" s="430">
        <v>22700</v>
      </c>
      <c r="F112" s="430">
        <v>0</v>
      </c>
      <c r="G112" s="430">
        <v>0</v>
      </c>
      <c r="H112" s="430">
        <v>22700</v>
      </c>
      <c r="I112" s="430">
        <v>872</v>
      </c>
      <c r="J112" s="430">
        <v>0</v>
      </c>
      <c r="K112" s="430">
        <v>23572</v>
      </c>
      <c r="L112" s="419">
        <v>0</v>
      </c>
      <c r="M112" s="430">
        <f>M113+M114</f>
        <v>23572</v>
      </c>
    </row>
    <row r="113" spans="1:17" ht="12" customHeight="1" x14ac:dyDescent="0.2">
      <c r="A113" s="431"/>
      <c r="B113" s="415"/>
      <c r="C113" s="432" t="s">
        <v>557</v>
      </c>
      <c r="D113" s="418" t="s">
        <v>550</v>
      </c>
      <c r="E113" s="419">
        <v>9392</v>
      </c>
      <c r="F113" s="419">
        <v>0</v>
      </c>
      <c r="G113" s="419">
        <v>0</v>
      </c>
      <c r="H113" s="419">
        <v>9392</v>
      </c>
      <c r="I113" s="837"/>
      <c r="J113" s="837"/>
      <c r="K113" s="419">
        <v>9392</v>
      </c>
      <c r="L113" s="419">
        <v>0</v>
      </c>
      <c r="M113" s="419">
        <f>K113+L113</f>
        <v>9392</v>
      </c>
    </row>
    <row r="114" spans="1:17" ht="12" customHeight="1" x14ac:dyDescent="0.2">
      <c r="A114" s="431"/>
      <c r="B114" s="415"/>
      <c r="C114" s="432" t="s">
        <v>557</v>
      </c>
      <c r="D114" s="431" t="s">
        <v>570</v>
      </c>
      <c r="E114" s="436">
        <v>13308</v>
      </c>
      <c r="F114" s="436">
        <v>0</v>
      </c>
      <c r="G114" s="436">
        <v>0</v>
      </c>
      <c r="H114" s="436">
        <v>13308</v>
      </c>
      <c r="I114" s="438">
        <v>872</v>
      </c>
      <c r="J114" s="438">
        <v>0</v>
      </c>
      <c r="K114" s="419">
        <v>14180</v>
      </c>
      <c r="L114" s="419">
        <v>0</v>
      </c>
      <c r="M114" s="419">
        <f>K114+L114</f>
        <v>14180</v>
      </c>
    </row>
    <row r="115" spans="1:17" s="435" customFormat="1" x14ac:dyDescent="0.2">
      <c r="A115" s="426">
        <v>75</v>
      </c>
      <c r="B115" s="440" t="s">
        <v>60</v>
      </c>
      <c r="C115" s="428" t="s">
        <v>574</v>
      </c>
      <c r="D115" s="429" t="s">
        <v>570</v>
      </c>
      <c r="E115" s="430">
        <v>21988</v>
      </c>
      <c r="F115" s="430">
        <v>49</v>
      </c>
      <c r="G115" s="430">
        <v>0</v>
      </c>
      <c r="H115" s="430">
        <v>21939</v>
      </c>
      <c r="I115" s="430">
        <v>1160</v>
      </c>
      <c r="J115" s="430">
        <v>0</v>
      </c>
      <c r="K115" s="430">
        <v>23148</v>
      </c>
      <c r="L115" s="419">
        <v>1433</v>
      </c>
      <c r="M115" s="430">
        <f>M116+M117</f>
        <v>24581</v>
      </c>
    </row>
    <row r="116" spans="1:17" ht="12" customHeight="1" x14ac:dyDescent="0.2">
      <c r="A116" s="431"/>
      <c r="B116" s="415"/>
      <c r="C116" s="432" t="s">
        <v>557</v>
      </c>
      <c r="D116" s="418" t="s">
        <v>550</v>
      </c>
      <c r="E116" s="419">
        <v>12370</v>
      </c>
      <c r="F116" s="419">
        <v>49</v>
      </c>
      <c r="G116" s="419">
        <v>0</v>
      </c>
      <c r="H116" s="419">
        <v>12321</v>
      </c>
      <c r="I116" s="837"/>
      <c r="J116" s="837"/>
      <c r="K116" s="419">
        <v>12370</v>
      </c>
      <c r="L116" s="419">
        <v>1433</v>
      </c>
      <c r="M116" s="419">
        <f>K116+L116</f>
        <v>13803</v>
      </c>
    </row>
    <row r="117" spans="1:17" ht="12" customHeight="1" x14ac:dyDescent="0.2">
      <c r="A117" s="431"/>
      <c r="B117" s="415"/>
      <c r="C117" s="432" t="s">
        <v>557</v>
      </c>
      <c r="D117" s="437" t="s">
        <v>570</v>
      </c>
      <c r="E117" s="436">
        <v>9618</v>
      </c>
      <c r="F117" s="436">
        <v>0</v>
      </c>
      <c r="G117" s="436">
        <v>0</v>
      </c>
      <c r="H117" s="436">
        <v>9618</v>
      </c>
      <c r="I117" s="438">
        <v>1160</v>
      </c>
      <c r="J117" s="438">
        <v>0</v>
      </c>
      <c r="K117" s="419">
        <v>10778</v>
      </c>
      <c r="L117" s="419">
        <v>0</v>
      </c>
      <c r="M117" s="419">
        <f>K117+L117</f>
        <v>10778</v>
      </c>
    </row>
    <row r="118" spans="1:17" s="435" customFormat="1" x14ac:dyDescent="0.2">
      <c r="A118" s="426">
        <v>76</v>
      </c>
      <c r="B118" s="440" t="s">
        <v>36</v>
      </c>
      <c r="C118" s="428" t="s">
        <v>575</v>
      </c>
      <c r="D118" s="429" t="s">
        <v>570</v>
      </c>
      <c r="E118" s="430">
        <v>11019</v>
      </c>
      <c r="F118" s="430">
        <v>0</v>
      </c>
      <c r="G118" s="430">
        <v>0</v>
      </c>
      <c r="H118" s="430">
        <v>11019</v>
      </c>
      <c r="I118" s="430">
        <v>381</v>
      </c>
      <c r="J118" s="430">
        <v>0</v>
      </c>
      <c r="K118" s="430">
        <v>11400</v>
      </c>
      <c r="L118" s="419">
        <v>3296</v>
      </c>
      <c r="M118" s="430">
        <f>M119+M120</f>
        <v>14696</v>
      </c>
      <c r="Q118" s="434"/>
    </row>
    <row r="119" spans="1:17" ht="12" customHeight="1" x14ac:dyDescent="0.2">
      <c r="A119" s="431"/>
      <c r="B119" s="415"/>
      <c r="C119" s="432" t="s">
        <v>557</v>
      </c>
      <c r="D119" s="418" t="s">
        <v>550</v>
      </c>
      <c r="E119" s="419">
        <v>1823</v>
      </c>
      <c r="F119" s="419">
        <v>0</v>
      </c>
      <c r="G119" s="419">
        <v>0</v>
      </c>
      <c r="H119" s="419">
        <v>1823</v>
      </c>
      <c r="I119" s="837"/>
      <c r="J119" s="837"/>
      <c r="K119" s="419">
        <v>1823</v>
      </c>
      <c r="L119" s="419">
        <v>3296</v>
      </c>
      <c r="M119" s="419">
        <f>K119+L119</f>
        <v>5119</v>
      </c>
    </row>
    <row r="120" spans="1:17" ht="12" customHeight="1" x14ac:dyDescent="0.2">
      <c r="A120" s="431"/>
      <c r="B120" s="415"/>
      <c r="C120" s="432" t="s">
        <v>557</v>
      </c>
      <c r="D120" s="431" t="s">
        <v>570</v>
      </c>
      <c r="E120" s="436">
        <v>9196</v>
      </c>
      <c r="F120" s="436">
        <v>0</v>
      </c>
      <c r="G120" s="436">
        <v>0</v>
      </c>
      <c r="H120" s="436">
        <v>9196</v>
      </c>
      <c r="I120" s="438">
        <v>381</v>
      </c>
      <c r="J120" s="438">
        <v>0</v>
      </c>
      <c r="K120" s="419">
        <v>9577</v>
      </c>
      <c r="L120" s="419">
        <v>0</v>
      </c>
      <c r="M120" s="419">
        <f>K120+L120</f>
        <v>9577</v>
      </c>
    </row>
    <row r="121" spans="1:17" s="435" customFormat="1" x14ac:dyDescent="0.2">
      <c r="A121" s="426">
        <v>77</v>
      </c>
      <c r="B121" s="440" t="s">
        <v>48</v>
      </c>
      <c r="C121" s="428" t="s">
        <v>576</v>
      </c>
      <c r="D121" s="429" t="s">
        <v>570</v>
      </c>
      <c r="E121" s="430">
        <v>10911</v>
      </c>
      <c r="F121" s="430">
        <v>2</v>
      </c>
      <c r="G121" s="430">
        <v>145</v>
      </c>
      <c r="H121" s="430">
        <v>10764</v>
      </c>
      <c r="I121" s="430">
        <v>1032</v>
      </c>
      <c r="J121" s="430">
        <v>0</v>
      </c>
      <c r="K121" s="430">
        <v>11943</v>
      </c>
      <c r="L121" s="419">
        <v>1407</v>
      </c>
      <c r="M121" s="430">
        <f>M122+M123</f>
        <v>13350</v>
      </c>
    </row>
    <row r="122" spans="1:17" ht="12" customHeight="1" x14ac:dyDescent="0.2">
      <c r="A122" s="431"/>
      <c r="B122" s="415"/>
      <c r="C122" s="432" t="s">
        <v>557</v>
      </c>
      <c r="D122" s="418" t="s">
        <v>550</v>
      </c>
      <c r="E122" s="419">
        <v>3908</v>
      </c>
      <c r="F122" s="419">
        <v>2</v>
      </c>
      <c r="G122" s="419">
        <v>145</v>
      </c>
      <c r="H122" s="419">
        <v>3761</v>
      </c>
      <c r="I122" s="419"/>
      <c r="J122" s="419"/>
      <c r="K122" s="419">
        <v>3908</v>
      </c>
      <c r="L122" s="419">
        <v>1407</v>
      </c>
      <c r="M122" s="419">
        <f>K122+L122</f>
        <v>5315</v>
      </c>
      <c r="O122" s="420"/>
    </row>
    <row r="123" spans="1:17" ht="12" customHeight="1" x14ac:dyDescent="0.2">
      <c r="A123" s="431"/>
      <c r="B123" s="415"/>
      <c r="C123" s="432" t="s">
        <v>557</v>
      </c>
      <c r="D123" s="418" t="s">
        <v>570</v>
      </c>
      <c r="E123" s="419">
        <v>7003</v>
      </c>
      <c r="F123" s="419">
        <v>0</v>
      </c>
      <c r="G123" s="419">
        <v>0</v>
      </c>
      <c r="H123" s="419">
        <v>7003</v>
      </c>
      <c r="I123" s="419">
        <v>1032</v>
      </c>
      <c r="J123" s="419">
        <v>0</v>
      </c>
      <c r="K123" s="419">
        <v>8035</v>
      </c>
      <c r="L123" s="419">
        <v>0</v>
      </c>
      <c r="M123" s="419">
        <f>K123+L123</f>
        <v>8035</v>
      </c>
    </row>
    <row r="124" spans="1:17" s="435" customFormat="1" x14ac:dyDescent="0.2">
      <c r="A124" s="426">
        <v>78</v>
      </c>
      <c r="B124" s="433" t="s">
        <v>56</v>
      </c>
      <c r="C124" s="428" t="s">
        <v>577</v>
      </c>
      <c r="D124" s="429" t="s">
        <v>570</v>
      </c>
      <c r="E124" s="430">
        <v>19773</v>
      </c>
      <c r="F124" s="430">
        <v>89</v>
      </c>
      <c r="G124" s="430">
        <v>0</v>
      </c>
      <c r="H124" s="430">
        <v>19684</v>
      </c>
      <c r="I124" s="430">
        <v>1135</v>
      </c>
      <c r="J124" s="430">
        <v>0</v>
      </c>
      <c r="K124" s="430">
        <v>20908</v>
      </c>
      <c r="L124" s="419">
        <v>900</v>
      </c>
      <c r="M124" s="430">
        <f t="shared" ref="M124" si="6">M125+M126</f>
        <v>21808</v>
      </c>
    </row>
    <row r="125" spans="1:17" ht="12" customHeight="1" x14ac:dyDescent="0.2">
      <c r="A125" s="431"/>
      <c r="B125" s="415"/>
      <c r="C125" s="432" t="s">
        <v>557</v>
      </c>
      <c r="D125" s="418" t="s">
        <v>550</v>
      </c>
      <c r="E125" s="419">
        <v>3857</v>
      </c>
      <c r="F125" s="419">
        <v>20</v>
      </c>
      <c r="G125" s="419">
        <v>0</v>
      </c>
      <c r="H125" s="419">
        <v>3837</v>
      </c>
      <c r="I125" s="419"/>
      <c r="J125" s="419"/>
      <c r="K125" s="419">
        <v>3857</v>
      </c>
      <c r="L125" s="419">
        <v>900</v>
      </c>
      <c r="M125" s="419">
        <f>K125+L125</f>
        <v>4757</v>
      </c>
    </row>
    <row r="126" spans="1:17" ht="12" customHeight="1" x14ac:dyDescent="0.2">
      <c r="A126" s="431"/>
      <c r="B126" s="415"/>
      <c r="C126" s="432" t="s">
        <v>557</v>
      </c>
      <c r="D126" s="419" t="s">
        <v>570</v>
      </c>
      <c r="E126" s="419">
        <v>15916</v>
      </c>
      <c r="F126" s="419">
        <v>69</v>
      </c>
      <c r="G126" s="419">
        <v>0</v>
      </c>
      <c r="H126" s="419">
        <v>15847</v>
      </c>
      <c r="I126" s="419">
        <v>1135</v>
      </c>
      <c r="J126" s="419">
        <v>0</v>
      </c>
      <c r="K126" s="419">
        <v>17051</v>
      </c>
      <c r="L126" s="419">
        <v>0</v>
      </c>
      <c r="M126" s="419">
        <f>K126+L126</f>
        <v>17051</v>
      </c>
    </row>
    <row r="127" spans="1:17" s="435" customFormat="1" x14ac:dyDescent="0.2">
      <c r="A127" s="426">
        <v>79</v>
      </c>
      <c r="B127" s="427" t="s">
        <v>296</v>
      </c>
      <c r="C127" s="428" t="s">
        <v>297</v>
      </c>
      <c r="D127" s="429" t="s">
        <v>578</v>
      </c>
      <c r="E127" s="430">
        <v>24729</v>
      </c>
      <c r="F127" s="430">
        <v>2400</v>
      </c>
      <c r="G127" s="430">
        <v>0</v>
      </c>
      <c r="H127" s="430">
        <v>22329</v>
      </c>
      <c r="I127" s="430">
        <v>3027</v>
      </c>
      <c r="J127" s="430">
        <v>250</v>
      </c>
      <c r="K127" s="430">
        <v>27756</v>
      </c>
      <c r="L127" s="419">
        <v>1195</v>
      </c>
      <c r="M127" s="430">
        <f t="shared" ref="M127" si="7">M128+M129</f>
        <v>28951</v>
      </c>
    </row>
    <row r="128" spans="1:17" x14ac:dyDescent="0.2">
      <c r="A128" s="431"/>
      <c r="B128" s="442"/>
      <c r="C128" s="432" t="s">
        <v>557</v>
      </c>
      <c r="D128" s="418" t="s">
        <v>550</v>
      </c>
      <c r="E128" s="419">
        <v>5405</v>
      </c>
      <c r="F128" s="419">
        <v>0</v>
      </c>
      <c r="G128" s="419">
        <v>0</v>
      </c>
      <c r="H128" s="419">
        <v>5405</v>
      </c>
      <c r="I128" s="837"/>
      <c r="J128" s="837"/>
      <c r="K128" s="419">
        <v>5405</v>
      </c>
      <c r="L128" s="419">
        <v>1195</v>
      </c>
      <c r="M128" s="419">
        <f>K128+L128</f>
        <v>6600</v>
      </c>
    </row>
    <row r="129" spans="1:17" ht="15" customHeight="1" x14ac:dyDescent="0.2">
      <c r="A129" s="431"/>
      <c r="B129" s="442"/>
      <c r="C129" s="432" t="s">
        <v>557</v>
      </c>
      <c r="D129" s="419" t="s">
        <v>578</v>
      </c>
      <c r="E129" s="419">
        <v>19324</v>
      </c>
      <c r="F129" s="419">
        <v>2400</v>
      </c>
      <c r="G129" s="419">
        <v>0</v>
      </c>
      <c r="H129" s="419">
        <v>16924</v>
      </c>
      <c r="I129" s="419">
        <v>3027</v>
      </c>
      <c r="J129" s="419">
        <v>250</v>
      </c>
      <c r="K129" s="419">
        <v>22351</v>
      </c>
      <c r="L129" s="419">
        <v>0</v>
      </c>
      <c r="M129" s="419">
        <f>K129+L129</f>
        <v>22351</v>
      </c>
    </row>
    <row r="130" spans="1:17" s="435" customFormat="1" ht="16.5" customHeight="1" x14ac:dyDescent="0.2">
      <c r="A130" s="426">
        <v>80</v>
      </c>
      <c r="B130" s="440" t="s">
        <v>34</v>
      </c>
      <c r="C130" s="428" t="s">
        <v>35</v>
      </c>
      <c r="D130" s="429" t="s">
        <v>578</v>
      </c>
      <c r="E130" s="430">
        <v>18570</v>
      </c>
      <c r="F130" s="430">
        <v>966</v>
      </c>
      <c r="G130" s="430">
        <v>0</v>
      </c>
      <c r="H130" s="430">
        <v>17604</v>
      </c>
      <c r="I130" s="430">
        <v>1124</v>
      </c>
      <c r="J130" s="430">
        <v>95</v>
      </c>
      <c r="K130" s="430">
        <v>19694</v>
      </c>
      <c r="L130" s="419">
        <v>760</v>
      </c>
      <c r="M130" s="430">
        <f>M131+M132</f>
        <v>20454</v>
      </c>
    </row>
    <row r="131" spans="1:17" x14ac:dyDescent="0.2">
      <c r="A131" s="431"/>
      <c r="B131" s="415"/>
      <c r="C131" s="432" t="s">
        <v>557</v>
      </c>
      <c r="D131" s="418" t="s">
        <v>550</v>
      </c>
      <c r="E131" s="419">
        <v>1922</v>
      </c>
      <c r="F131" s="419">
        <v>0</v>
      </c>
      <c r="G131" s="419">
        <v>0</v>
      </c>
      <c r="H131" s="419">
        <v>1922</v>
      </c>
      <c r="I131" s="837"/>
      <c r="J131" s="837"/>
      <c r="K131" s="419">
        <v>1922</v>
      </c>
      <c r="L131" s="419">
        <v>760</v>
      </c>
      <c r="M131" s="419">
        <f>K131+L131</f>
        <v>2682</v>
      </c>
    </row>
    <row r="132" spans="1:17" x14ac:dyDescent="0.2">
      <c r="A132" s="431"/>
      <c r="B132" s="415"/>
      <c r="C132" s="432" t="s">
        <v>557</v>
      </c>
      <c r="D132" s="418" t="s">
        <v>578</v>
      </c>
      <c r="E132" s="436">
        <v>16648</v>
      </c>
      <c r="F132" s="436">
        <v>966</v>
      </c>
      <c r="G132" s="436">
        <v>0</v>
      </c>
      <c r="H132" s="436">
        <v>15682</v>
      </c>
      <c r="I132" s="419">
        <v>1124</v>
      </c>
      <c r="J132" s="419">
        <v>95</v>
      </c>
      <c r="K132" s="419">
        <v>17772</v>
      </c>
      <c r="L132" s="419">
        <v>0</v>
      </c>
      <c r="M132" s="419">
        <f>K132+L132</f>
        <v>17772</v>
      </c>
    </row>
    <row r="133" spans="1:17" s="435" customFormat="1" x14ac:dyDescent="0.2">
      <c r="A133" s="426">
        <v>81</v>
      </c>
      <c r="B133" s="433" t="s">
        <v>276</v>
      </c>
      <c r="C133" s="428" t="s">
        <v>579</v>
      </c>
      <c r="D133" s="429" t="s">
        <v>578</v>
      </c>
      <c r="E133" s="430">
        <v>1088</v>
      </c>
      <c r="F133" s="430">
        <v>1000</v>
      </c>
      <c r="G133" s="430">
        <v>0</v>
      </c>
      <c r="H133" s="430">
        <v>88</v>
      </c>
      <c r="I133" s="430">
        <v>269</v>
      </c>
      <c r="J133" s="430">
        <v>0</v>
      </c>
      <c r="K133" s="430">
        <v>1357</v>
      </c>
      <c r="L133" s="419">
        <v>0</v>
      </c>
      <c r="M133" s="430">
        <f>K133+L133</f>
        <v>1357</v>
      </c>
    </row>
    <row r="134" spans="1:17" s="435" customFormat="1" x14ac:dyDescent="0.2">
      <c r="A134" s="426">
        <v>82</v>
      </c>
      <c r="B134" s="427" t="s">
        <v>68</v>
      </c>
      <c r="C134" s="428" t="s">
        <v>69</v>
      </c>
      <c r="D134" s="429" t="s">
        <v>578</v>
      </c>
      <c r="E134" s="430">
        <v>4477</v>
      </c>
      <c r="F134" s="430">
        <v>0</v>
      </c>
      <c r="G134" s="430">
        <v>0</v>
      </c>
      <c r="H134" s="430">
        <v>4477</v>
      </c>
      <c r="I134" s="430">
        <v>265</v>
      </c>
      <c r="J134" s="430">
        <v>0</v>
      </c>
      <c r="K134" s="430">
        <v>4742</v>
      </c>
      <c r="L134" s="419">
        <v>1864</v>
      </c>
      <c r="M134" s="430">
        <f>K134+L134</f>
        <v>6606</v>
      </c>
    </row>
    <row r="135" spans="1:17" s="435" customFormat="1" x14ac:dyDescent="0.2">
      <c r="A135" s="426">
        <v>83</v>
      </c>
      <c r="B135" s="443" t="s">
        <v>228</v>
      </c>
      <c r="C135" s="428" t="s">
        <v>580</v>
      </c>
      <c r="D135" s="429" t="s">
        <v>578</v>
      </c>
      <c r="E135" s="430">
        <v>7167</v>
      </c>
      <c r="F135" s="430">
        <v>0</v>
      </c>
      <c r="G135" s="430">
        <v>0</v>
      </c>
      <c r="H135" s="430">
        <v>7167</v>
      </c>
      <c r="I135" s="430">
        <v>90</v>
      </c>
      <c r="J135" s="430">
        <v>0</v>
      </c>
      <c r="K135" s="430">
        <v>7257</v>
      </c>
      <c r="L135" s="419">
        <v>0</v>
      </c>
      <c r="M135" s="430">
        <f>K135+L135</f>
        <v>7257</v>
      </c>
    </row>
    <row r="136" spans="1:17" s="435" customFormat="1" x14ac:dyDescent="0.2">
      <c r="A136" s="426"/>
      <c r="B136" s="443"/>
      <c r="C136" s="444" t="s">
        <v>108</v>
      </c>
      <c r="D136" s="429"/>
      <c r="E136" s="430">
        <f>SUM(E5:E60)+E61+E70+E73+E76+E79+E82+E85+E88+E91+E94+E97+E100+E103+E106+E109+E112+E115+E118+E121+E124+E127+E130+E133+E134+E135+E64+E67</f>
        <v>623050</v>
      </c>
      <c r="F136" s="430">
        <f t="shared" ref="F136:G136" si="8">SUM(F5:F60)+F61+F70+F73+F76+F79+F82+F85+F88+F91+F94+F97+F100+F103+F106+F109+F112+F115+F118+F121+F124+F127+F130+F133+F134+F135+F64+F67</f>
        <v>31688</v>
      </c>
      <c r="G136" s="430">
        <f t="shared" si="8"/>
        <v>5240</v>
      </c>
      <c r="H136" s="430">
        <f>SUM(H5:H60)+H61+H70+H73+H76+H79+H82+H85+H88+H91+H94+H97+H100+H103+H106+H109+H112+H115+H118+H121+H124+H127+H130+H133+H134+H135+H64+H67</f>
        <v>586122</v>
      </c>
      <c r="I136" s="430">
        <f t="shared" ref="I136:M136" si="9">SUM(I5:I60)+I61+I70+I73+I76+I79+I82+I85+I88+I91+I94+I97+I100+I103+I106+I109+I112+I115+I118+I121+I124+I127+I130+I133+I134+I135+I64+I67</f>
        <v>20230</v>
      </c>
      <c r="J136" s="430">
        <f t="shared" si="9"/>
        <v>2296</v>
      </c>
      <c r="K136" s="430">
        <f t="shared" si="9"/>
        <v>643280</v>
      </c>
      <c r="L136" s="430">
        <f t="shared" si="9"/>
        <v>21099</v>
      </c>
      <c r="M136" s="430">
        <f t="shared" si="9"/>
        <v>664379</v>
      </c>
      <c r="Q136" s="434"/>
    </row>
    <row r="137" spans="1:17" ht="25.5" x14ac:dyDescent="0.2">
      <c r="A137" s="415"/>
      <c r="B137" s="415"/>
      <c r="C137" s="417" t="s">
        <v>581</v>
      </c>
      <c r="D137" s="418"/>
      <c r="E137" s="430">
        <v>20806</v>
      </c>
      <c r="F137" s="430">
        <v>730</v>
      </c>
      <c r="G137" s="430"/>
      <c r="H137" s="430">
        <f>E137-F137</f>
        <v>20076</v>
      </c>
      <c r="I137" s="430">
        <v>15</v>
      </c>
      <c r="J137" s="430">
        <v>0</v>
      </c>
      <c r="K137" s="430">
        <f>E137+I137</f>
        <v>20821</v>
      </c>
      <c r="L137" s="430">
        <v>3</v>
      </c>
      <c r="M137" s="430">
        <f>K137+L137</f>
        <v>20824</v>
      </c>
      <c r="Q137" s="420"/>
    </row>
    <row r="138" spans="1:17" ht="18.75" customHeight="1" x14ac:dyDescent="0.2">
      <c r="A138" s="445" t="s">
        <v>90</v>
      </c>
      <c r="B138" s="446"/>
      <c r="C138" s="446"/>
      <c r="D138" s="447"/>
      <c r="E138" s="430">
        <f>E136+E137</f>
        <v>643856</v>
      </c>
      <c r="F138" s="430">
        <f t="shared" ref="F138:M138" si="10">F136+F137</f>
        <v>32418</v>
      </c>
      <c r="G138" s="430">
        <f t="shared" si="10"/>
        <v>5240</v>
      </c>
      <c r="H138" s="430">
        <f t="shared" si="10"/>
        <v>606198</v>
      </c>
      <c r="I138" s="430">
        <f t="shared" si="10"/>
        <v>20245</v>
      </c>
      <c r="J138" s="430">
        <f t="shared" si="10"/>
        <v>2296</v>
      </c>
      <c r="K138" s="430">
        <f t="shared" si="10"/>
        <v>664101</v>
      </c>
      <c r="L138" s="430">
        <f t="shared" si="10"/>
        <v>21102</v>
      </c>
      <c r="M138" s="430">
        <f t="shared" si="10"/>
        <v>685203</v>
      </c>
    </row>
    <row r="139" spans="1:17" s="420" customFormat="1" ht="19.5" customHeight="1" x14ac:dyDescent="0.2">
      <c r="E139" s="413"/>
      <c r="F139" s="413"/>
      <c r="G139" s="413"/>
      <c r="H139" s="413"/>
      <c r="I139" s="413"/>
      <c r="J139" s="413"/>
      <c r="K139" s="413"/>
      <c r="L139" s="413"/>
      <c r="M139" s="413"/>
    </row>
    <row r="140" spans="1:17" x14ac:dyDescent="0.2">
      <c r="E140" s="413"/>
      <c r="F140" s="448"/>
      <c r="G140" s="413"/>
      <c r="H140" s="413"/>
      <c r="I140" s="413"/>
      <c r="J140" s="413"/>
      <c r="K140" s="413"/>
      <c r="L140" s="413"/>
    </row>
    <row r="141" spans="1:17" x14ac:dyDescent="0.2">
      <c r="E141" s="420"/>
      <c r="F141" s="420"/>
      <c r="G141" s="420"/>
      <c r="H141" s="420"/>
      <c r="I141" s="413"/>
      <c r="J141" s="413"/>
      <c r="K141" s="420"/>
      <c r="L141" s="420"/>
    </row>
    <row r="142" spans="1:17" x14ac:dyDescent="0.2">
      <c r="C142" s="449"/>
      <c r="E142" s="420"/>
      <c r="F142" s="420"/>
      <c r="G142" s="420"/>
      <c r="H142" s="420"/>
      <c r="I142" s="413"/>
      <c r="J142" s="413"/>
      <c r="K142" s="420"/>
      <c r="L142" s="420"/>
    </row>
    <row r="143" spans="1:17" x14ac:dyDescent="0.2">
      <c r="C143" s="449"/>
      <c r="E143" s="420"/>
      <c r="F143" s="420"/>
      <c r="G143" s="420"/>
      <c r="H143" s="420"/>
      <c r="I143" s="413"/>
      <c r="J143" s="413"/>
      <c r="K143" s="420"/>
      <c r="L143" s="420"/>
    </row>
    <row r="144" spans="1:17" x14ac:dyDescent="0.2">
      <c r="E144" s="420"/>
    </row>
    <row r="145" spans="3:11" x14ac:dyDescent="0.2">
      <c r="H145" s="420"/>
      <c r="I145" s="413"/>
      <c r="K145" s="420"/>
    </row>
    <row r="147" spans="3:11" x14ac:dyDescent="0.2">
      <c r="E147" s="420"/>
      <c r="F147" s="420"/>
    </row>
    <row r="148" spans="3:11" x14ac:dyDescent="0.2">
      <c r="F148" s="420"/>
    </row>
    <row r="149" spans="3:11" x14ac:dyDescent="0.2">
      <c r="C149" s="449"/>
      <c r="E149" s="420"/>
    </row>
    <row r="150" spans="3:11" x14ac:dyDescent="0.2">
      <c r="E150" s="420"/>
    </row>
    <row r="158" spans="3:11" x14ac:dyDescent="0.2">
      <c r="E158" s="420"/>
    </row>
  </sheetData>
  <mergeCells count="15">
    <mergeCell ref="L2:L4"/>
    <mergeCell ref="M2:M4"/>
    <mergeCell ref="F3:F4"/>
    <mergeCell ref="G3:G4"/>
    <mergeCell ref="H3:H4"/>
    <mergeCell ref="J3:J4"/>
    <mergeCell ref="A1:K1"/>
    <mergeCell ref="A2:A4"/>
    <mergeCell ref="B2:B4"/>
    <mergeCell ref="C2:C4"/>
    <mergeCell ref="D2:D4"/>
    <mergeCell ref="E2:E4"/>
    <mergeCell ref="F2:H2"/>
    <mergeCell ref="I2:I4"/>
    <mergeCell ref="K2:K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" right="0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2"/>
  <sheetViews>
    <sheetView workbookViewId="0">
      <pane xSplit="3" ySplit="9" topLeftCell="D138" activePane="bottomRight" state="frozen"/>
      <selection pane="topRight" activeCell="E1" sqref="E1"/>
      <selection pane="bottomLeft" activeCell="A10" sqref="A10"/>
      <selection pane="bottomRight" sqref="A1:G1"/>
    </sheetView>
  </sheetViews>
  <sheetFormatPr defaultRowHeight="15" x14ac:dyDescent="0.25"/>
  <cols>
    <col min="1" max="2" width="9.140625" style="346"/>
    <col min="3" max="3" width="45.5703125" style="346" customWidth="1"/>
    <col min="4" max="7" width="18.85546875" style="346" customWidth="1"/>
    <col min="8" max="16384" width="9.140625" style="346"/>
  </cols>
  <sheetData>
    <row r="1" spans="1:7" ht="43.5" customHeight="1" x14ac:dyDescent="0.25">
      <c r="A1" s="1055" t="s">
        <v>446</v>
      </c>
      <c r="B1" s="1055"/>
      <c r="C1" s="1055"/>
      <c r="D1" s="1055"/>
      <c r="E1" s="1055"/>
      <c r="F1" s="1055"/>
      <c r="G1" s="1055"/>
    </row>
    <row r="2" spans="1:7" ht="27" customHeight="1" x14ac:dyDescent="0.25">
      <c r="A2" s="1056" t="s">
        <v>0</v>
      </c>
      <c r="B2" s="1057" t="s">
        <v>362</v>
      </c>
      <c r="C2" s="1056" t="s">
        <v>2</v>
      </c>
      <c r="D2" s="1059" t="s">
        <v>447</v>
      </c>
      <c r="E2" s="1060"/>
      <c r="F2" s="1060"/>
      <c r="G2" s="1061"/>
    </row>
    <row r="3" spans="1:7" ht="16.5" customHeight="1" x14ac:dyDescent="0.25">
      <c r="A3" s="1056"/>
      <c r="B3" s="1058"/>
      <c r="C3" s="1056"/>
      <c r="D3" s="1062" t="s">
        <v>443</v>
      </c>
      <c r="E3" s="1063"/>
      <c r="F3" s="1063"/>
      <c r="G3" s="1064"/>
    </row>
    <row r="4" spans="1:7" ht="30" customHeight="1" x14ac:dyDescent="0.25">
      <c r="A4" s="1056"/>
      <c r="B4" s="1058"/>
      <c r="C4" s="1056"/>
      <c r="D4" s="1065" t="s">
        <v>101</v>
      </c>
      <c r="E4" s="1065" t="s">
        <v>445</v>
      </c>
      <c r="F4" s="1067" t="s">
        <v>103</v>
      </c>
      <c r="G4" s="1067"/>
    </row>
    <row r="5" spans="1:7" ht="27.75" customHeight="1" x14ac:dyDescent="0.25">
      <c r="A5" s="1056"/>
      <c r="B5" s="1058"/>
      <c r="C5" s="1056"/>
      <c r="D5" s="1066"/>
      <c r="E5" s="1066"/>
      <c r="F5" s="347" t="s">
        <v>360</v>
      </c>
      <c r="G5" s="348" t="s">
        <v>359</v>
      </c>
    </row>
    <row r="6" spans="1:7" ht="10.5" customHeight="1" x14ac:dyDescent="0.25">
      <c r="A6" s="349">
        <v>1</v>
      </c>
      <c r="B6" s="349">
        <v>2</v>
      </c>
      <c r="C6" s="349">
        <v>3</v>
      </c>
      <c r="D6" s="350">
        <v>4</v>
      </c>
      <c r="E6" s="350">
        <v>5</v>
      </c>
      <c r="F6" s="350">
        <v>6</v>
      </c>
      <c r="G6" s="350">
        <v>7</v>
      </c>
    </row>
    <row r="7" spans="1:7" x14ac:dyDescent="0.25">
      <c r="A7" s="1068" t="s">
        <v>335</v>
      </c>
      <c r="B7" s="1068"/>
      <c r="C7" s="1068"/>
      <c r="D7" s="351">
        <f>D8+D9</f>
        <v>681866</v>
      </c>
      <c r="E7" s="351">
        <f>E8+E9</f>
        <v>16424</v>
      </c>
      <c r="F7" s="351">
        <f>F8+F9</f>
        <v>107877</v>
      </c>
      <c r="G7" s="351">
        <f t="shared" ref="G7" si="0">G8+G9</f>
        <v>557565</v>
      </c>
    </row>
    <row r="8" spans="1:7" x14ac:dyDescent="0.25">
      <c r="A8" s="1069" t="s">
        <v>105</v>
      </c>
      <c r="B8" s="1070"/>
      <c r="C8" s="1071"/>
      <c r="D8" s="350">
        <f>E8+F8+G8</f>
        <v>0</v>
      </c>
      <c r="E8" s="350">
        <v>0</v>
      </c>
      <c r="F8" s="350">
        <v>0</v>
      </c>
      <c r="G8" s="350">
        <v>0</v>
      </c>
    </row>
    <row r="9" spans="1:7" x14ac:dyDescent="0.25">
      <c r="A9" s="1069" t="s">
        <v>108</v>
      </c>
      <c r="B9" s="1070"/>
      <c r="C9" s="1071"/>
      <c r="D9" s="351">
        <f>SUM(D10:D140)-D88</f>
        <v>681866</v>
      </c>
      <c r="E9" s="351">
        <f>SUM(E10:E140)-E88</f>
        <v>16424</v>
      </c>
      <c r="F9" s="351">
        <f>SUM(F10:F140)-F88</f>
        <v>107877</v>
      </c>
      <c r="G9" s="351">
        <f>SUM(G10:G140)-G88</f>
        <v>557565</v>
      </c>
    </row>
    <row r="10" spans="1:7" x14ac:dyDescent="0.25">
      <c r="A10" s="326">
        <v>1</v>
      </c>
      <c r="B10" s="238" t="s">
        <v>109</v>
      </c>
      <c r="C10" s="236" t="s">
        <v>110</v>
      </c>
      <c r="D10" s="350">
        <f>E10+F10+G10</f>
        <v>320</v>
      </c>
      <c r="E10" s="350">
        <v>0</v>
      </c>
      <c r="F10" s="350">
        <v>0</v>
      </c>
      <c r="G10" s="350">
        <v>320</v>
      </c>
    </row>
    <row r="11" spans="1:7" x14ac:dyDescent="0.25">
      <c r="A11" s="326">
        <v>2</v>
      </c>
      <c r="B11" s="240" t="s">
        <v>111</v>
      </c>
      <c r="C11" s="236" t="s">
        <v>112</v>
      </c>
      <c r="D11" s="350">
        <f t="shared" ref="D11:D72" si="1">E11+F11+G11</f>
        <v>5500</v>
      </c>
      <c r="E11" s="350">
        <v>0</v>
      </c>
      <c r="F11" s="350">
        <v>0</v>
      </c>
      <c r="G11" s="350">
        <v>5500</v>
      </c>
    </row>
    <row r="12" spans="1:7" x14ac:dyDescent="0.25">
      <c r="A12" s="326">
        <v>3</v>
      </c>
      <c r="B12" s="235" t="s">
        <v>80</v>
      </c>
      <c r="C12" s="236" t="s">
        <v>81</v>
      </c>
      <c r="D12" s="350">
        <f t="shared" si="1"/>
        <v>25930</v>
      </c>
      <c r="E12" s="350">
        <v>30</v>
      </c>
      <c r="F12" s="350">
        <v>0</v>
      </c>
      <c r="G12" s="350">
        <v>25900</v>
      </c>
    </row>
    <row r="13" spans="1:7" x14ac:dyDescent="0.25">
      <c r="A13" s="326">
        <v>4</v>
      </c>
      <c r="B13" s="238" t="s">
        <v>113</v>
      </c>
      <c r="C13" s="236" t="s">
        <v>114</v>
      </c>
      <c r="D13" s="350">
        <f t="shared" si="1"/>
        <v>6000</v>
      </c>
      <c r="E13" s="350">
        <v>0</v>
      </c>
      <c r="F13" s="350">
        <v>0</v>
      </c>
      <c r="G13" s="350">
        <v>6000</v>
      </c>
    </row>
    <row r="14" spans="1:7" x14ac:dyDescent="0.25">
      <c r="A14" s="326">
        <v>5</v>
      </c>
      <c r="B14" s="238" t="s">
        <v>115</v>
      </c>
      <c r="C14" s="236" t="s">
        <v>116</v>
      </c>
      <c r="D14" s="350">
        <f t="shared" si="1"/>
        <v>10000</v>
      </c>
      <c r="E14" s="350">
        <v>0</v>
      </c>
      <c r="F14" s="350">
        <v>1500</v>
      </c>
      <c r="G14" s="350">
        <v>8500</v>
      </c>
    </row>
    <row r="15" spans="1:7" x14ac:dyDescent="0.25">
      <c r="A15" s="326">
        <v>6</v>
      </c>
      <c r="B15" s="235" t="s">
        <v>117</v>
      </c>
      <c r="C15" s="236" t="s">
        <v>118</v>
      </c>
      <c r="D15" s="350">
        <f t="shared" si="1"/>
        <v>4500</v>
      </c>
      <c r="E15" s="350">
        <v>0</v>
      </c>
      <c r="F15" s="350">
        <v>2583</v>
      </c>
      <c r="G15" s="350">
        <v>1917</v>
      </c>
    </row>
    <row r="16" spans="1:7" x14ac:dyDescent="0.25">
      <c r="A16" s="326">
        <v>7</v>
      </c>
      <c r="B16" s="238" t="s">
        <v>20</v>
      </c>
      <c r="C16" s="236" t="s">
        <v>21</v>
      </c>
      <c r="D16" s="350">
        <f t="shared" si="1"/>
        <v>15600</v>
      </c>
      <c r="E16" s="350">
        <v>0</v>
      </c>
      <c r="F16" s="350">
        <v>1300</v>
      </c>
      <c r="G16" s="350">
        <v>14300</v>
      </c>
    </row>
    <row r="17" spans="1:7" x14ac:dyDescent="0.25">
      <c r="A17" s="326">
        <v>8</v>
      </c>
      <c r="B17" s="235" t="s">
        <v>119</v>
      </c>
      <c r="C17" s="236" t="s">
        <v>120</v>
      </c>
      <c r="D17" s="350">
        <f t="shared" si="1"/>
        <v>6522</v>
      </c>
      <c r="E17" s="350">
        <v>0</v>
      </c>
      <c r="F17" s="350">
        <v>0</v>
      </c>
      <c r="G17" s="350">
        <v>6522</v>
      </c>
    </row>
    <row r="18" spans="1:7" x14ac:dyDescent="0.25">
      <c r="A18" s="326">
        <v>9</v>
      </c>
      <c r="B18" s="235" t="s">
        <v>121</v>
      </c>
      <c r="C18" s="236" t="s">
        <v>122</v>
      </c>
      <c r="D18" s="350">
        <f t="shared" si="1"/>
        <v>1000</v>
      </c>
      <c r="E18" s="350">
        <v>0</v>
      </c>
      <c r="F18" s="350">
        <v>0</v>
      </c>
      <c r="G18" s="350">
        <v>1000</v>
      </c>
    </row>
    <row r="19" spans="1:7" x14ac:dyDescent="0.25">
      <c r="A19" s="326">
        <v>10</v>
      </c>
      <c r="B19" s="235" t="s">
        <v>123</v>
      </c>
      <c r="C19" s="236" t="s">
        <v>124</v>
      </c>
      <c r="D19" s="350">
        <f t="shared" si="1"/>
        <v>14745</v>
      </c>
      <c r="E19" s="350">
        <v>1500</v>
      </c>
      <c r="F19" s="350">
        <v>0</v>
      </c>
      <c r="G19" s="350">
        <v>13245</v>
      </c>
    </row>
    <row r="20" spans="1:7" x14ac:dyDescent="0.25">
      <c r="A20" s="326">
        <v>11</v>
      </c>
      <c r="B20" s="235" t="s">
        <v>125</v>
      </c>
      <c r="C20" s="236" t="s">
        <v>126</v>
      </c>
      <c r="D20" s="350">
        <f t="shared" si="1"/>
        <v>9105</v>
      </c>
      <c r="E20" s="350">
        <v>0</v>
      </c>
      <c r="F20" s="350">
        <v>2520</v>
      </c>
      <c r="G20" s="350">
        <v>6585</v>
      </c>
    </row>
    <row r="21" spans="1:7" x14ac:dyDescent="0.25">
      <c r="A21" s="326">
        <v>12</v>
      </c>
      <c r="B21" s="235" t="s">
        <v>127</v>
      </c>
      <c r="C21" s="236" t="s">
        <v>128</v>
      </c>
      <c r="D21" s="350">
        <f t="shared" si="1"/>
        <v>2500</v>
      </c>
      <c r="E21" s="350">
        <v>0</v>
      </c>
      <c r="F21" s="350">
        <v>0</v>
      </c>
      <c r="G21" s="350">
        <v>2500</v>
      </c>
    </row>
    <row r="22" spans="1:7" x14ac:dyDescent="0.25">
      <c r="A22" s="326">
        <v>13</v>
      </c>
      <c r="B22" s="235" t="s">
        <v>129</v>
      </c>
      <c r="C22" s="236" t="s">
        <v>130</v>
      </c>
      <c r="D22" s="350">
        <f t="shared" si="1"/>
        <v>0</v>
      </c>
      <c r="E22" s="350">
        <v>0</v>
      </c>
      <c r="F22" s="350">
        <v>0</v>
      </c>
      <c r="G22" s="350">
        <v>0</v>
      </c>
    </row>
    <row r="23" spans="1:7" x14ac:dyDescent="0.25">
      <c r="A23" s="326">
        <v>14</v>
      </c>
      <c r="B23" s="235" t="s">
        <v>131</v>
      </c>
      <c r="C23" s="236" t="s">
        <v>132</v>
      </c>
      <c r="D23" s="350">
        <f t="shared" si="1"/>
        <v>7746</v>
      </c>
      <c r="E23" s="350">
        <v>4</v>
      </c>
      <c r="F23" s="350">
        <v>474</v>
      </c>
      <c r="G23" s="350">
        <v>7268</v>
      </c>
    </row>
    <row r="24" spans="1:7" x14ac:dyDescent="0.25">
      <c r="A24" s="326">
        <v>15</v>
      </c>
      <c r="B24" s="235" t="s">
        <v>133</v>
      </c>
      <c r="C24" s="236" t="s">
        <v>134</v>
      </c>
      <c r="D24" s="350">
        <f t="shared" si="1"/>
        <v>500</v>
      </c>
      <c r="E24" s="350">
        <v>0</v>
      </c>
      <c r="F24" s="350">
        <v>0</v>
      </c>
      <c r="G24" s="350">
        <v>500</v>
      </c>
    </row>
    <row r="25" spans="1:7" x14ac:dyDescent="0.25">
      <c r="A25" s="326">
        <v>16</v>
      </c>
      <c r="B25" s="235" t="s">
        <v>135</v>
      </c>
      <c r="C25" s="236" t="s">
        <v>136</v>
      </c>
      <c r="D25" s="350">
        <f t="shared" si="1"/>
        <v>9000</v>
      </c>
      <c r="E25" s="350">
        <v>100</v>
      </c>
      <c r="F25" s="350">
        <v>4115</v>
      </c>
      <c r="G25" s="350">
        <v>4785</v>
      </c>
    </row>
    <row r="26" spans="1:7" x14ac:dyDescent="0.25">
      <c r="A26" s="326">
        <v>17</v>
      </c>
      <c r="B26" s="235" t="s">
        <v>30</v>
      </c>
      <c r="C26" s="236" t="s">
        <v>31</v>
      </c>
      <c r="D26" s="350">
        <f t="shared" si="1"/>
        <v>51600</v>
      </c>
      <c r="E26" s="350">
        <v>100</v>
      </c>
      <c r="F26" s="350">
        <v>900</v>
      </c>
      <c r="G26" s="350">
        <v>50600</v>
      </c>
    </row>
    <row r="27" spans="1:7" x14ac:dyDescent="0.25">
      <c r="A27" s="326">
        <v>18</v>
      </c>
      <c r="B27" s="238" t="s">
        <v>137</v>
      </c>
      <c r="C27" s="236" t="s">
        <v>138</v>
      </c>
      <c r="D27" s="350">
        <f t="shared" si="1"/>
        <v>2240</v>
      </c>
      <c r="E27" s="350">
        <v>0</v>
      </c>
      <c r="F27" s="350">
        <v>83</v>
      </c>
      <c r="G27" s="350">
        <v>2157</v>
      </c>
    </row>
    <row r="28" spans="1:7" x14ac:dyDescent="0.25">
      <c r="A28" s="326">
        <v>19</v>
      </c>
      <c r="B28" s="238" t="s">
        <v>139</v>
      </c>
      <c r="C28" s="236" t="s">
        <v>140</v>
      </c>
      <c r="D28" s="350">
        <f t="shared" si="1"/>
        <v>0</v>
      </c>
      <c r="E28" s="350">
        <v>0</v>
      </c>
      <c r="F28" s="350">
        <v>0</v>
      </c>
      <c r="G28" s="350">
        <v>0</v>
      </c>
    </row>
    <row r="29" spans="1:7" x14ac:dyDescent="0.25">
      <c r="A29" s="326">
        <v>20</v>
      </c>
      <c r="B29" s="238" t="s">
        <v>84</v>
      </c>
      <c r="C29" s="236" t="s">
        <v>85</v>
      </c>
      <c r="D29" s="350">
        <f t="shared" si="1"/>
        <v>11235</v>
      </c>
      <c r="E29" s="350">
        <v>0</v>
      </c>
      <c r="F29" s="350">
        <v>1186</v>
      </c>
      <c r="G29" s="350">
        <v>10049</v>
      </c>
    </row>
    <row r="30" spans="1:7" x14ac:dyDescent="0.25">
      <c r="A30" s="326">
        <v>21</v>
      </c>
      <c r="B30" s="238" t="s">
        <v>141</v>
      </c>
      <c r="C30" s="236" t="s">
        <v>142</v>
      </c>
      <c r="D30" s="350">
        <f t="shared" si="1"/>
        <v>2000</v>
      </c>
      <c r="E30" s="350">
        <v>0</v>
      </c>
      <c r="F30" s="350">
        <v>2000</v>
      </c>
      <c r="G30" s="350">
        <v>0</v>
      </c>
    </row>
    <row r="31" spans="1:7" x14ac:dyDescent="0.25">
      <c r="A31" s="326">
        <v>22</v>
      </c>
      <c r="B31" s="235" t="s">
        <v>143</v>
      </c>
      <c r="C31" s="236" t="s">
        <v>144</v>
      </c>
      <c r="D31" s="350">
        <f t="shared" si="1"/>
        <v>2200</v>
      </c>
      <c r="E31" s="350">
        <v>0</v>
      </c>
      <c r="F31" s="350">
        <v>1204</v>
      </c>
      <c r="G31" s="350">
        <v>996</v>
      </c>
    </row>
    <row r="32" spans="1:7" x14ac:dyDescent="0.25">
      <c r="A32" s="326">
        <v>23</v>
      </c>
      <c r="B32" s="235" t="s">
        <v>145</v>
      </c>
      <c r="C32" s="236" t="s">
        <v>146</v>
      </c>
      <c r="D32" s="350">
        <f t="shared" si="1"/>
        <v>0</v>
      </c>
      <c r="E32" s="350">
        <v>0</v>
      </c>
      <c r="F32" s="350">
        <v>0</v>
      </c>
      <c r="G32" s="350">
        <v>0</v>
      </c>
    </row>
    <row r="33" spans="1:7" x14ac:dyDescent="0.25">
      <c r="A33" s="326">
        <v>24</v>
      </c>
      <c r="B33" s="235" t="s">
        <v>147</v>
      </c>
      <c r="C33" s="236" t="s">
        <v>148</v>
      </c>
      <c r="D33" s="350">
        <f t="shared" si="1"/>
        <v>0</v>
      </c>
      <c r="E33" s="350">
        <v>0</v>
      </c>
      <c r="F33" s="350">
        <v>0</v>
      </c>
      <c r="G33" s="350">
        <v>0</v>
      </c>
    </row>
    <row r="34" spans="1:7" x14ac:dyDescent="0.25">
      <c r="A34" s="326">
        <v>25</v>
      </c>
      <c r="B34" s="238" t="s">
        <v>149</v>
      </c>
      <c r="C34" s="236" t="s">
        <v>150</v>
      </c>
      <c r="D34" s="350">
        <f t="shared" si="1"/>
        <v>45000</v>
      </c>
      <c r="E34" s="350">
        <v>360</v>
      </c>
      <c r="F34" s="350">
        <v>4690</v>
      </c>
      <c r="G34" s="350">
        <v>39950</v>
      </c>
    </row>
    <row r="35" spans="1:7" x14ac:dyDescent="0.25">
      <c r="A35" s="326">
        <v>26</v>
      </c>
      <c r="B35" s="235" t="s">
        <v>151</v>
      </c>
      <c r="C35" s="236" t="s">
        <v>152</v>
      </c>
      <c r="D35" s="350">
        <f t="shared" si="1"/>
        <v>48000</v>
      </c>
      <c r="E35" s="350">
        <v>0</v>
      </c>
      <c r="F35" s="350">
        <v>0</v>
      </c>
      <c r="G35" s="350">
        <v>48000</v>
      </c>
    </row>
    <row r="36" spans="1:7" x14ac:dyDescent="0.25">
      <c r="A36" s="326">
        <v>27</v>
      </c>
      <c r="B36" s="240" t="s">
        <v>153</v>
      </c>
      <c r="C36" s="236" t="s">
        <v>154</v>
      </c>
      <c r="D36" s="350">
        <f t="shared" si="1"/>
        <v>3050</v>
      </c>
      <c r="E36" s="350">
        <v>0</v>
      </c>
      <c r="F36" s="350">
        <v>3050</v>
      </c>
      <c r="G36" s="350">
        <v>0</v>
      </c>
    </row>
    <row r="37" spans="1:7" x14ac:dyDescent="0.25">
      <c r="A37" s="326">
        <v>28</v>
      </c>
      <c r="B37" s="238" t="s">
        <v>155</v>
      </c>
      <c r="C37" s="328" t="s">
        <v>156</v>
      </c>
      <c r="D37" s="350">
        <f t="shared" si="1"/>
        <v>0</v>
      </c>
      <c r="E37" s="350">
        <v>0</v>
      </c>
      <c r="F37" s="350">
        <v>0</v>
      </c>
      <c r="G37" s="350">
        <v>0</v>
      </c>
    </row>
    <row r="38" spans="1:7" x14ac:dyDescent="0.25">
      <c r="A38" s="326">
        <v>29</v>
      </c>
      <c r="B38" s="240" t="s">
        <v>157</v>
      </c>
      <c r="C38" s="236" t="s">
        <v>158</v>
      </c>
      <c r="D38" s="350">
        <f t="shared" si="1"/>
        <v>15000</v>
      </c>
      <c r="E38" s="350">
        <v>0</v>
      </c>
      <c r="F38" s="350">
        <v>2720</v>
      </c>
      <c r="G38" s="350">
        <v>12280</v>
      </c>
    </row>
    <row r="39" spans="1:7" x14ac:dyDescent="0.25">
      <c r="A39" s="326">
        <v>30</v>
      </c>
      <c r="B39" s="238" t="s">
        <v>46</v>
      </c>
      <c r="C39" s="236" t="s">
        <v>47</v>
      </c>
      <c r="D39" s="350">
        <f t="shared" si="1"/>
        <v>43000</v>
      </c>
      <c r="E39" s="350">
        <v>10000</v>
      </c>
      <c r="F39" s="350">
        <v>5100</v>
      </c>
      <c r="G39" s="350">
        <v>27900</v>
      </c>
    </row>
    <row r="40" spans="1:7" x14ac:dyDescent="0.25">
      <c r="A40" s="326">
        <v>31</v>
      </c>
      <c r="B40" s="240" t="s">
        <v>159</v>
      </c>
      <c r="C40" s="236" t="s">
        <v>160</v>
      </c>
      <c r="D40" s="350">
        <f t="shared" si="1"/>
        <v>2656</v>
      </c>
      <c r="E40" s="350">
        <v>0</v>
      </c>
      <c r="F40" s="350">
        <v>0</v>
      </c>
      <c r="G40" s="350">
        <v>2656</v>
      </c>
    </row>
    <row r="41" spans="1:7" x14ac:dyDescent="0.25">
      <c r="A41" s="326">
        <v>32</v>
      </c>
      <c r="B41" s="235" t="s">
        <v>58</v>
      </c>
      <c r="C41" s="236" t="s">
        <v>59</v>
      </c>
      <c r="D41" s="350">
        <f t="shared" si="1"/>
        <v>43057</v>
      </c>
      <c r="E41" s="350">
        <v>0</v>
      </c>
      <c r="F41" s="350">
        <v>4100</v>
      </c>
      <c r="G41" s="350">
        <v>38957</v>
      </c>
    </row>
    <row r="42" spans="1:7" x14ac:dyDescent="0.25">
      <c r="A42" s="326">
        <v>33</v>
      </c>
      <c r="B42" s="240" t="s">
        <v>161</v>
      </c>
      <c r="C42" s="236" t="s">
        <v>162</v>
      </c>
      <c r="D42" s="350">
        <f t="shared" si="1"/>
        <v>7790</v>
      </c>
      <c r="E42" s="350">
        <v>0</v>
      </c>
      <c r="F42" s="350">
        <v>825</v>
      </c>
      <c r="G42" s="350">
        <v>6965</v>
      </c>
    </row>
    <row r="43" spans="1:7" x14ac:dyDescent="0.25">
      <c r="A43" s="326">
        <v>34</v>
      </c>
      <c r="B43" s="238" t="s">
        <v>82</v>
      </c>
      <c r="C43" s="236" t="s">
        <v>83</v>
      </c>
      <c r="D43" s="350">
        <f t="shared" si="1"/>
        <v>9670</v>
      </c>
      <c r="E43" s="350">
        <v>0</v>
      </c>
      <c r="F43" s="350">
        <v>2200</v>
      </c>
      <c r="G43" s="350">
        <v>7470</v>
      </c>
    </row>
    <row r="44" spans="1:7" x14ac:dyDescent="0.25">
      <c r="A44" s="326">
        <v>35</v>
      </c>
      <c r="B44" s="329" t="s">
        <v>163</v>
      </c>
      <c r="C44" s="330" t="s">
        <v>164</v>
      </c>
      <c r="D44" s="350">
        <f t="shared" si="1"/>
        <v>8350</v>
      </c>
      <c r="E44" s="350">
        <v>0</v>
      </c>
      <c r="F44" s="350">
        <v>1275</v>
      </c>
      <c r="G44" s="350">
        <v>7075</v>
      </c>
    </row>
    <row r="45" spans="1:7" x14ac:dyDescent="0.25">
      <c r="A45" s="326">
        <v>36</v>
      </c>
      <c r="B45" s="238" t="s">
        <v>165</v>
      </c>
      <c r="C45" s="236" t="s">
        <v>166</v>
      </c>
      <c r="D45" s="350">
        <f t="shared" si="1"/>
        <v>2400</v>
      </c>
      <c r="E45" s="350">
        <v>0</v>
      </c>
      <c r="F45" s="350">
        <v>2400</v>
      </c>
      <c r="G45" s="350">
        <v>0</v>
      </c>
    </row>
    <row r="46" spans="1:7" x14ac:dyDescent="0.25">
      <c r="A46" s="326">
        <v>37</v>
      </c>
      <c r="B46" s="238" t="s">
        <v>86</v>
      </c>
      <c r="C46" s="236" t="s">
        <v>87</v>
      </c>
      <c r="D46" s="350">
        <f t="shared" si="1"/>
        <v>6970</v>
      </c>
      <c r="E46" s="350">
        <v>0</v>
      </c>
      <c r="F46" s="350">
        <v>500</v>
      </c>
      <c r="G46" s="350">
        <v>6470</v>
      </c>
    </row>
    <row r="47" spans="1:7" x14ac:dyDescent="0.25">
      <c r="A47" s="326">
        <v>38</v>
      </c>
      <c r="B47" s="235" t="s">
        <v>167</v>
      </c>
      <c r="C47" s="236" t="s">
        <v>168</v>
      </c>
      <c r="D47" s="350">
        <f t="shared" si="1"/>
        <v>5300</v>
      </c>
      <c r="E47" s="350">
        <v>0</v>
      </c>
      <c r="F47" s="350">
        <v>834</v>
      </c>
      <c r="G47" s="350">
        <v>4466</v>
      </c>
    </row>
    <row r="48" spans="1:7" x14ac:dyDescent="0.25">
      <c r="A48" s="326">
        <v>39</v>
      </c>
      <c r="B48" s="240" t="s">
        <v>169</v>
      </c>
      <c r="C48" s="236" t="s">
        <v>170</v>
      </c>
      <c r="D48" s="350">
        <f t="shared" si="1"/>
        <v>0</v>
      </c>
      <c r="E48" s="350">
        <v>0</v>
      </c>
      <c r="F48" s="350">
        <v>0</v>
      </c>
      <c r="G48" s="350">
        <v>0</v>
      </c>
    </row>
    <row r="49" spans="1:7" x14ac:dyDescent="0.25">
      <c r="A49" s="326">
        <v>40</v>
      </c>
      <c r="B49" s="235" t="s">
        <v>171</v>
      </c>
      <c r="C49" s="236" t="s">
        <v>172</v>
      </c>
      <c r="D49" s="350">
        <f t="shared" si="1"/>
        <v>10000</v>
      </c>
      <c r="E49" s="350">
        <v>1632</v>
      </c>
      <c r="F49" s="350">
        <v>3480</v>
      </c>
      <c r="G49" s="350">
        <v>4888</v>
      </c>
    </row>
    <row r="50" spans="1:7" x14ac:dyDescent="0.25">
      <c r="A50" s="326">
        <v>41</v>
      </c>
      <c r="B50" s="238" t="s">
        <v>78</v>
      </c>
      <c r="C50" s="236" t="s">
        <v>79</v>
      </c>
      <c r="D50" s="350">
        <f t="shared" si="1"/>
        <v>7300</v>
      </c>
      <c r="E50" s="350">
        <v>0</v>
      </c>
      <c r="F50" s="350">
        <v>260</v>
      </c>
      <c r="G50" s="350">
        <v>7040</v>
      </c>
    </row>
    <row r="51" spans="1:7" x14ac:dyDescent="0.25">
      <c r="A51" s="326">
        <v>42</v>
      </c>
      <c r="B51" s="238" t="s">
        <v>173</v>
      </c>
      <c r="C51" s="236" t="s">
        <v>174</v>
      </c>
      <c r="D51" s="350">
        <f t="shared" si="1"/>
        <v>41150</v>
      </c>
      <c r="E51" s="350">
        <v>0</v>
      </c>
      <c r="F51" s="350">
        <v>0</v>
      </c>
      <c r="G51" s="350">
        <v>41150</v>
      </c>
    </row>
    <row r="52" spans="1:7" x14ac:dyDescent="0.25">
      <c r="A52" s="326">
        <v>43</v>
      </c>
      <c r="B52" s="235" t="s">
        <v>175</v>
      </c>
      <c r="C52" s="236" t="s">
        <v>176</v>
      </c>
      <c r="D52" s="350">
        <f t="shared" si="1"/>
        <v>3396</v>
      </c>
      <c r="E52" s="350">
        <v>0</v>
      </c>
      <c r="F52" s="350">
        <v>0</v>
      </c>
      <c r="G52" s="350">
        <v>3396</v>
      </c>
    </row>
    <row r="53" spans="1:7" x14ac:dyDescent="0.25">
      <c r="A53" s="326">
        <v>44</v>
      </c>
      <c r="B53" s="235" t="s">
        <v>42</v>
      </c>
      <c r="C53" s="236" t="s">
        <v>43</v>
      </c>
      <c r="D53" s="350">
        <f t="shared" si="1"/>
        <v>7000</v>
      </c>
      <c r="E53" s="350">
        <v>0</v>
      </c>
      <c r="F53" s="350">
        <v>1796</v>
      </c>
      <c r="G53" s="350">
        <v>5204</v>
      </c>
    </row>
    <row r="54" spans="1:7" x14ac:dyDescent="0.25">
      <c r="A54" s="326">
        <v>45</v>
      </c>
      <c r="B54" s="240" t="s">
        <v>177</v>
      </c>
      <c r="C54" s="236" t="s">
        <v>178</v>
      </c>
      <c r="D54" s="350">
        <f t="shared" si="1"/>
        <v>0</v>
      </c>
      <c r="E54" s="350">
        <v>0</v>
      </c>
      <c r="F54" s="350">
        <v>0</v>
      </c>
      <c r="G54" s="350">
        <v>0</v>
      </c>
    </row>
    <row r="55" spans="1:7" x14ac:dyDescent="0.25">
      <c r="A55" s="326">
        <v>46</v>
      </c>
      <c r="B55" s="235" t="s">
        <v>179</v>
      </c>
      <c r="C55" s="236" t="s">
        <v>180</v>
      </c>
      <c r="D55" s="350">
        <f t="shared" si="1"/>
        <v>2000</v>
      </c>
      <c r="E55" s="350">
        <v>0</v>
      </c>
      <c r="F55" s="350">
        <v>0</v>
      </c>
      <c r="G55" s="350">
        <v>2000</v>
      </c>
    </row>
    <row r="56" spans="1:7" x14ac:dyDescent="0.25">
      <c r="A56" s="326">
        <v>47</v>
      </c>
      <c r="B56" s="240" t="s">
        <v>181</v>
      </c>
      <c r="C56" s="236" t="s">
        <v>182</v>
      </c>
      <c r="D56" s="350">
        <f t="shared" si="1"/>
        <v>4743</v>
      </c>
      <c r="E56" s="350">
        <v>0</v>
      </c>
      <c r="F56" s="350">
        <v>285</v>
      </c>
      <c r="G56" s="350">
        <v>4458</v>
      </c>
    </row>
    <row r="57" spans="1:7" x14ac:dyDescent="0.25">
      <c r="A57" s="326">
        <v>48</v>
      </c>
      <c r="B57" s="235" t="s">
        <v>183</v>
      </c>
      <c r="C57" s="236" t="s">
        <v>184</v>
      </c>
      <c r="D57" s="350">
        <f t="shared" si="1"/>
        <v>6300</v>
      </c>
      <c r="E57" s="350">
        <v>0</v>
      </c>
      <c r="F57" s="350">
        <v>10</v>
      </c>
      <c r="G57" s="350">
        <v>6290</v>
      </c>
    </row>
    <row r="58" spans="1:7" x14ac:dyDescent="0.25">
      <c r="A58" s="326">
        <v>49</v>
      </c>
      <c r="B58" s="235" t="s">
        <v>185</v>
      </c>
      <c r="C58" s="236" t="s">
        <v>186</v>
      </c>
      <c r="D58" s="350">
        <f t="shared" si="1"/>
        <v>23154</v>
      </c>
      <c r="E58" s="350">
        <v>150</v>
      </c>
      <c r="F58" s="350">
        <v>85</v>
      </c>
      <c r="G58" s="350">
        <v>22919</v>
      </c>
    </row>
    <row r="59" spans="1:7" x14ac:dyDescent="0.25">
      <c r="A59" s="326">
        <v>50</v>
      </c>
      <c r="B59" s="235" t="s">
        <v>187</v>
      </c>
      <c r="C59" s="236" t="s">
        <v>188</v>
      </c>
      <c r="D59" s="350">
        <f t="shared" si="1"/>
        <v>6051</v>
      </c>
      <c r="E59" s="350">
        <v>0</v>
      </c>
      <c r="F59" s="350">
        <v>2148</v>
      </c>
      <c r="G59" s="350">
        <v>3903</v>
      </c>
    </row>
    <row r="60" spans="1:7" x14ac:dyDescent="0.25">
      <c r="A60" s="326">
        <v>51</v>
      </c>
      <c r="B60" s="235" t="s">
        <v>189</v>
      </c>
      <c r="C60" s="236" t="s">
        <v>190</v>
      </c>
      <c r="D60" s="350">
        <f t="shared" si="1"/>
        <v>0</v>
      </c>
      <c r="E60" s="350">
        <v>0</v>
      </c>
      <c r="F60" s="350">
        <v>0</v>
      </c>
      <c r="G60" s="350">
        <v>0</v>
      </c>
    </row>
    <row r="61" spans="1:7" x14ac:dyDescent="0.25">
      <c r="A61" s="326">
        <v>52</v>
      </c>
      <c r="B61" s="235" t="s">
        <v>191</v>
      </c>
      <c r="C61" s="236" t="s">
        <v>192</v>
      </c>
      <c r="D61" s="350">
        <f t="shared" si="1"/>
        <v>0</v>
      </c>
      <c r="E61" s="350">
        <v>0</v>
      </c>
      <c r="F61" s="350">
        <v>0</v>
      </c>
      <c r="G61" s="350">
        <v>0</v>
      </c>
    </row>
    <row r="62" spans="1:7" x14ac:dyDescent="0.25">
      <c r="A62" s="326">
        <v>53</v>
      </c>
      <c r="B62" s="235" t="s">
        <v>22</v>
      </c>
      <c r="C62" s="236" t="s">
        <v>23</v>
      </c>
      <c r="D62" s="350">
        <f t="shared" si="1"/>
        <v>0</v>
      </c>
      <c r="E62" s="350">
        <v>0</v>
      </c>
      <c r="F62" s="350">
        <v>0</v>
      </c>
      <c r="G62" s="350">
        <v>0</v>
      </c>
    </row>
    <row r="63" spans="1:7" x14ac:dyDescent="0.25">
      <c r="A63" s="326">
        <v>54</v>
      </c>
      <c r="B63" s="240" t="s">
        <v>24</v>
      </c>
      <c r="C63" s="236" t="s">
        <v>25</v>
      </c>
      <c r="D63" s="350">
        <f t="shared" si="1"/>
        <v>0</v>
      </c>
      <c r="E63" s="350">
        <v>0</v>
      </c>
      <c r="F63" s="350">
        <v>0</v>
      </c>
      <c r="G63" s="350">
        <v>0</v>
      </c>
    </row>
    <row r="64" spans="1:7" x14ac:dyDescent="0.25">
      <c r="A64" s="326">
        <v>55</v>
      </c>
      <c r="B64" s="238" t="s">
        <v>193</v>
      </c>
      <c r="C64" s="236" t="s">
        <v>194</v>
      </c>
      <c r="D64" s="350">
        <f t="shared" si="1"/>
        <v>800</v>
      </c>
      <c r="E64" s="350">
        <v>0</v>
      </c>
      <c r="F64" s="350">
        <v>800</v>
      </c>
      <c r="G64" s="350">
        <v>0</v>
      </c>
    </row>
    <row r="65" spans="1:7" x14ac:dyDescent="0.25">
      <c r="A65" s="326">
        <v>56</v>
      </c>
      <c r="B65" s="240" t="s">
        <v>26</v>
      </c>
      <c r="C65" s="236" t="s">
        <v>27</v>
      </c>
      <c r="D65" s="350">
        <f t="shared" si="1"/>
        <v>0</v>
      </c>
      <c r="E65" s="350">
        <v>0</v>
      </c>
      <c r="F65" s="350">
        <v>0</v>
      </c>
      <c r="G65" s="350">
        <v>0</v>
      </c>
    </row>
    <row r="66" spans="1:7" x14ac:dyDescent="0.25">
      <c r="A66" s="326">
        <v>57</v>
      </c>
      <c r="B66" s="235" t="s">
        <v>28</v>
      </c>
      <c r="C66" s="236" t="s">
        <v>195</v>
      </c>
      <c r="D66" s="350">
        <f t="shared" si="1"/>
        <v>0</v>
      </c>
      <c r="E66" s="350">
        <v>0</v>
      </c>
      <c r="F66" s="350">
        <v>0</v>
      </c>
      <c r="G66" s="350">
        <v>0</v>
      </c>
    </row>
    <row r="67" spans="1:7" ht="18.75" customHeight="1" x14ac:dyDescent="0.25">
      <c r="A67" s="326">
        <v>58</v>
      </c>
      <c r="B67" s="238" t="s">
        <v>196</v>
      </c>
      <c r="C67" s="236" t="s">
        <v>197</v>
      </c>
      <c r="D67" s="350">
        <f t="shared" si="1"/>
        <v>6000</v>
      </c>
      <c r="E67" s="350">
        <v>0</v>
      </c>
      <c r="F67" s="350">
        <v>6000</v>
      </c>
      <c r="G67" s="350">
        <v>0</v>
      </c>
    </row>
    <row r="68" spans="1:7" ht="17.25" customHeight="1" x14ac:dyDescent="0.25">
      <c r="A68" s="326">
        <v>59</v>
      </c>
      <c r="B68" s="238" t="s">
        <v>198</v>
      </c>
      <c r="C68" s="236" t="s">
        <v>199</v>
      </c>
      <c r="D68" s="350">
        <f t="shared" si="1"/>
        <v>18967</v>
      </c>
      <c r="E68" s="350">
        <v>0</v>
      </c>
      <c r="F68" s="350">
        <v>18967</v>
      </c>
      <c r="G68" s="350">
        <v>0</v>
      </c>
    </row>
    <row r="69" spans="1:7" x14ac:dyDescent="0.25">
      <c r="A69" s="326">
        <v>60</v>
      </c>
      <c r="B69" s="240" t="s">
        <v>62</v>
      </c>
      <c r="C69" s="236" t="s">
        <v>200</v>
      </c>
      <c r="D69" s="350">
        <f t="shared" si="1"/>
        <v>0</v>
      </c>
      <c r="E69" s="350">
        <v>0</v>
      </c>
      <c r="F69" s="350">
        <v>0</v>
      </c>
      <c r="G69" s="350">
        <v>0</v>
      </c>
    </row>
    <row r="70" spans="1:7" x14ac:dyDescent="0.25">
      <c r="A70" s="326">
        <v>61</v>
      </c>
      <c r="B70" s="240" t="s">
        <v>64</v>
      </c>
      <c r="C70" s="236" t="s">
        <v>201</v>
      </c>
      <c r="D70" s="350">
        <f t="shared" si="1"/>
        <v>0</v>
      </c>
      <c r="E70" s="350">
        <v>0</v>
      </c>
      <c r="F70" s="350">
        <v>0</v>
      </c>
      <c r="G70" s="350">
        <v>0</v>
      </c>
    </row>
    <row r="71" spans="1:7" x14ac:dyDescent="0.25">
      <c r="A71" s="326">
        <v>62</v>
      </c>
      <c r="B71" s="240" t="s">
        <v>66</v>
      </c>
      <c r="C71" s="236" t="s">
        <v>202</v>
      </c>
      <c r="D71" s="350">
        <f t="shared" si="1"/>
        <v>0</v>
      </c>
      <c r="E71" s="350">
        <v>0</v>
      </c>
      <c r="F71" s="350">
        <v>0</v>
      </c>
      <c r="G71" s="350">
        <v>0</v>
      </c>
    </row>
    <row r="72" spans="1:7" x14ac:dyDescent="0.25">
      <c r="A72" s="326">
        <v>63</v>
      </c>
      <c r="B72" s="240" t="s">
        <v>203</v>
      </c>
      <c r="C72" s="236" t="s">
        <v>204</v>
      </c>
      <c r="D72" s="350">
        <f t="shared" si="1"/>
        <v>200</v>
      </c>
      <c r="E72" s="350">
        <v>0</v>
      </c>
      <c r="F72" s="350">
        <v>200</v>
      </c>
      <c r="G72" s="350">
        <v>0</v>
      </c>
    </row>
    <row r="73" spans="1:7" x14ac:dyDescent="0.25">
      <c r="A73" s="326">
        <v>64</v>
      </c>
      <c r="B73" s="238" t="s">
        <v>205</v>
      </c>
      <c r="C73" s="236" t="s">
        <v>206</v>
      </c>
      <c r="D73" s="350">
        <f t="shared" ref="D73:D133" si="2">E73+F73+G73</f>
        <v>40</v>
      </c>
      <c r="E73" s="350">
        <v>0</v>
      </c>
      <c r="F73" s="350">
        <v>40</v>
      </c>
      <c r="G73" s="350">
        <v>0</v>
      </c>
    </row>
    <row r="74" spans="1:7" x14ac:dyDescent="0.25">
      <c r="A74" s="326">
        <v>65</v>
      </c>
      <c r="B74" s="240" t="s">
        <v>207</v>
      </c>
      <c r="C74" s="236" t="s">
        <v>208</v>
      </c>
      <c r="D74" s="350">
        <f t="shared" si="2"/>
        <v>50</v>
      </c>
      <c r="E74" s="350">
        <v>0</v>
      </c>
      <c r="F74" s="350">
        <v>50</v>
      </c>
      <c r="G74" s="350">
        <v>0</v>
      </c>
    </row>
    <row r="75" spans="1:7" x14ac:dyDescent="0.25">
      <c r="A75" s="326">
        <v>66</v>
      </c>
      <c r="B75" s="240" t="s">
        <v>209</v>
      </c>
      <c r="C75" s="236" t="s">
        <v>210</v>
      </c>
      <c r="D75" s="350">
        <f t="shared" si="2"/>
        <v>0</v>
      </c>
      <c r="E75" s="350">
        <v>0</v>
      </c>
      <c r="F75" s="350">
        <v>0</v>
      </c>
      <c r="G75" s="350">
        <v>0</v>
      </c>
    </row>
    <row r="76" spans="1:7" x14ac:dyDescent="0.25">
      <c r="A76" s="326">
        <v>67</v>
      </c>
      <c r="B76" s="238" t="s">
        <v>211</v>
      </c>
      <c r="C76" s="236" t="s">
        <v>212</v>
      </c>
      <c r="D76" s="350">
        <f t="shared" si="2"/>
        <v>4000</v>
      </c>
      <c r="E76" s="350">
        <v>0</v>
      </c>
      <c r="F76" s="350">
        <v>4000</v>
      </c>
      <c r="G76" s="350">
        <v>0</v>
      </c>
    </row>
    <row r="77" spans="1:7" x14ac:dyDescent="0.25">
      <c r="A77" s="326">
        <v>68</v>
      </c>
      <c r="B77" s="238" t="s">
        <v>213</v>
      </c>
      <c r="C77" s="236" t="s">
        <v>214</v>
      </c>
      <c r="D77" s="350">
        <f t="shared" si="2"/>
        <v>160</v>
      </c>
      <c r="E77" s="350">
        <v>0</v>
      </c>
      <c r="F77" s="350">
        <v>160</v>
      </c>
      <c r="G77" s="350">
        <v>0</v>
      </c>
    </row>
    <row r="78" spans="1:7" x14ac:dyDescent="0.25">
      <c r="A78" s="326">
        <v>69</v>
      </c>
      <c r="B78" s="238" t="s">
        <v>215</v>
      </c>
      <c r="C78" s="236" t="s">
        <v>216</v>
      </c>
      <c r="D78" s="350">
        <f t="shared" si="2"/>
        <v>124</v>
      </c>
      <c r="E78" s="350">
        <v>0</v>
      </c>
      <c r="F78" s="350">
        <v>124</v>
      </c>
      <c r="G78" s="350">
        <v>0</v>
      </c>
    </row>
    <row r="79" spans="1:7" x14ac:dyDescent="0.25">
      <c r="A79" s="326">
        <v>70</v>
      </c>
      <c r="B79" s="235" t="s">
        <v>217</v>
      </c>
      <c r="C79" s="236" t="s">
        <v>218</v>
      </c>
      <c r="D79" s="350">
        <f t="shared" si="2"/>
        <v>6000</v>
      </c>
      <c r="E79" s="350">
        <v>0</v>
      </c>
      <c r="F79" s="350">
        <v>2000</v>
      </c>
      <c r="G79" s="350">
        <v>4000</v>
      </c>
    </row>
    <row r="80" spans="1:7" x14ac:dyDescent="0.25">
      <c r="A80" s="326">
        <v>71</v>
      </c>
      <c r="B80" s="238" t="s">
        <v>50</v>
      </c>
      <c r="C80" s="236" t="s">
        <v>219</v>
      </c>
      <c r="D80" s="350">
        <f t="shared" si="2"/>
        <v>4000</v>
      </c>
      <c r="E80" s="350">
        <v>0</v>
      </c>
      <c r="F80" s="350">
        <v>0</v>
      </c>
      <c r="G80" s="350">
        <v>4000</v>
      </c>
    </row>
    <row r="81" spans="1:7" x14ac:dyDescent="0.25">
      <c r="A81" s="326">
        <v>72</v>
      </c>
      <c r="B81" s="235" t="s">
        <v>52</v>
      </c>
      <c r="C81" s="236" t="s">
        <v>220</v>
      </c>
      <c r="D81" s="350">
        <f t="shared" si="2"/>
        <v>6000</v>
      </c>
      <c r="E81" s="350">
        <v>0</v>
      </c>
      <c r="F81" s="350">
        <v>0</v>
      </c>
      <c r="G81" s="350">
        <v>6000</v>
      </c>
    </row>
    <row r="82" spans="1:7" x14ac:dyDescent="0.25">
      <c r="A82" s="326">
        <v>73</v>
      </c>
      <c r="B82" s="238" t="s">
        <v>44</v>
      </c>
      <c r="C82" s="236" t="s">
        <v>221</v>
      </c>
      <c r="D82" s="350">
        <f t="shared" si="2"/>
        <v>1000</v>
      </c>
      <c r="E82" s="350">
        <v>0</v>
      </c>
      <c r="F82" s="350">
        <v>1000</v>
      </c>
      <c r="G82" s="350">
        <v>0</v>
      </c>
    </row>
    <row r="83" spans="1:7" x14ac:dyDescent="0.25">
      <c r="A83" s="326">
        <v>74</v>
      </c>
      <c r="B83" s="238" t="s">
        <v>54</v>
      </c>
      <c r="C83" s="236" t="s">
        <v>222</v>
      </c>
      <c r="D83" s="350">
        <f t="shared" si="2"/>
        <v>2000</v>
      </c>
      <c r="E83" s="350">
        <v>0</v>
      </c>
      <c r="F83" s="350">
        <v>0</v>
      </c>
      <c r="G83" s="350">
        <v>2000</v>
      </c>
    </row>
    <row r="84" spans="1:7" x14ac:dyDescent="0.25">
      <c r="A84" s="326">
        <v>75</v>
      </c>
      <c r="B84" s="238" t="s">
        <v>36</v>
      </c>
      <c r="C84" s="236" t="s">
        <v>37</v>
      </c>
      <c r="D84" s="350">
        <f t="shared" si="2"/>
        <v>0</v>
      </c>
      <c r="E84" s="350">
        <v>0</v>
      </c>
      <c r="F84" s="350">
        <v>0</v>
      </c>
      <c r="G84" s="350">
        <v>0</v>
      </c>
    </row>
    <row r="85" spans="1:7" x14ac:dyDescent="0.25">
      <c r="A85" s="326">
        <v>76</v>
      </c>
      <c r="B85" s="238" t="s">
        <v>48</v>
      </c>
      <c r="C85" s="236" t="s">
        <v>223</v>
      </c>
      <c r="D85" s="350">
        <f t="shared" si="2"/>
        <v>1500</v>
      </c>
      <c r="E85" s="350">
        <v>0</v>
      </c>
      <c r="F85" s="350">
        <v>0</v>
      </c>
      <c r="G85" s="350">
        <v>1500</v>
      </c>
    </row>
    <row r="86" spans="1:7" x14ac:dyDescent="0.25">
      <c r="A86" s="326">
        <v>77</v>
      </c>
      <c r="B86" s="238" t="s">
        <v>224</v>
      </c>
      <c r="C86" s="236" t="s">
        <v>225</v>
      </c>
      <c r="D86" s="350">
        <f t="shared" si="2"/>
        <v>0</v>
      </c>
      <c r="E86" s="350">
        <v>0</v>
      </c>
      <c r="F86" s="350">
        <v>0</v>
      </c>
      <c r="G86" s="350">
        <v>0</v>
      </c>
    </row>
    <row r="87" spans="1:7" x14ac:dyDescent="0.25">
      <c r="A87" s="326">
        <v>78</v>
      </c>
      <c r="B87" s="240" t="s">
        <v>226</v>
      </c>
      <c r="C87" s="236" t="s">
        <v>227</v>
      </c>
      <c r="D87" s="350">
        <f t="shared" si="2"/>
        <v>0</v>
      </c>
      <c r="E87" s="350">
        <v>0</v>
      </c>
      <c r="F87" s="350">
        <v>0</v>
      </c>
      <c r="G87" s="350">
        <v>0</v>
      </c>
    </row>
    <row r="88" spans="1:7" ht="16.5" customHeight="1" x14ac:dyDescent="0.25">
      <c r="A88" s="981">
        <v>79</v>
      </c>
      <c r="B88" s="984" t="s">
        <v>228</v>
      </c>
      <c r="C88" s="331" t="s">
        <v>229</v>
      </c>
      <c r="D88" s="350">
        <f t="shared" si="2"/>
        <v>0</v>
      </c>
      <c r="E88" s="350">
        <v>0</v>
      </c>
      <c r="F88" s="350">
        <v>0</v>
      </c>
      <c r="G88" s="350">
        <v>0</v>
      </c>
    </row>
    <row r="89" spans="1:7" ht="28.5" customHeight="1" x14ac:dyDescent="0.25">
      <c r="A89" s="982"/>
      <c r="B89" s="985"/>
      <c r="C89" s="236" t="s">
        <v>230</v>
      </c>
      <c r="D89" s="350">
        <f t="shared" si="2"/>
        <v>0</v>
      </c>
      <c r="E89" s="350">
        <v>0</v>
      </c>
      <c r="F89" s="350">
        <v>0</v>
      </c>
      <c r="G89" s="350">
        <v>0</v>
      </c>
    </row>
    <row r="90" spans="1:7" x14ac:dyDescent="0.25">
      <c r="A90" s="982"/>
      <c r="B90" s="985"/>
      <c r="C90" s="236" t="s">
        <v>231</v>
      </c>
      <c r="D90" s="350">
        <f t="shared" si="2"/>
        <v>0</v>
      </c>
      <c r="E90" s="350">
        <v>0</v>
      </c>
      <c r="F90" s="350">
        <v>0</v>
      </c>
      <c r="G90" s="350">
        <v>0</v>
      </c>
    </row>
    <row r="91" spans="1:7" ht="24" x14ac:dyDescent="0.25">
      <c r="A91" s="983"/>
      <c r="B91" s="986"/>
      <c r="C91" s="332" t="s">
        <v>232</v>
      </c>
      <c r="D91" s="350">
        <f t="shared" si="2"/>
        <v>0</v>
      </c>
      <c r="E91" s="350">
        <v>0</v>
      </c>
      <c r="F91" s="350">
        <v>0</v>
      </c>
      <c r="G91" s="350">
        <v>0</v>
      </c>
    </row>
    <row r="92" spans="1:7" x14ac:dyDescent="0.25">
      <c r="A92" s="326">
        <v>80</v>
      </c>
      <c r="B92" s="240" t="s">
        <v>233</v>
      </c>
      <c r="C92" s="236" t="s">
        <v>234</v>
      </c>
      <c r="D92" s="350">
        <f t="shared" si="2"/>
        <v>0</v>
      </c>
      <c r="E92" s="350">
        <v>0</v>
      </c>
      <c r="F92" s="350">
        <v>0</v>
      </c>
      <c r="G92" s="350">
        <v>0</v>
      </c>
    </row>
    <row r="93" spans="1:7" x14ac:dyDescent="0.25">
      <c r="A93" s="326">
        <v>81</v>
      </c>
      <c r="B93" s="240" t="s">
        <v>235</v>
      </c>
      <c r="C93" s="236" t="s">
        <v>236</v>
      </c>
      <c r="D93" s="350">
        <f t="shared" si="2"/>
        <v>0</v>
      </c>
      <c r="E93" s="350">
        <v>0</v>
      </c>
      <c r="F93" s="350">
        <v>0</v>
      </c>
      <c r="G93" s="350">
        <v>0</v>
      </c>
    </row>
    <row r="94" spans="1:7" x14ac:dyDescent="0.25">
      <c r="A94" s="326">
        <v>82</v>
      </c>
      <c r="B94" s="235" t="s">
        <v>74</v>
      </c>
      <c r="C94" s="236" t="s">
        <v>237</v>
      </c>
      <c r="D94" s="350">
        <f t="shared" si="2"/>
        <v>2200</v>
      </c>
      <c r="E94" s="350">
        <v>0</v>
      </c>
      <c r="F94" s="350">
        <v>17</v>
      </c>
      <c r="G94" s="350">
        <v>2183</v>
      </c>
    </row>
    <row r="95" spans="1:7" x14ac:dyDescent="0.25">
      <c r="A95" s="326">
        <v>83</v>
      </c>
      <c r="B95" s="240" t="s">
        <v>38</v>
      </c>
      <c r="C95" s="236" t="s">
        <v>39</v>
      </c>
      <c r="D95" s="350">
        <f t="shared" si="2"/>
        <v>200</v>
      </c>
      <c r="E95" s="350">
        <v>200</v>
      </c>
      <c r="F95" s="350">
        <v>0</v>
      </c>
      <c r="G95" s="350">
        <v>0</v>
      </c>
    </row>
    <row r="96" spans="1:7" x14ac:dyDescent="0.25">
      <c r="A96" s="326">
        <v>84</v>
      </c>
      <c r="B96" s="235" t="s">
        <v>40</v>
      </c>
      <c r="C96" s="236" t="s">
        <v>41</v>
      </c>
      <c r="D96" s="350">
        <f t="shared" si="2"/>
        <v>3140</v>
      </c>
      <c r="E96" s="350">
        <v>0</v>
      </c>
      <c r="F96" s="350">
        <v>124</v>
      </c>
      <c r="G96" s="350">
        <v>3016</v>
      </c>
    </row>
    <row r="97" spans="1:7" x14ac:dyDescent="0.25">
      <c r="A97" s="326">
        <v>85</v>
      </c>
      <c r="B97" s="235" t="s">
        <v>238</v>
      </c>
      <c r="C97" s="236" t="s">
        <v>239</v>
      </c>
      <c r="D97" s="350">
        <f t="shared" si="2"/>
        <v>8000</v>
      </c>
      <c r="E97" s="350">
        <v>0</v>
      </c>
      <c r="F97" s="350">
        <v>2079</v>
      </c>
      <c r="G97" s="350">
        <v>5921</v>
      </c>
    </row>
    <row r="98" spans="1:7" x14ac:dyDescent="0.25">
      <c r="A98" s="326">
        <v>86</v>
      </c>
      <c r="B98" s="240" t="s">
        <v>240</v>
      </c>
      <c r="C98" s="236" t="s">
        <v>241</v>
      </c>
      <c r="D98" s="350">
        <f t="shared" si="2"/>
        <v>6650</v>
      </c>
      <c r="E98" s="350">
        <v>0</v>
      </c>
      <c r="F98" s="350">
        <v>0</v>
      </c>
      <c r="G98" s="350">
        <v>6650</v>
      </c>
    </row>
    <row r="99" spans="1:7" x14ac:dyDescent="0.25">
      <c r="A99" s="326">
        <v>87</v>
      </c>
      <c r="B99" s="240" t="s">
        <v>88</v>
      </c>
      <c r="C99" s="236" t="s">
        <v>89</v>
      </c>
      <c r="D99" s="350">
        <f t="shared" si="2"/>
        <v>300</v>
      </c>
      <c r="E99" s="350">
        <v>300</v>
      </c>
      <c r="F99" s="350">
        <v>0</v>
      </c>
      <c r="G99" s="350">
        <v>0</v>
      </c>
    </row>
    <row r="100" spans="1:7" x14ac:dyDescent="0.25">
      <c r="A100" s="326">
        <v>88</v>
      </c>
      <c r="B100" s="238" t="s">
        <v>242</v>
      </c>
      <c r="C100" s="236" t="s">
        <v>243</v>
      </c>
      <c r="D100" s="350">
        <f t="shared" si="2"/>
        <v>2600</v>
      </c>
      <c r="E100" s="350">
        <v>0</v>
      </c>
      <c r="F100" s="350">
        <v>2300</v>
      </c>
      <c r="G100" s="350">
        <v>300</v>
      </c>
    </row>
    <row r="101" spans="1:7" x14ac:dyDescent="0.25">
      <c r="A101" s="326">
        <v>89</v>
      </c>
      <c r="B101" s="238" t="s">
        <v>244</v>
      </c>
      <c r="C101" s="236" t="s">
        <v>245</v>
      </c>
      <c r="D101" s="350">
        <f t="shared" si="2"/>
        <v>6820</v>
      </c>
      <c r="E101" s="350">
        <v>193</v>
      </c>
      <c r="F101" s="350">
        <v>227</v>
      </c>
      <c r="G101" s="350">
        <v>6400</v>
      </c>
    </row>
    <row r="102" spans="1:7" x14ac:dyDescent="0.25">
      <c r="A102" s="326">
        <v>90</v>
      </c>
      <c r="B102" s="235" t="s">
        <v>246</v>
      </c>
      <c r="C102" s="236" t="s">
        <v>247</v>
      </c>
      <c r="D102" s="350">
        <f t="shared" si="2"/>
        <v>3200</v>
      </c>
      <c r="E102" s="350">
        <v>0</v>
      </c>
      <c r="F102" s="350">
        <v>3100</v>
      </c>
      <c r="G102" s="350">
        <v>100</v>
      </c>
    </row>
    <row r="103" spans="1:7" x14ac:dyDescent="0.25">
      <c r="A103" s="326">
        <v>91</v>
      </c>
      <c r="B103" s="238" t="s">
        <v>248</v>
      </c>
      <c r="C103" s="236" t="s">
        <v>249</v>
      </c>
      <c r="D103" s="350">
        <f t="shared" si="2"/>
        <v>6500</v>
      </c>
      <c r="E103" s="350">
        <v>505</v>
      </c>
      <c r="F103" s="350">
        <v>0</v>
      </c>
      <c r="G103" s="350">
        <v>5995</v>
      </c>
    </row>
    <row r="104" spans="1:7" x14ac:dyDescent="0.25">
      <c r="A104" s="326">
        <v>92</v>
      </c>
      <c r="B104" s="238" t="s">
        <v>250</v>
      </c>
      <c r="C104" s="236" t="s">
        <v>251</v>
      </c>
      <c r="D104" s="350">
        <f t="shared" si="2"/>
        <v>8300</v>
      </c>
      <c r="E104" s="350">
        <v>0</v>
      </c>
      <c r="F104" s="350">
        <v>0</v>
      </c>
      <c r="G104" s="350">
        <v>8300</v>
      </c>
    </row>
    <row r="105" spans="1:7" x14ac:dyDescent="0.25">
      <c r="A105" s="326">
        <v>93</v>
      </c>
      <c r="B105" s="240" t="s">
        <v>32</v>
      </c>
      <c r="C105" s="236" t="s">
        <v>33</v>
      </c>
      <c r="D105" s="350">
        <f t="shared" si="2"/>
        <v>11417</v>
      </c>
      <c r="E105" s="350">
        <v>0</v>
      </c>
      <c r="F105" s="350">
        <v>2951</v>
      </c>
      <c r="G105" s="350">
        <v>8466</v>
      </c>
    </row>
    <row r="106" spans="1:7" x14ac:dyDescent="0.25">
      <c r="A106" s="326">
        <v>94</v>
      </c>
      <c r="B106" s="235" t="s">
        <v>252</v>
      </c>
      <c r="C106" s="236" t="s">
        <v>253</v>
      </c>
      <c r="D106" s="350">
        <f t="shared" si="2"/>
        <v>3558</v>
      </c>
      <c r="E106" s="350">
        <v>350</v>
      </c>
      <c r="F106" s="350">
        <v>1000</v>
      </c>
      <c r="G106" s="350">
        <v>2208</v>
      </c>
    </row>
    <row r="107" spans="1:7" x14ac:dyDescent="0.25">
      <c r="A107" s="326">
        <v>95</v>
      </c>
      <c r="B107" s="235" t="s">
        <v>254</v>
      </c>
      <c r="C107" s="236" t="s">
        <v>255</v>
      </c>
      <c r="D107" s="350">
        <f t="shared" si="2"/>
        <v>7146</v>
      </c>
      <c r="E107" s="350">
        <v>0</v>
      </c>
      <c r="F107" s="350">
        <v>3000</v>
      </c>
      <c r="G107" s="350">
        <v>4146</v>
      </c>
    </row>
    <row r="108" spans="1:7" x14ac:dyDescent="0.25">
      <c r="A108" s="326">
        <v>96</v>
      </c>
      <c r="B108" s="238" t="s">
        <v>256</v>
      </c>
      <c r="C108" s="236" t="s">
        <v>257</v>
      </c>
      <c r="D108" s="350">
        <f t="shared" si="2"/>
        <v>8571</v>
      </c>
      <c r="E108" s="350">
        <v>1000</v>
      </c>
      <c r="F108" s="350">
        <v>2000</v>
      </c>
      <c r="G108" s="350">
        <v>5571</v>
      </c>
    </row>
    <row r="109" spans="1:7" x14ac:dyDescent="0.25">
      <c r="A109" s="326">
        <v>97</v>
      </c>
      <c r="B109" s="240" t="s">
        <v>76</v>
      </c>
      <c r="C109" s="236" t="s">
        <v>77</v>
      </c>
      <c r="D109" s="350">
        <f t="shared" si="2"/>
        <v>9528</v>
      </c>
      <c r="E109" s="350">
        <v>0</v>
      </c>
      <c r="F109" s="350">
        <v>3800</v>
      </c>
      <c r="G109" s="350">
        <v>5728</v>
      </c>
    </row>
    <row r="110" spans="1:7" x14ac:dyDescent="0.25">
      <c r="A110" s="326">
        <v>98</v>
      </c>
      <c r="B110" s="238" t="s">
        <v>258</v>
      </c>
      <c r="C110" s="236" t="s">
        <v>259</v>
      </c>
      <c r="D110" s="350">
        <f t="shared" si="2"/>
        <v>0</v>
      </c>
      <c r="E110" s="350">
        <v>0</v>
      </c>
      <c r="F110" s="350">
        <v>0</v>
      </c>
      <c r="G110" s="350">
        <v>0</v>
      </c>
    </row>
    <row r="111" spans="1:7" x14ac:dyDescent="0.25">
      <c r="A111" s="326">
        <v>99</v>
      </c>
      <c r="B111" s="238" t="s">
        <v>260</v>
      </c>
      <c r="C111" s="236" t="s">
        <v>261</v>
      </c>
      <c r="D111" s="350">
        <f t="shared" si="2"/>
        <v>0</v>
      </c>
      <c r="E111" s="350">
        <v>0</v>
      </c>
      <c r="F111" s="350">
        <v>0</v>
      </c>
      <c r="G111" s="350">
        <v>0</v>
      </c>
    </row>
    <row r="112" spans="1:7" x14ac:dyDescent="0.25">
      <c r="A112" s="326">
        <v>100</v>
      </c>
      <c r="B112" s="235" t="s">
        <v>264</v>
      </c>
      <c r="C112" s="236" t="s">
        <v>265</v>
      </c>
      <c r="D112" s="350">
        <f t="shared" si="2"/>
        <v>0</v>
      </c>
      <c r="E112" s="350">
        <v>0</v>
      </c>
      <c r="F112" s="350">
        <v>0</v>
      </c>
      <c r="G112" s="350">
        <v>0</v>
      </c>
    </row>
    <row r="113" spans="1:7" x14ac:dyDescent="0.25">
      <c r="A113" s="326">
        <v>101</v>
      </c>
      <c r="B113" s="235" t="s">
        <v>266</v>
      </c>
      <c r="C113" s="236" t="s">
        <v>267</v>
      </c>
      <c r="D113" s="350">
        <f t="shared" si="2"/>
        <v>0</v>
      </c>
      <c r="E113" s="350">
        <v>0</v>
      </c>
      <c r="F113" s="350">
        <v>0</v>
      </c>
      <c r="G113" s="350">
        <v>0</v>
      </c>
    </row>
    <row r="114" spans="1:7" x14ac:dyDescent="0.25">
      <c r="A114" s="326">
        <v>102</v>
      </c>
      <c r="B114" s="235" t="s">
        <v>268</v>
      </c>
      <c r="C114" s="236" t="s">
        <v>269</v>
      </c>
      <c r="D114" s="350">
        <f t="shared" si="2"/>
        <v>0</v>
      </c>
      <c r="E114" s="350">
        <v>0</v>
      </c>
      <c r="F114" s="350">
        <v>0</v>
      </c>
      <c r="G114" s="350">
        <v>0</v>
      </c>
    </row>
    <row r="115" spans="1:7" x14ac:dyDescent="0.25">
      <c r="A115" s="326">
        <v>103</v>
      </c>
      <c r="B115" s="235" t="s">
        <v>270</v>
      </c>
      <c r="C115" s="236" t="s">
        <v>271</v>
      </c>
      <c r="D115" s="350">
        <f t="shared" si="2"/>
        <v>0</v>
      </c>
      <c r="E115" s="350">
        <v>0</v>
      </c>
      <c r="F115" s="350">
        <v>0</v>
      </c>
      <c r="G115" s="350">
        <v>0</v>
      </c>
    </row>
    <row r="116" spans="1:7" x14ac:dyDescent="0.25">
      <c r="A116" s="326">
        <v>104</v>
      </c>
      <c r="B116" s="235" t="s">
        <v>272</v>
      </c>
      <c r="C116" s="236" t="s">
        <v>273</v>
      </c>
      <c r="D116" s="350">
        <f t="shared" si="2"/>
        <v>0</v>
      </c>
      <c r="E116" s="350">
        <v>0</v>
      </c>
      <c r="F116" s="350">
        <v>0</v>
      </c>
      <c r="G116" s="350">
        <v>0</v>
      </c>
    </row>
    <row r="117" spans="1:7" x14ac:dyDescent="0.25">
      <c r="A117" s="326">
        <v>105</v>
      </c>
      <c r="B117" s="333" t="s">
        <v>274</v>
      </c>
      <c r="C117" s="330" t="s">
        <v>275</v>
      </c>
      <c r="D117" s="350">
        <f t="shared" si="2"/>
        <v>0</v>
      </c>
      <c r="E117" s="350">
        <v>0</v>
      </c>
      <c r="F117" s="350">
        <v>0</v>
      </c>
      <c r="G117" s="350">
        <v>0</v>
      </c>
    </row>
    <row r="118" spans="1:7" x14ac:dyDescent="0.25">
      <c r="A118" s="326">
        <v>106</v>
      </c>
      <c r="B118" s="240" t="s">
        <v>276</v>
      </c>
      <c r="C118" s="236" t="s">
        <v>277</v>
      </c>
      <c r="D118" s="350">
        <f t="shared" si="2"/>
        <v>0</v>
      </c>
      <c r="E118" s="350">
        <v>0</v>
      </c>
      <c r="F118" s="350">
        <v>0</v>
      </c>
      <c r="G118" s="350">
        <v>0</v>
      </c>
    </row>
    <row r="119" spans="1:7" x14ac:dyDescent="0.25">
      <c r="A119" s="326">
        <v>107</v>
      </c>
      <c r="B119" s="235" t="s">
        <v>278</v>
      </c>
      <c r="C119" s="236" t="s">
        <v>279</v>
      </c>
      <c r="D119" s="350">
        <f t="shared" si="2"/>
        <v>0</v>
      </c>
      <c r="E119" s="350">
        <v>0</v>
      </c>
      <c r="F119" s="350">
        <v>0</v>
      </c>
      <c r="G119" s="350">
        <v>0</v>
      </c>
    </row>
    <row r="120" spans="1:7" x14ac:dyDescent="0.25">
      <c r="A120" s="326">
        <v>108</v>
      </c>
      <c r="B120" s="238" t="s">
        <v>280</v>
      </c>
      <c r="C120" s="334" t="s">
        <v>281</v>
      </c>
      <c r="D120" s="350">
        <f t="shared" si="2"/>
        <v>0</v>
      </c>
      <c r="E120" s="350">
        <v>0</v>
      </c>
      <c r="F120" s="350">
        <v>0</v>
      </c>
      <c r="G120" s="350">
        <v>0</v>
      </c>
    </row>
    <row r="121" spans="1:7" x14ac:dyDescent="0.25">
      <c r="A121" s="326">
        <v>109</v>
      </c>
      <c r="B121" s="235" t="s">
        <v>282</v>
      </c>
      <c r="C121" s="236" t="s">
        <v>283</v>
      </c>
      <c r="D121" s="350">
        <f t="shared" si="2"/>
        <v>0</v>
      </c>
      <c r="E121" s="350">
        <v>0</v>
      </c>
      <c r="F121" s="350">
        <v>0</v>
      </c>
      <c r="G121" s="350">
        <v>0</v>
      </c>
    </row>
    <row r="122" spans="1:7" x14ac:dyDescent="0.25">
      <c r="A122" s="326">
        <v>110</v>
      </c>
      <c r="B122" s="240" t="s">
        <v>284</v>
      </c>
      <c r="C122" s="236" t="s">
        <v>285</v>
      </c>
      <c r="D122" s="350">
        <f t="shared" si="2"/>
        <v>0</v>
      </c>
      <c r="E122" s="350">
        <v>0</v>
      </c>
      <c r="F122" s="350">
        <v>0</v>
      </c>
      <c r="G122" s="350">
        <v>0</v>
      </c>
    </row>
    <row r="123" spans="1:7" x14ac:dyDescent="0.25">
      <c r="A123" s="326">
        <v>111</v>
      </c>
      <c r="B123" s="240" t="s">
        <v>286</v>
      </c>
      <c r="C123" s="236" t="s">
        <v>287</v>
      </c>
      <c r="D123" s="350">
        <f t="shared" si="2"/>
        <v>0</v>
      </c>
      <c r="E123" s="350">
        <v>0</v>
      </c>
      <c r="F123" s="350">
        <v>0</v>
      </c>
      <c r="G123" s="350">
        <v>0</v>
      </c>
    </row>
    <row r="124" spans="1:7" x14ac:dyDescent="0.25">
      <c r="A124" s="326">
        <v>112</v>
      </c>
      <c r="B124" s="240" t="s">
        <v>288</v>
      </c>
      <c r="C124" s="236" t="s">
        <v>289</v>
      </c>
      <c r="D124" s="350">
        <f t="shared" si="2"/>
        <v>0</v>
      </c>
      <c r="E124" s="350">
        <v>0</v>
      </c>
      <c r="F124" s="350">
        <v>0</v>
      </c>
      <c r="G124" s="350">
        <v>0</v>
      </c>
    </row>
    <row r="125" spans="1:7" x14ac:dyDescent="0.25">
      <c r="A125" s="326">
        <v>113</v>
      </c>
      <c r="B125" s="240" t="s">
        <v>290</v>
      </c>
      <c r="C125" s="236" t="s">
        <v>291</v>
      </c>
      <c r="D125" s="350">
        <f t="shared" si="2"/>
        <v>0</v>
      </c>
      <c r="E125" s="350">
        <v>0</v>
      </c>
      <c r="F125" s="350">
        <v>0</v>
      </c>
      <c r="G125" s="350">
        <v>0</v>
      </c>
    </row>
    <row r="126" spans="1:7" x14ac:dyDescent="0.25">
      <c r="A126" s="326">
        <v>114</v>
      </c>
      <c r="B126" s="235" t="s">
        <v>292</v>
      </c>
      <c r="C126" s="236" t="s">
        <v>293</v>
      </c>
      <c r="D126" s="350">
        <f t="shared" si="2"/>
        <v>0</v>
      </c>
      <c r="E126" s="350">
        <v>0</v>
      </c>
      <c r="F126" s="350">
        <v>0</v>
      </c>
      <c r="G126" s="350">
        <v>0</v>
      </c>
    </row>
    <row r="127" spans="1:7" x14ac:dyDescent="0.25">
      <c r="A127" s="326">
        <v>115</v>
      </c>
      <c r="B127" s="235" t="s">
        <v>294</v>
      </c>
      <c r="C127" s="328" t="s">
        <v>295</v>
      </c>
      <c r="D127" s="350">
        <f t="shared" si="2"/>
        <v>0</v>
      </c>
      <c r="E127" s="350">
        <v>0</v>
      </c>
      <c r="F127" s="350">
        <v>0</v>
      </c>
      <c r="G127" s="350">
        <v>0</v>
      </c>
    </row>
    <row r="128" spans="1:7" x14ac:dyDescent="0.25">
      <c r="A128" s="326">
        <v>116</v>
      </c>
      <c r="B128" s="235" t="s">
        <v>296</v>
      </c>
      <c r="C128" s="236" t="s">
        <v>297</v>
      </c>
      <c r="D128" s="350">
        <f t="shared" si="2"/>
        <v>0</v>
      </c>
      <c r="E128" s="350">
        <v>0</v>
      </c>
      <c r="F128" s="350">
        <v>0</v>
      </c>
      <c r="G128" s="350">
        <v>0</v>
      </c>
    </row>
    <row r="129" spans="1:7" x14ac:dyDescent="0.25">
      <c r="A129" s="326">
        <v>117</v>
      </c>
      <c r="B129" s="235" t="s">
        <v>70</v>
      </c>
      <c r="C129" s="236" t="s">
        <v>298</v>
      </c>
      <c r="D129" s="350">
        <f t="shared" si="2"/>
        <v>0</v>
      </c>
      <c r="E129" s="350">
        <v>0</v>
      </c>
      <c r="F129" s="350">
        <v>0</v>
      </c>
      <c r="G129" s="350">
        <v>0</v>
      </c>
    </row>
    <row r="130" spans="1:7" x14ac:dyDescent="0.25">
      <c r="A130" s="326">
        <v>118</v>
      </c>
      <c r="B130" s="235" t="s">
        <v>72</v>
      </c>
      <c r="C130" s="236" t="s">
        <v>73</v>
      </c>
      <c r="D130" s="350">
        <f t="shared" si="2"/>
        <v>0</v>
      </c>
      <c r="E130" s="350">
        <v>0</v>
      </c>
      <c r="F130" s="350">
        <v>0</v>
      </c>
      <c r="G130" s="350">
        <v>0</v>
      </c>
    </row>
    <row r="131" spans="1:7" x14ac:dyDescent="0.25">
      <c r="A131" s="326">
        <v>119</v>
      </c>
      <c r="B131" s="238" t="s">
        <v>34</v>
      </c>
      <c r="C131" s="236" t="s">
        <v>35</v>
      </c>
      <c r="D131" s="350">
        <f t="shared" si="2"/>
        <v>0</v>
      </c>
      <c r="E131" s="350">
        <v>0</v>
      </c>
      <c r="F131" s="350">
        <v>0</v>
      </c>
      <c r="G131" s="350">
        <v>0</v>
      </c>
    </row>
    <row r="132" spans="1:7" x14ac:dyDescent="0.25">
      <c r="A132" s="326">
        <v>120</v>
      </c>
      <c r="B132" s="238" t="s">
        <v>299</v>
      </c>
      <c r="C132" s="236" t="s">
        <v>300</v>
      </c>
      <c r="D132" s="350">
        <f t="shared" si="2"/>
        <v>0</v>
      </c>
      <c r="E132" s="350">
        <v>0</v>
      </c>
      <c r="F132" s="350">
        <v>0</v>
      </c>
      <c r="G132" s="350">
        <v>0</v>
      </c>
    </row>
    <row r="133" spans="1:7" x14ac:dyDescent="0.25">
      <c r="A133" s="326">
        <v>121</v>
      </c>
      <c r="B133" s="238" t="s">
        <v>301</v>
      </c>
      <c r="C133" s="236" t="s">
        <v>302</v>
      </c>
      <c r="D133" s="350">
        <f t="shared" si="2"/>
        <v>0</v>
      </c>
      <c r="E133" s="350">
        <v>0</v>
      </c>
      <c r="F133" s="350">
        <v>0</v>
      </c>
      <c r="G133" s="350">
        <v>0</v>
      </c>
    </row>
    <row r="134" spans="1:7" x14ac:dyDescent="0.25">
      <c r="A134" s="326">
        <v>122</v>
      </c>
      <c r="B134" s="235" t="s">
        <v>303</v>
      </c>
      <c r="C134" s="236" t="s">
        <v>304</v>
      </c>
      <c r="D134" s="350">
        <f t="shared" ref="D134:D146" si="3">E134+F134+G134</f>
        <v>0</v>
      </c>
      <c r="E134" s="350">
        <v>0</v>
      </c>
      <c r="F134" s="350">
        <v>0</v>
      </c>
      <c r="G134" s="350">
        <v>0</v>
      </c>
    </row>
    <row r="135" spans="1:7" x14ac:dyDescent="0.25">
      <c r="A135" s="326">
        <v>123</v>
      </c>
      <c r="B135" s="235" t="s">
        <v>16</v>
      </c>
      <c r="C135" s="236" t="s">
        <v>17</v>
      </c>
      <c r="D135" s="350">
        <f t="shared" si="3"/>
        <v>0</v>
      </c>
      <c r="E135" s="350">
        <v>0</v>
      </c>
      <c r="F135" s="350">
        <v>0</v>
      </c>
      <c r="G135" s="350">
        <v>0</v>
      </c>
    </row>
    <row r="136" spans="1:7" x14ac:dyDescent="0.25">
      <c r="A136" s="326">
        <v>124</v>
      </c>
      <c r="B136" s="235" t="s">
        <v>68</v>
      </c>
      <c r="C136" s="236" t="s">
        <v>69</v>
      </c>
      <c r="D136" s="350">
        <f t="shared" si="3"/>
        <v>0</v>
      </c>
      <c r="E136" s="350">
        <v>0</v>
      </c>
      <c r="F136" s="350">
        <v>0</v>
      </c>
      <c r="G136" s="350">
        <v>0</v>
      </c>
    </row>
    <row r="137" spans="1:7" x14ac:dyDescent="0.25">
      <c r="A137" s="326">
        <v>125</v>
      </c>
      <c r="B137" s="238" t="s">
        <v>60</v>
      </c>
      <c r="C137" s="236" t="s">
        <v>305</v>
      </c>
      <c r="D137" s="350">
        <f t="shared" si="3"/>
        <v>0</v>
      </c>
      <c r="E137" s="350">
        <v>0</v>
      </c>
      <c r="F137" s="350">
        <v>0</v>
      </c>
      <c r="G137" s="350">
        <v>0</v>
      </c>
    </row>
    <row r="138" spans="1:7" x14ac:dyDescent="0.25">
      <c r="A138" s="326">
        <v>126</v>
      </c>
      <c r="B138" s="240" t="s">
        <v>56</v>
      </c>
      <c r="C138" s="236" t="s">
        <v>306</v>
      </c>
      <c r="D138" s="350">
        <f t="shared" si="3"/>
        <v>3315</v>
      </c>
      <c r="E138" s="350">
        <v>0</v>
      </c>
      <c r="F138" s="350">
        <v>315</v>
      </c>
      <c r="G138" s="350">
        <v>3000</v>
      </c>
    </row>
    <row r="139" spans="1:7" x14ac:dyDescent="0.25">
      <c r="A139" s="326">
        <v>127</v>
      </c>
      <c r="B139" s="235" t="s">
        <v>307</v>
      </c>
      <c r="C139" s="236" t="s">
        <v>308</v>
      </c>
      <c r="D139" s="350">
        <f t="shared" si="3"/>
        <v>0</v>
      </c>
      <c r="E139" s="350">
        <v>0</v>
      </c>
      <c r="F139" s="350">
        <v>0</v>
      </c>
      <c r="G139" s="350">
        <v>0</v>
      </c>
    </row>
    <row r="140" spans="1:7" x14ac:dyDescent="0.25">
      <c r="A140" s="326">
        <v>128</v>
      </c>
      <c r="B140" s="238" t="s">
        <v>309</v>
      </c>
      <c r="C140" s="236" t="s">
        <v>310</v>
      </c>
      <c r="D140" s="350">
        <f t="shared" si="3"/>
        <v>0</v>
      </c>
      <c r="E140" s="350">
        <v>0</v>
      </c>
      <c r="F140" s="350">
        <v>0</v>
      </c>
      <c r="G140" s="350">
        <v>0</v>
      </c>
    </row>
    <row r="141" spans="1:7" x14ac:dyDescent="0.25">
      <c r="A141" s="326">
        <v>129</v>
      </c>
      <c r="B141" s="335" t="s">
        <v>311</v>
      </c>
      <c r="C141" s="336" t="s">
        <v>312</v>
      </c>
      <c r="D141" s="350">
        <f t="shared" si="3"/>
        <v>0</v>
      </c>
      <c r="E141" s="350">
        <v>0</v>
      </c>
      <c r="F141" s="350">
        <v>0</v>
      </c>
      <c r="G141" s="350">
        <v>0</v>
      </c>
    </row>
    <row r="142" spans="1:7" x14ac:dyDescent="0.25">
      <c r="A142" s="326">
        <v>130</v>
      </c>
      <c r="B142" s="337" t="s">
        <v>313</v>
      </c>
      <c r="C142" s="338" t="s">
        <v>314</v>
      </c>
      <c r="D142" s="350">
        <f t="shared" si="3"/>
        <v>0</v>
      </c>
      <c r="E142" s="350">
        <v>0</v>
      </c>
      <c r="F142" s="350">
        <v>0</v>
      </c>
      <c r="G142" s="350">
        <v>0</v>
      </c>
    </row>
    <row r="143" spans="1:7" x14ac:dyDescent="0.25">
      <c r="A143" s="326">
        <v>131</v>
      </c>
      <c r="B143" s="339" t="s">
        <v>315</v>
      </c>
      <c r="C143" s="340" t="s">
        <v>316</v>
      </c>
      <c r="D143" s="350">
        <f t="shared" si="3"/>
        <v>0</v>
      </c>
      <c r="E143" s="350">
        <v>0</v>
      </c>
      <c r="F143" s="350">
        <v>0</v>
      </c>
      <c r="G143" s="350">
        <v>0</v>
      </c>
    </row>
    <row r="144" spans="1:7" x14ac:dyDescent="0.25">
      <c r="A144" s="326">
        <v>132</v>
      </c>
      <c r="B144" s="342" t="s">
        <v>317</v>
      </c>
      <c r="C144" s="343" t="s">
        <v>318</v>
      </c>
      <c r="D144" s="350">
        <f t="shared" si="3"/>
        <v>0</v>
      </c>
      <c r="E144" s="350">
        <v>0</v>
      </c>
      <c r="F144" s="350">
        <v>0</v>
      </c>
      <c r="G144" s="350">
        <v>0</v>
      </c>
    </row>
    <row r="145" spans="1:7" x14ac:dyDescent="0.25">
      <c r="A145" s="326">
        <v>133</v>
      </c>
      <c r="B145" s="326" t="s">
        <v>319</v>
      </c>
      <c r="C145" s="344" t="s">
        <v>320</v>
      </c>
      <c r="D145" s="350">
        <f t="shared" si="3"/>
        <v>0</v>
      </c>
      <c r="E145" s="350">
        <v>0</v>
      </c>
      <c r="F145" s="350">
        <v>0</v>
      </c>
      <c r="G145" s="350">
        <v>0</v>
      </c>
    </row>
    <row r="146" spans="1:7" x14ac:dyDescent="0.25">
      <c r="A146" s="326">
        <v>134</v>
      </c>
      <c r="B146" s="345" t="s">
        <v>321</v>
      </c>
      <c r="C146" s="344" t="s">
        <v>322</v>
      </c>
      <c r="D146" s="350">
        <f t="shared" si="3"/>
        <v>0</v>
      </c>
      <c r="E146" s="350">
        <v>0</v>
      </c>
      <c r="F146" s="350">
        <v>0</v>
      </c>
      <c r="G146" s="350">
        <v>0</v>
      </c>
    </row>
    <row r="147" spans="1:7" x14ac:dyDescent="0.25">
      <c r="A147" s="326">
        <v>135</v>
      </c>
      <c r="B147" s="345" t="s">
        <v>323</v>
      </c>
      <c r="C147" s="344" t="s">
        <v>324</v>
      </c>
      <c r="D147" s="350">
        <f>E147+F147+G147</f>
        <v>0</v>
      </c>
      <c r="E147" s="706">
        <v>0</v>
      </c>
      <c r="F147" s="706">
        <v>0</v>
      </c>
      <c r="G147" s="706">
        <v>0</v>
      </c>
    </row>
    <row r="148" spans="1:7" x14ac:dyDescent="0.25">
      <c r="A148" s="326">
        <v>136</v>
      </c>
      <c r="B148" s="704" t="s">
        <v>736</v>
      </c>
      <c r="C148" s="705" t="s">
        <v>737</v>
      </c>
      <c r="D148" s="706">
        <f t="shared" ref="D148" si="4">E148+F148+G148</f>
        <v>0</v>
      </c>
      <c r="E148" s="706">
        <v>0</v>
      </c>
      <c r="F148" s="706">
        <v>0</v>
      </c>
      <c r="G148" s="706">
        <v>0</v>
      </c>
    </row>
    <row r="150" spans="1:7" x14ac:dyDescent="0.25">
      <c r="D150" s="352"/>
      <c r="E150" s="352"/>
      <c r="F150" s="352"/>
      <c r="G150" s="352"/>
    </row>
    <row r="151" spans="1:7" ht="24" customHeight="1" x14ac:dyDescent="0.25"/>
    <row r="152" spans="1:7" x14ac:dyDescent="0.25">
      <c r="D152" s="352"/>
      <c r="E152" s="352"/>
      <c r="F152" s="352"/>
      <c r="G152" s="352"/>
    </row>
  </sheetData>
  <mergeCells count="14">
    <mergeCell ref="A7:C7"/>
    <mergeCell ref="A8:C8"/>
    <mergeCell ref="A9:C9"/>
    <mergeCell ref="A88:A91"/>
    <mergeCell ref="B88:B91"/>
    <mergeCell ref="A1:G1"/>
    <mergeCell ref="A2:A5"/>
    <mergeCell ref="B2:B5"/>
    <mergeCell ref="C2:C5"/>
    <mergeCell ref="D2:G2"/>
    <mergeCell ref="D3:G3"/>
    <mergeCell ref="D4:D5"/>
    <mergeCell ref="E4:E5"/>
    <mergeCell ref="F4:G4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7"/>
  <sheetViews>
    <sheetView zoomScaleNormal="100" workbookViewId="0">
      <pane xSplit="4" ySplit="9" topLeftCell="E139" activePane="bottomRight" state="frozen"/>
      <selection pane="topRight" activeCell="E1" sqref="E1"/>
      <selection pane="bottomLeft" activeCell="A10" sqref="A10"/>
      <selection pane="bottomRight" activeCell="C144" sqref="C144"/>
    </sheetView>
  </sheetViews>
  <sheetFormatPr defaultRowHeight="12" x14ac:dyDescent="0.2"/>
  <cols>
    <col min="1" max="2" width="9.140625" style="319"/>
    <col min="3" max="3" width="28" style="319" customWidth="1"/>
    <col min="4" max="4" width="11.42578125" style="319" customWidth="1"/>
    <col min="5" max="5" width="11.140625" style="319" customWidth="1"/>
    <col min="6" max="7" width="12.7109375" style="319" customWidth="1"/>
    <col min="8" max="8" width="11.42578125" style="319" customWidth="1"/>
    <col min="9" max="9" width="12.28515625" style="319" customWidth="1"/>
    <col min="10" max="10" width="14.7109375" style="319" customWidth="1"/>
    <col min="11" max="11" width="13.42578125" style="319" customWidth="1"/>
    <col min="12" max="12" width="13.85546875" style="319" customWidth="1"/>
    <col min="13" max="16384" width="9.140625" style="319"/>
  </cols>
  <sheetData>
    <row r="1" spans="1:12" ht="45.75" customHeight="1" x14ac:dyDescent="0.2">
      <c r="A1" s="1072" t="s">
        <v>439</v>
      </c>
      <c r="B1" s="1072"/>
      <c r="C1" s="1072"/>
      <c r="D1" s="1072"/>
      <c r="E1" s="1072"/>
      <c r="F1" s="1072"/>
      <c r="G1" s="1072"/>
      <c r="H1" s="1072"/>
      <c r="I1" s="1072"/>
      <c r="J1" s="1072"/>
      <c r="K1" s="1072"/>
      <c r="L1" s="1072"/>
    </row>
    <row r="2" spans="1:12" ht="21.75" customHeight="1" x14ac:dyDescent="0.2">
      <c r="A2" s="1041" t="s">
        <v>0</v>
      </c>
      <c r="B2" s="1050" t="s">
        <v>362</v>
      </c>
      <c r="C2" s="1041" t="s">
        <v>2</v>
      </c>
      <c r="D2" s="1046" t="s">
        <v>440</v>
      </c>
      <c r="E2" s="1046"/>
      <c r="F2" s="1046"/>
      <c r="G2" s="1046"/>
      <c r="H2" s="1046"/>
      <c r="I2" s="1046"/>
      <c r="J2" s="1046"/>
      <c r="K2" s="1046"/>
      <c r="L2" s="1046"/>
    </row>
    <row r="3" spans="1:12" ht="24" customHeight="1" x14ac:dyDescent="0.2">
      <c r="A3" s="1054"/>
      <c r="B3" s="1051"/>
      <c r="C3" s="1054"/>
      <c r="D3" s="1041" t="s">
        <v>441</v>
      </c>
      <c r="E3" s="1047" t="s">
        <v>442</v>
      </c>
      <c r="F3" s="1047"/>
      <c r="G3" s="1047"/>
      <c r="H3" s="1047" t="s">
        <v>443</v>
      </c>
      <c r="I3" s="1047"/>
      <c r="J3" s="1047"/>
      <c r="K3" s="1047"/>
      <c r="L3" s="1044" t="s">
        <v>444</v>
      </c>
    </row>
    <row r="4" spans="1:12" ht="42" customHeight="1" x14ac:dyDescent="0.2">
      <c r="A4" s="1054"/>
      <c r="B4" s="1051"/>
      <c r="C4" s="1054"/>
      <c r="D4" s="1054"/>
      <c r="E4" s="1044" t="s">
        <v>101</v>
      </c>
      <c r="F4" s="1016" t="s">
        <v>418</v>
      </c>
      <c r="G4" s="1017"/>
      <c r="H4" s="1044" t="s">
        <v>101</v>
      </c>
      <c r="I4" s="1041" t="s">
        <v>445</v>
      </c>
      <c r="J4" s="1047" t="s">
        <v>103</v>
      </c>
      <c r="K4" s="1047"/>
      <c r="L4" s="1073"/>
    </row>
    <row r="5" spans="1:12" ht="24" x14ac:dyDescent="0.2">
      <c r="A5" s="1042"/>
      <c r="B5" s="1052"/>
      <c r="C5" s="1042"/>
      <c r="D5" s="1042"/>
      <c r="E5" s="1045"/>
      <c r="F5" s="801" t="s">
        <v>360</v>
      </c>
      <c r="G5" s="802" t="s">
        <v>359</v>
      </c>
      <c r="H5" s="1045"/>
      <c r="I5" s="1042"/>
      <c r="J5" s="800" t="s">
        <v>360</v>
      </c>
      <c r="K5" s="802" t="s">
        <v>359</v>
      </c>
      <c r="L5" s="1045"/>
    </row>
    <row r="6" spans="1:12" s="324" customFormat="1" ht="11.25" x14ac:dyDescent="0.2">
      <c r="A6" s="320">
        <v>1</v>
      </c>
      <c r="B6" s="320">
        <v>2</v>
      </c>
      <c r="C6" s="320">
        <v>3</v>
      </c>
      <c r="D6" s="321">
        <v>4</v>
      </c>
      <c r="E6" s="321">
        <v>5</v>
      </c>
      <c r="F6" s="321">
        <v>6</v>
      </c>
      <c r="G6" s="321">
        <v>7</v>
      </c>
      <c r="H6" s="321">
        <v>8</v>
      </c>
      <c r="I6" s="322">
        <v>9</v>
      </c>
      <c r="J6" s="322"/>
      <c r="K6" s="322">
        <v>10</v>
      </c>
      <c r="L6" s="323">
        <v>11</v>
      </c>
    </row>
    <row r="7" spans="1:12" s="324" customFormat="1" x14ac:dyDescent="0.2">
      <c r="A7" s="974" t="s">
        <v>335</v>
      </c>
      <c r="B7" s="974"/>
      <c r="C7" s="974"/>
      <c r="D7" s="325">
        <f>D9+D8</f>
        <v>2296384</v>
      </c>
      <c r="E7" s="325">
        <f>F7+G7</f>
        <v>66583</v>
      </c>
      <c r="F7" s="325">
        <f>F8+F9</f>
        <v>3015</v>
      </c>
      <c r="G7" s="325">
        <f>G8+G9</f>
        <v>63568</v>
      </c>
      <c r="H7" s="325">
        <f>I7+K7</f>
        <v>1865622</v>
      </c>
      <c r="I7" s="325">
        <f t="shared" ref="I7:L7" si="0">I9+I8</f>
        <v>280465</v>
      </c>
      <c r="J7" s="325">
        <f t="shared" si="0"/>
        <v>130831</v>
      </c>
      <c r="K7" s="325">
        <f t="shared" si="0"/>
        <v>1585157</v>
      </c>
      <c r="L7" s="325">
        <f t="shared" si="0"/>
        <v>233348</v>
      </c>
    </row>
    <row r="8" spans="1:12" s="324" customFormat="1" ht="12" customHeight="1" x14ac:dyDescent="0.2">
      <c r="A8" s="978" t="s">
        <v>105</v>
      </c>
      <c r="B8" s="979"/>
      <c r="C8" s="980"/>
      <c r="D8" s="322"/>
      <c r="E8" s="322">
        <f>F8+G8</f>
        <v>0</v>
      </c>
      <c r="F8" s="322"/>
      <c r="G8" s="322"/>
      <c r="H8" s="322"/>
      <c r="I8" s="322">
        <v>0</v>
      </c>
      <c r="J8" s="322"/>
      <c r="K8" s="322">
        <v>0</v>
      </c>
      <c r="L8" s="321">
        <v>0</v>
      </c>
    </row>
    <row r="9" spans="1:12" s="324" customFormat="1" ht="12" customHeight="1" x14ac:dyDescent="0.2">
      <c r="A9" s="978" t="s">
        <v>108</v>
      </c>
      <c r="B9" s="979"/>
      <c r="C9" s="980"/>
      <c r="D9" s="325">
        <f t="shared" ref="D9:L9" si="1">SUM(D10:D145)-D88</f>
        <v>2296384</v>
      </c>
      <c r="E9" s="325">
        <f t="shared" si="1"/>
        <v>66583</v>
      </c>
      <c r="F9" s="325">
        <f t="shared" si="1"/>
        <v>3015</v>
      </c>
      <c r="G9" s="325">
        <f t="shared" si="1"/>
        <v>63568</v>
      </c>
      <c r="H9" s="325">
        <f t="shared" si="1"/>
        <v>1996453</v>
      </c>
      <c r="I9" s="325">
        <f t="shared" si="1"/>
        <v>280465</v>
      </c>
      <c r="J9" s="325">
        <f t="shared" si="1"/>
        <v>130831</v>
      </c>
      <c r="K9" s="325">
        <f t="shared" si="1"/>
        <v>1585157</v>
      </c>
      <c r="L9" s="325">
        <f t="shared" si="1"/>
        <v>233348</v>
      </c>
    </row>
    <row r="10" spans="1:12" x14ac:dyDescent="0.2">
      <c r="A10" s="326">
        <v>1</v>
      </c>
      <c r="B10" s="238" t="s">
        <v>109</v>
      </c>
      <c r="C10" s="236" t="s">
        <v>110</v>
      </c>
      <c r="D10" s="322">
        <f>E10+H10+L10</f>
        <v>5763</v>
      </c>
      <c r="E10" s="322">
        <f>F10+G10</f>
        <v>0</v>
      </c>
      <c r="F10" s="322">
        <v>0</v>
      </c>
      <c r="G10" s="322">
        <v>0</v>
      </c>
      <c r="H10" s="322">
        <f>I10+J10+K10</f>
        <v>5763</v>
      </c>
      <c r="I10" s="327">
        <v>310</v>
      </c>
      <c r="J10" s="327">
        <v>100</v>
      </c>
      <c r="K10" s="327">
        <v>5353</v>
      </c>
      <c r="L10" s="327">
        <v>0</v>
      </c>
    </row>
    <row r="11" spans="1:12" x14ac:dyDescent="0.2">
      <c r="A11" s="326">
        <v>2</v>
      </c>
      <c r="B11" s="240" t="s">
        <v>111</v>
      </c>
      <c r="C11" s="236" t="s">
        <v>112</v>
      </c>
      <c r="D11" s="322">
        <f t="shared" ref="D11:D74" si="2">E11+H11+L11</f>
        <v>4000</v>
      </c>
      <c r="E11" s="322">
        <f t="shared" ref="E11:E74" si="3">F11+G11</f>
        <v>0</v>
      </c>
      <c r="F11" s="322">
        <v>0</v>
      </c>
      <c r="G11" s="322">
        <v>0</v>
      </c>
      <c r="H11" s="322">
        <f t="shared" ref="H11:H71" si="4">I11+J11+K11</f>
        <v>4000</v>
      </c>
      <c r="I11" s="327">
        <v>400</v>
      </c>
      <c r="J11" s="327">
        <v>200</v>
      </c>
      <c r="K11" s="327">
        <v>3400</v>
      </c>
      <c r="L11" s="327">
        <v>0</v>
      </c>
    </row>
    <row r="12" spans="1:12" x14ac:dyDescent="0.2">
      <c r="A12" s="326">
        <v>3</v>
      </c>
      <c r="B12" s="235" t="s">
        <v>80</v>
      </c>
      <c r="C12" s="236" t="s">
        <v>81</v>
      </c>
      <c r="D12" s="322">
        <f t="shared" si="2"/>
        <v>27426</v>
      </c>
      <c r="E12" s="322">
        <f t="shared" si="3"/>
        <v>0</v>
      </c>
      <c r="F12" s="322">
        <v>0</v>
      </c>
      <c r="G12" s="322">
        <v>0</v>
      </c>
      <c r="H12" s="322">
        <f t="shared" si="4"/>
        <v>18420</v>
      </c>
      <c r="I12" s="327">
        <v>1620</v>
      </c>
      <c r="J12" s="327">
        <v>0</v>
      </c>
      <c r="K12" s="327">
        <v>16800</v>
      </c>
      <c r="L12" s="327">
        <v>9006</v>
      </c>
    </row>
    <row r="13" spans="1:12" x14ac:dyDescent="0.2">
      <c r="A13" s="326">
        <v>4</v>
      </c>
      <c r="B13" s="238" t="s">
        <v>113</v>
      </c>
      <c r="C13" s="236" t="s">
        <v>114</v>
      </c>
      <c r="D13" s="322">
        <f t="shared" si="2"/>
        <v>8700</v>
      </c>
      <c r="E13" s="322">
        <f t="shared" si="3"/>
        <v>0</v>
      </c>
      <c r="F13" s="322">
        <v>0</v>
      </c>
      <c r="G13" s="322">
        <v>0</v>
      </c>
      <c r="H13" s="322">
        <f t="shared" si="4"/>
        <v>8700</v>
      </c>
      <c r="I13" s="327">
        <v>1382</v>
      </c>
      <c r="J13" s="327">
        <v>109</v>
      </c>
      <c r="K13" s="327">
        <v>7209</v>
      </c>
      <c r="L13" s="327">
        <v>0</v>
      </c>
    </row>
    <row r="14" spans="1:12" ht="18.75" customHeight="1" x14ac:dyDescent="0.2">
      <c r="A14" s="326">
        <v>5</v>
      </c>
      <c r="B14" s="238" t="s">
        <v>115</v>
      </c>
      <c r="C14" s="236" t="s">
        <v>116</v>
      </c>
      <c r="D14" s="322">
        <f t="shared" si="2"/>
        <v>7120</v>
      </c>
      <c r="E14" s="322">
        <f t="shared" si="3"/>
        <v>0</v>
      </c>
      <c r="F14" s="322">
        <v>0</v>
      </c>
      <c r="G14" s="322">
        <v>0</v>
      </c>
      <c r="H14" s="322">
        <f t="shared" si="4"/>
        <v>7120</v>
      </c>
      <c r="I14" s="327">
        <v>3420</v>
      </c>
      <c r="J14" s="327">
        <v>750</v>
      </c>
      <c r="K14" s="327">
        <v>2950</v>
      </c>
      <c r="L14" s="327">
        <v>0</v>
      </c>
    </row>
    <row r="15" spans="1:12" x14ac:dyDescent="0.2">
      <c r="A15" s="326">
        <v>6</v>
      </c>
      <c r="B15" s="235" t="s">
        <v>117</v>
      </c>
      <c r="C15" s="236" t="s">
        <v>118</v>
      </c>
      <c r="D15" s="322">
        <f t="shared" si="2"/>
        <v>114489</v>
      </c>
      <c r="E15" s="322">
        <f t="shared" si="3"/>
        <v>0</v>
      </c>
      <c r="F15" s="322">
        <v>0</v>
      </c>
      <c r="G15" s="322">
        <v>0</v>
      </c>
      <c r="H15" s="322">
        <f t="shared" si="4"/>
        <v>98560</v>
      </c>
      <c r="I15" s="327">
        <v>15962</v>
      </c>
      <c r="J15" s="327">
        <v>7655</v>
      </c>
      <c r="K15" s="327">
        <v>74943</v>
      </c>
      <c r="L15" s="327">
        <v>15929</v>
      </c>
    </row>
    <row r="16" spans="1:12" x14ac:dyDescent="0.2">
      <c r="A16" s="326">
        <v>7</v>
      </c>
      <c r="B16" s="238" t="s">
        <v>20</v>
      </c>
      <c r="C16" s="236" t="s">
        <v>21</v>
      </c>
      <c r="D16" s="322">
        <f t="shared" si="2"/>
        <v>34713</v>
      </c>
      <c r="E16" s="322">
        <f t="shared" si="3"/>
        <v>0</v>
      </c>
      <c r="F16" s="322">
        <v>0</v>
      </c>
      <c r="G16" s="322">
        <v>0</v>
      </c>
      <c r="H16" s="322">
        <f t="shared" si="4"/>
        <v>26700</v>
      </c>
      <c r="I16" s="327">
        <v>3911</v>
      </c>
      <c r="J16" s="327">
        <v>1929</v>
      </c>
      <c r="K16" s="327">
        <v>20860</v>
      </c>
      <c r="L16" s="327">
        <v>8013</v>
      </c>
    </row>
    <row r="17" spans="1:12" x14ac:dyDescent="0.2">
      <c r="A17" s="326">
        <v>8</v>
      </c>
      <c r="B17" s="235" t="s">
        <v>119</v>
      </c>
      <c r="C17" s="236" t="s">
        <v>120</v>
      </c>
      <c r="D17" s="322">
        <f t="shared" si="2"/>
        <v>11639</v>
      </c>
      <c r="E17" s="322">
        <f t="shared" si="3"/>
        <v>0</v>
      </c>
      <c r="F17" s="322">
        <v>0</v>
      </c>
      <c r="G17" s="322">
        <v>0</v>
      </c>
      <c r="H17" s="322">
        <f t="shared" si="4"/>
        <v>11639</v>
      </c>
      <c r="I17" s="327">
        <v>3427</v>
      </c>
      <c r="J17" s="327">
        <v>1603</v>
      </c>
      <c r="K17" s="327">
        <v>6609</v>
      </c>
      <c r="L17" s="327">
        <v>0</v>
      </c>
    </row>
    <row r="18" spans="1:12" x14ac:dyDescent="0.2">
      <c r="A18" s="326">
        <v>9</v>
      </c>
      <c r="B18" s="235" t="s">
        <v>121</v>
      </c>
      <c r="C18" s="236" t="s">
        <v>122</v>
      </c>
      <c r="D18" s="322">
        <f t="shared" si="2"/>
        <v>10663</v>
      </c>
      <c r="E18" s="322">
        <f t="shared" si="3"/>
        <v>0</v>
      </c>
      <c r="F18" s="322">
        <v>0</v>
      </c>
      <c r="G18" s="322">
        <v>0</v>
      </c>
      <c r="H18" s="322">
        <f t="shared" si="4"/>
        <v>10663</v>
      </c>
      <c r="I18" s="327">
        <v>847</v>
      </c>
      <c r="J18" s="327">
        <v>269</v>
      </c>
      <c r="K18" s="327">
        <v>9547</v>
      </c>
      <c r="L18" s="327">
        <v>0</v>
      </c>
    </row>
    <row r="19" spans="1:12" x14ac:dyDescent="0.2">
      <c r="A19" s="326">
        <v>10</v>
      </c>
      <c r="B19" s="235" t="s">
        <v>123</v>
      </c>
      <c r="C19" s="236" t="s">
        <v>124</v>
      </c>
      <c r="D19" s="322">
        <f t="shared" si="2"/>
        <v>9626</v>
      </c>
      <c r="E19" s="322">
        <f t="shared" si="3"/>
        <v>0</v>
      </c>
      <c r="F19" s="322">
        <v>0</v>
      </c>
      <c r="G19" s="322">
        <v>0</v>
      </c>
      <c r="H19" s="322">
        <f t="shared" si="4"/>
        <v>9626</v>
      </c>
      <c r="I19" s="327">
        <v>313</v>
      </c>
      <c r="J19" s="327">
        <v>3243</v>
      </c>
      <c r="K19" s="327">
        <v>6070</v>
      </c>
      <c r="L19" s="327">
        <v>0</v>
      </c>
    </row>
    <row r="20" spans="1:12" x14ac:dyDescent="0.2">
      <c r="A20" s="326">
        <v>11</v>
      </c>
      <c r="B20" s="235" t="s">
        <v>125</v>
      </c>
      <c r="C20" s="236" t="s">
        <v>126</v>
      </c>
      <c r="D20" s="322">
        <f t="shared" si="2"/>
        <v>7703</v>
      </c>
      <c r="E20" s="322">
        <f t="shared" si="3"/>
        <v>0</v>
      </c>
      <c r="F20" s="322">
        <v>0</v>
      </c>
      <c r="G20" s="322">
        <v>0</v>
      </c>
      <c r="H20" s="322">
        <f t="shared" si="4"/>
        <v>7703</v>
      </c>
      <c r="I20" s="327">
        <v>1824</v>
      </c>
      <c r="J20" s="327">
        <v>1356</v>
      </c>
      <c r="K20" s="327">
        <v>4523</v>
      </c>
      <c r="L20" s="327">
        <v>0</v>
      </c>
    </row>
    <row r="21" spans="1:12" x14ac:dyDescent="0.2">
      <c r="A21" s="326">
        <v>12</v>
      </c>
      <c r="B21" s="235" t="s">
        <v>127</v>
      </c>
      <c r="C21" s="236" t="s">
        <v>128</v>
      </c>
      <c r="D21" s="322">
        <f t="shared" si="2"/>
        <v>25572</v>
      </c>
      <c r="E21" s="322">
        <f t="shared" si="3"/>
        <v>0</v>
      </c>
      <c r="F21" s="322">
        <v>0</v>
      </c>
      <c r="G21" s="322">
        <v>0</v>
      </c>
      <c r="H21" s="322">
        <f t="shared" si="4"/>
        <v>25572</v>
      </c>
      <c r="I21" s="327">
        <v>1160</v>
      </c>
      <c r="J21" s="327">
        <v>2800</v>
      </c>
      <c r="K21" s="327">
        <v>21612</v>
      </c>
      <c r="L21" s="327">
        <v>0</v>
      </c>
    </row>
    <row r="22" spans="1:12" x14ac:dyDescent="0.2">
      <c r="A22" s="326">
        <v>13</v>
      </c>
      <c r="B22" s="235" t="s">
        <v>129</v>
      </c>
      <c r="C22" s="236" t="s">
        <v>130</v>
      </c>
      <c r="D22" s="322">
        <f t="shared" si="2"/>
        <v>0</v>
      </c>
      <c r="E22" s="322">
        <f t="shared" si="3"/>
        <v>0</v>
      </c>
      <c r="F22" s="322">
        <v>0</v>
      </c>
      <c r="G22" s="322">
        <v>0</v>
      </c>
      <c r="H22" s="322">
        <f t="shared" si="4"/>
        <v>0</v>
      </c>
      <c r="I22" s="327">
        <v>0</v>
      </c>
      <c r="J22" s="327">
        <v>0</v>
      </c>
      <c r="K22" s="327">
        <v>0</v>
      </c>
      <c r="L22" s="327">
        <v>0</v>
      </c>
    </row>
    <row r="23" spans="1:12" x14ac:dyDescent="0.2">
      <c r="A23" s="326">
        <v>14</v>
      </c>
      <c r="B23" s="235" t="s">
        <v>131</v>
      </c>
      <c r="C23" s="236" t="s">
        <v>132</v>
      </c>
      <c r="D23" s="322">
        <f t="shared" si="2"/>
        <v>14045</v>
      </c>
      <c r="E23" s="322">
        <f t="shared" si="3"/>
        <v>0</v>
      </c>
      <c r="F23" s="322">
        <v>0</v>
      </c>
      <c r="G23" s="322">
        <v>0</v>
      </c>
      <c r="H23" s="322">
        <f t="shared" si="4"/>
        <v>14045</v>
      </c>
      <c r="I23" s="327">
        <v>1957</v>
      </c>
      <c r="J23" s="327">
        <v>1007</v>
      </c>
      <c r="K23" s="327">
        <v>11081</v>
      </c>
      <c r="L23" s="327">
        <v>0</v>
      </c>
    </row>
    <row r="24" spans="1:12" x14ac:dyDescent="0.2">
      <c r="A24" s="326">
        <v>15</v>
      </c>
      <c r="B24" s="235" t="s">
        <v>133</v>
      </c>
      <c r="C24" s="236" t="s">
        <v>134</v>
      </c>
      <c r="D24" s="322">
        <f t="shared" si="2"/>
        <v>33427</v>
      </c>
      <c r="E24" s="322">
        <f t="shared" si="3"/>
        <v>0</v>
      </c>
      <c r="F24" s="322">
        <v>0</v>
      </c>
      <c r="G24" s="322">
        <v>0</v>
      </c>
      <c r="H24" s="322">
        <f t="shared" si="4"/>
        <v>33427</v>
      </c>
      <c r="I24" s="327">
        <v>4031</v>
      </c>
      <c r="J24" s="327">
        <v>11112</v>
      </c>
      <c r="K24" s="327">
        <v>18284</v>
      </c>
      <c r="L24" s="327">
        <v>0</v>
      </c>
    </row>
    <row r="25" spans="1:12" x14ac:dyDescent="0.2">
      <c r="A25" s="326">
        <v>16</v>
      </c>
      <c r="B25" s="235" t="s">
        <v>135</v>
      </c>
      <c r="C25" s="236" t="s">
        <v>136</v>
      </c>
      <c r="D25" s="322">
        <f t="shared" si="2"/>
        <v>35000</v>
      </c>
      <c r="E25" s="322">
        <f t="shared" si="3"/>
        <v>0</v>
      </c>
      <c r="F25" s="322">
        <v>0</v>
      </c>
      <c r="G25" s="322">
        <v>0</v>
      </c>
      <c r="H25" s="322">
        <f t="shared" si="4"/>
        <v>35000</v>
      </c>
      <c r="I25" s="327">
        <v>4455</v>
      </c>
      <c r="J25" s="327">
        <v>7305</v>
      </c>
      <c r="K25" s="327">
        <v>23240</v>
      </c>
      <c r="L25" s="327">
        <v>0</v>
      </c>
    </row>
    <row r="26" spans="1:12" x14ac:dyDescent="0.2">
      <c r="A26" s="326">
        <v>17</v>
      </c>
      <c r="B26" s="235" t="s">
        <v>30</v>
      </c>
      <c r="C26" s="236" t="s">
        <v>31</v>
      </c>
      <c r="D26" s="322">
        <f t="shared" si="2"/>
        <v>63006</v>
      </c>
      <c r="E26" s="322">
        <f t="shared" si="3"/>
        <v>0</v>
      </c>
      <c r="F26" s="322">
        <v>0</v>
      </c>
      <c r="G26" s="322">
        <v>0</v>
      </c>
      <c r="H26" s="322">
        <f t="shared" si="4"/>
        <v>49103</v>
      </c>
      <c r="I26" s="327">
        <v>11490</v>
      </c>
      <c r="J26" s="327">
        <v>4050</v>
      </c>
      <c r="K26" s="327">
        <v>33563</v>
      </c>
      <c r="L26" s="327">
        <v>13903</v>
      </c>
    </row>
    <row r="27" spans="1:12" x14ac:dyDescent="0.2">
      <c r="A27" s="326">
        <v>18</v>
      </c>
      <c r="B27" s="238" t="s">
        <v>137</v>
      </c>
      <c r="C27" s="236" t="s">
        <v>138</v>
      </c>
      <c r="D27" s="322">
        <f t="shared" si="2"/>
        <v>7300</v>
      </c>
      <c r="E27" s="322">
        <f t="shared" si="3"/>
        <v>0</v>
      </c>
      <c r="F27" s="322">
        <v>0</v>
      </c>
      <c r="G27" s="322">
        <v>0</v>
      </c>
      <c r="H27" s="322">
        <f t="shared" si="4"/>
        <v>7300</v>
      </c>
      <c r="I27" s="327">
        <v>1362</v>
      </c>
      <c r="J27" s="327">
        <v>20</v>
      </c>
      <c r="K27" s="327">
        <v>5918</v>
      </c>
      <c r="L27" s="327">
        <v>0</v>
      </c>
    </row>
    <row r="28" spans="1:12" x14ac:dyDescent="0.2">
      <c r="A28" s="326">
        <v>19</v>
      </c>
      <c r="B28" s="238" t="s">
        <v>139</v>
      </c>
      <c r="C28" s="236" t="s">
        <v>140</v>
      </c>
      <c r="D28" s="322">
        <f t="shared" si="2"/>
        <v>8400</v>
      </c>
      <c r="E28" s="322">
        <f t="shared" si="3"/>
        <v>0</v>
      </c>
      <c r="F28" s="322">
        <v>0</v>
      </c>
      <c r="G28" s="322">
        <v>0</v>
      </c>
      <c r="H28" s="322">
        <f t="shared" si="4"/>
        <v>8400</v>
      </c>
      <c r="I28" s="327">
        <v>3385</v>
      </c>
      <c r="J28" s="327">
        <v>550</v>
      </c>
      <c r="K28" s="327">
        <v>4465</v>
      </c>
      <c r="L28" s="327">
        <v>0</v>
      </c>
    </row>
    <row r="29" spans="1:12" x14ac:dyDescent="0.2">
      <c r="A29" s="326">
        <v>20</v>
      </c>
      <c r="B29" s="238" t="s">
        <v>84</v>
      </c>
      <c r="C29" s="236" t="s">
        <v>85</v>
      </c>
      <c r="D29" s="322">
        <f t="shared" si="2"/>
        <v>44053</v>
      </c>
      <c r="E29" s="322">
        <f t="shared" si="3"/>
        <v>0</v>
      </c>
      <c r="F29" s="322">
        <v>0</v>
      </c>
      <c r="G29" s="322">
        <v>0</v>
      </c>
      <c r="H29" s="322">
        <f t="shared" si="4"/>
        <v>44053</v>
      </c>
      <c r="I29" s="327">
        <v>7751</v>
      </c>
      <c r="J29" s="327">
        <v>4729</v>
      </c>
      <c r="K29" s="327">
        <v>31573</v>
      </c>
      <c r="L29" s="327">
        <v>0</v>
      </c>
    </row>
    <row r="30" spans="1:12" x14ac:dyDescent="0.2">
      <c r="A30" s="326">
        <v>21</v>
      </c>
      <c r="B30" s="238" t="s">
        <v>141</v>
      </c>
      <c r="C30" s="236" t="s">
        <v>142</v>
      </c>
      <c r="D30" s="322">
        <f t="shared" si="2"/>
        <v>42899</v>
      </c>
      <c r="E30" s="322">
        <f t="shared" si="3"/>
        <v>0</v>
      </c>
      <c r="F30" s="322">
        <v>0</v>
      </c>
      <c r="G30" s="322">
        <v>0</v>
      </c>
      <c r="H30" s="322">
        <f t="shared" si="4"/>
        <v>33886</v>
      </c>
      <c r="I30" s="327">
        <v>4375</v>
      </c>
      <c r="J30" s="327">
        <v>1996</v>
      </c>
      <c r="K30" s="327">
        <v>27515</v>
      </c>
      <c r="L30" s="327">
        <v>9013</v>
      </c>
    </row>
    <row r="31" spans="1:12" x14ac:dyDescent="0.2">
      <c r="A31" s="326">
        <v>22</v>
      </c>
      <c r="B31" s="235" t="s">
        <v>143</v>
      </c>
      <c r="C31" s="236" t="s">
        <v>144</v>
      </c>
      <c r="D31" s="322">
        <f t="shared" si="2"/>
        <v>8141</v>
      </c>
      <c r="E31" s="322">
        <f t="shared" si="3"/>
        <v>0</v>
      </c>
      <c r="F31" s="322">
        <v>0</v>
      </c>
      <c r="G31" s="322">
        <v>0</v>
      </c>
      <c r="H31" s="322">
        <f t="shared" si="4"/>
        <v>8141</v>
      </c>
      <c r="I31" s="327">
        <v>2125</v>
      </c>
      <c r="J31" s="327">
        <v>840</v>
      </c>
      <c r="K31" s="327">
        <v>5176</v>
      </c>
      <c r="L31" s="327">
        <v>0</v>
      </c>
    </row>
    <row r="32" spans="1:12" x14ac:dyDescent="0.2">
      <c r="A32" s="326">
        <v>23</v>
      </c>
      <c r="B32" s="235" t="s">
        <v>145</v>
      </c>
      <c r="C32" s="236" t="s">
        <v>146</v>
      </c>
      <c r="D32" s="322">
        <f t="shared" si="2"/>
        <v>0</v>
      </c>
      <c r="E32" s="322">
        <f t="shared" si="3"/>
        <v>0</v>
      </c>
      <c r="F32" s="322">
        <v>0</v>
      </c>
      <c r="G32" s="322">
        <v>0</v>
      </c>
      <c r="H32" s="322">
        <f t="shared" si="4"/>
        <v>0</v>
      </c>
      <c r="I32" s="327">
        <v>0</v>
      </c>
      <c r="J32" s="327">
        <v>0</v>
      </c>
      <c r="K32" s="327">
        <v>0</v>
      </c>
      <c r="L32" s="327">
        <v>0</v>
      </c>
    </row>
    <row r="33" spans="1:12" ht="24" x14ac:dyDescent="0.2">
      <c r="A33" s="326">
        <v>24</v>
      </c>
      <c r="B33" s="235" t="s">
        <v>147</v>
      </c>
      <c r="C33" s="236" t="s">
        <v>148</v>
      </c>
      <c r="D33" s="322">
        <f t="shared" si="2"/>
        <v>0</v>
      </c>
      <c r="E33" s="322">
        <f t="shared" si="3"/>
        <v>0</v>
      </c>
      <c r="F33" s="322">
        <v>0</v>
      </c>
      <c r="G33" s="322">
        <v>0</v>
      </c>
      <c r="H33" s="322">
        <f t="shared" si="4"/>
        <v>0</v>
      </c>
      <c r="I33" s="327">
        <v>0</v>
      </c>
      <c r="J33" s="327">
        <v>0</v>
      </c>
      <c r="K33" s="327">
        <v>0</v>
      </c>
      <c r="L33" s="327">
        <v>0</v>
      </c>
    </row>
    <row r="34" spans="1:12" x14ac:dyDescent="0.2">
      <c r="A34" s="326">
        <v>25</v>
      </c>
      <c r="B34" s="238" t="s">
        <v>149</v>
      </c>
      <c r="C34" s="236" t="s">
        <v>150</v>
      </c>
      <c r="D34" s="322">
        <f t="shared" si="2"/>
        <v>66349</v>
      </c>
      <c r="E34" s="322">
        <f t="shared" si="3"/>
        <v>0</v>
      </c>
      <c r="F34" s="322">
        <v>0</v>
      </c>
      <c r="G34" s="322">
        <v>0</v>
      </c>
      <c r="H34" s="322">
        <f t="shared" si="4"/>
        <v>46100</v>
      </c>
      <c r="I34" s="327">
        <v>14746</v>
      </c>
      <c r="J34" s="327">
        <v>1296</v>
      </c>
      <c r="K34" s="327">
        <v>30058</v>
      </c>
      <c r="L34" s="327">
        <v>20249</v>
      </c>
    </row>
    <row r="35" spans="1:12" x14ac:dyDescent="0.2">
      <c r="A35" s="326">
        <v>26</v>
      </c>
      <c r="B35" s="235" t="s">
        <v>151</v>
      </c>
      <c r="C35" s="236" t="s">
        <v>152</v>
      </c>
      <c r="D35" s="322">
        <f t="shared" si="2"/>
        <v>64982</v>
      </c>
      <c r="E35" s="322">
        <f t="shared" si="3"/>
        <v>20</v>
      </c>
      <c r="F35" s="322">
        <v>20</v>
      </c>
      <c r="G35" s="322">
        <v>0</v>
      </c>
      <c r="H35" s="322">
        <f t="shared" si="4"/>
        <v>58980</v>
      </c>
      <c r="I35" s="327">
        <v>200</v>
      </c>
      <c r="J35" s="327">
        <v>0</v>
      </c>
      <c r="K35" s="327">
        <v>58780</v>
      </c>
      <c r="L35" s="327">
        <v>5982</v>
      </c>
    </row>
    <row r="36" spans="1:12" x14ac:dyDescent="0.2">
      <c r="A36" s="326">
        <v>27</v>
      </c>
      <c r="B36" s="240" t="s">
        <v>153</v>
      </c>
      <c r="C36" s="236" t="s">
        <v>154</v>
      </c>
      <c r="D36" s="322">
        <f t="shared" si="2"/>
        <v>0</v>
      </c>
      <c r="E36" s="322">
        <f t="shared" si="3"/>
        <v>0</v>
      </c>
      <c r="F36" s="322">
        <v>0</v>
      </c>
      <c r="G36" s="322">
        <v>0</v>
      </c>
      <c r="H36" s="322">
        <f t="shared" si="4"/>
        <v>0</v>
      </c>
      <c r="I36" s="327">
        <v>0</v>
      </c>
      <c r="J36" s="327">
        <v>0</v>
      </c>
      <c r="K36" s="327">
        <v>0</v>
      </c>
      <c r="L36" s="327">
        <v>0</v>
      </c>
    </row>
    <row r="37" spans="1:12" x14ac:dyDescent="0.2">
      <c r="A37" s="326">
        <v>28</v>
      </c>
      <c r="B37" s="238" t="s">
        <v>155</v>
      </c>
      <c r="C37" s="328" t="s">
        <v>156</v>
      </c>
      <c r="D37" s="322">
        <f t="shared" si="2"/>
        <v>0</v>
      </c>
      <c r="E37" s="322">
        <f t="shared" si="3"/>
        <v>0</v>
      </c>
      <c r="F37" s="322">
        <v>0</v>
      </c>
      <c r="G37" s="322">
        <v>0</v>
      </c>
      <c r="H37" s="322">
        <f t="shared" si="4"/>
        <v>0</v>
      </c>
      <c r="I37" s="327">
        <v>0</v>
      </c>
      <c r="J37" s="327">
        <v>0</v>
      </c>
      <c r="K37" s="327">
        <v>0</v>
      </c>
      <c r="L37" s="327">
        <v>0</v>
      </c>
    </row>
    <row r="38" spans="1:12" x14ac:dyDescent="0.2">
      <c r="A38" s="326">
        <v>29</v>
      </c>
      <c r="B38" s="240" t="s">
        <v>157</v>
      </c>
      <c r="C38" s="236" t="s">
        <v>158</v>
      </c>
      <c r="D38" s="322">
        <f t="shared" si="2"/>
        <v>64672</v>
      </c>
      <c r="E38" s="322">
        <f t="shared" si="3"/>
        <v>0</v>
      </c>
      <c r="F38" s="322">
        <v>0</v>
      </c>
      <c r="G38" s="322">
        <v>0</v>
      </c>
      <c r="H38" s="322">
        <f t="shared" si="4"/>
        <v>56970</v>
      </c>
      <c r="I38" s="327">
        <v>8296</v>
      </c>
      <c r="J38" s="327">
        <v>1560</v>
      </c>
      <c r="K38" s="327">
        <v>47114</v>
      </c>
      <c r="L38" s="327">
        <v>7702</v>
      </c>
    </row>
    <row r="39" spans="1:12" x14ac:dyDescent="0.2">
      <c r="A39" s="326">
        <v>30</v>
      </c>
      <c r="B39" s="238" t="s">
        <v>46</v>
      </c>
      <c r="C39" s="236" t="s">
        <v>47</v>
      </c>
      <c r="D39" s="322">
        <f t="shared" si="2"/>
        <v>64955</v>
      </c>
      <c r="E39" s="322">
        <f t="shared" si="3"/>
        <v>0</v>
      </c>
      <c r="F39" s="322">
        <v>0</v>
      </c>
      <c r="G39" s="322">
        <v>0</v>
      </c>
      <c r="H39" s="322">
        <f t="shared" si="4"/>
        <v>51265</v>
      </c>
      <c r="I39" s="327">
        <v>5254</v>
      </c>
      <c r="J39" s="327">
        <v>3146</v>
      </c>
      <c r="K39" s="327">
        <v>42865</v>
      </c>
      <c r="L39" s="327">
        <v>13690</v>
      </c>
    </row>
    <row r="40" spans="1:12" x14ac:dyDescent="0.2">
      <c r="A40" s="326">
        <v>31</v>
      </c>
      <c r="B40" s="240" t="s">
        <v>159</v>
      </c>
      <c r="C40" s="236" t="s">
        <v>160</v>
      </c>
      <c r="D40" s="322">
        <f t="shared" si="2"/>
        <v>17900</v>
      </c>
      <c r="E40" s="322">
        <f t="shared" si="3"/>
        <v>0</v>
      </c>
      <c r="F40" s="322">
        <v>0</v>
      </c>
      <c r="G40" s="322">
        <v>0</v>
      </c>
      <c r="H40" s="322">
        <f t="shared" si="4"/>
        <v>17900</v>
      </c>
      <c r="I40" s="327">
        <v>2110</v>
      </c>
      <c r="J40" s="327">
        <v>3570</v>
      </c>
      <c r="K40" s="327">
        <v>12220</v>
      </c>
      <c r="L40" s="327">
        <v>0</v>
      </c>
    </row>
    <row r="41" spans="1:12" x14ac:dyDescent="0.2">
      <c r="A41" s="326">
        <v>32</v>
      </c>
      <c r="B41" s="235" t="s">
        <v>58</v>
      </c>
      <c r="C41" s="236" t="s">
        <v>59</v>
      </c>
      <c r="D41" s="322">
        <f t="shared" si="2"/>
        <v>37744</v>
      </c>
      <c r="E41" s="322">
        <f t="shared" si="3"/>
        <v>0</v>
      </c>
      <c r="F41" s="322">
        <v>0</v>
      </c>
      <c r="G41" s="322">
        <v>0</v>
      </c>
      <c r="H41" s="322">
        <f t="shared" si="4"/>
        <v>32900</v>
      </c>
      <c r="I41" s="327">
        <v>5200</v>
      </c>
      <c r="J41" s="327">
        <v>3000</v>
      </c>
      <c r="K41" s="327">
        <v>24700</v>
      </c>
      <c r="L41" s="327">
        <v>4844</v>
      </c>
    </row>
    <row r="42" spans="1:12" x14ac:dyDescent="0.2">
      <c r="A42" s="326">
        <v>33</v>
      </c>
      <c r="B42" s="240" t="s">
        <v>161</v>
      </c>
      <c r="C42" s="236" t="s">
        <v>162</v>
      </c>
      <c r="D42" s="322">
        <f t="shared" si="2"/>
        <v>11943</v>
      </c>
      <c r="E42" s="322">
        <f t="shared" si="3"/>
        <v>0</v>
      </c>
      <c r="F42" s="322">
        <v>0</v>
      </c>
      <c r="G42" s="322">
        <v>0</v>
      </c>
      <c r="H42" s="322">
        <f t="shared" si="4"/>
        <v>11943</v>
      </c>
      <c r="I42" s="327">
        <v>2978</v>
      </c>
      <c r="J42" s="327">
        <v>2637</v>
      </c>
      <c r="K42" s="327">
        <v>6328</v>
      </c>
      <c r="L42" s="327">
        <v>0</v>
      </c>
    </row>
    <row r="43" spans="1:12" x14ac:dyDescent="0.2">
      <c r="A43" s="326">
        <v>34</v>
      </c>
      <c r="B43" s="238" t="s">
        <v>82</v>
      </c>
      <c r="C43" s="236" t="s">
        <v>83</v>
      </c>
      <c r="D43" s="322">
        <f t="shared" si="2"/>
        <v>41021</v>
      </c>
      <c r="E43" s="322">
        <f t="shared" si="3"/>
        <v>0</v>
      </c>
      <c r="F43" s="322">
        <v>0</v>
      </c>
      <c r="G43" s="322">
        <v>0</v>
      </c>
      <c r="H43" s="322">
        <f t="shared" si="4"/>
        <v>41021</v>
      </c>
      <c r="I43" s="327">
        <v>2120</v>
      </c>
      <c r="J43" s="327">
        <v>400</v>
      </c>
      <c r="K43" s="327">
        <v>38501</v>
      </c>
      <c r="L43" s="327">
        <v>0</v>
      </c>
    </row>
    <row r="44" spans="1:12" x14ac:dyDescent="0.2">
      <c r="A44" s="326">
        <v>35</v>
      </c>
      <c r="B44" s="329" t="s">
        <v>163</v>
      </c>
      <c r="C44" s="330" t="s">
        <v>164</v>
      </c>
      <c r="D44" s="322">
        <f t="shared" si="2"/>
        <v>19016</v>
      </c>
      <c r="E44" s="322">
        <f t="shared" si="3"/>
        <v>0</v>
      </c>
      <c r="F44" s="322">
        <v>0</v>
      </c>
      <c r="G44" s="322">
        <v>0</v>
      </c>
      <c r="H44" s="322">
        <f t="shared" si="4"/>
        <v>19016</v>
      </c>
      <c r="I44" s="327">
        <v>1204</v>
      </c>
      <c r="J44" s="327">
        <v>1938</v>
      </c>
      <c r="K44" s="327">
        <v>15874</v>
      </c>
      <c r="L44" s="327">
        <v>0</v>
      </c>
    </row>
    <row r="45" spans="1:12" x14ac:dyDescent="0.2">
      <c r="A45" s="326">
        <v>36</v>
      </c>
      <c r="B45" s="238" t="s">
        <v>165</v>
      </c>
      <c r="C45" s="236" t="s">
        <v>166</v>
      </c>
      <c r="D45" s="322">
        <f t="shared" si="2"/>
        <v>7920</v>
      </c>
      <c r="E45" s="322">
        <f t="shared" si="3"/>
        <v>0</v>
      </c>
      <c r="F45" s="322">
        <v>0</v>
      </c>
      <c r="G45" s="322">
        <v>0</v>
      </c>
      <c r="H45" s="322">
        <f t="shared" si="4"/>
        <v>7920</v>
      </c>
      <c r="I45" s="327">
        <v>10</v>
      </c>
      <c r="J45" s="327">
        <v>0</v>
      </c>
      <c r="K45" s="327">
        <v>7910</v>
      </c>
      <c r="L45" s="327">
        <v>0</v>
      </c>
    </row>
    <row r="46" spans="1:12" x14ac:dyDescent="0.2">
      <c r="A46" s="326">
        <v>37</v>
      </c>
      <c r="B46" s="238" t="s">
        <v>86</v>
      </c>
      <c r="C46" s="236" t="s">
        <v>87</v>
      </c>
      <c r="D46" s="322">
        <f t="shared" si="2"/>
        <v>16396</v>
      </c>
      <c r="E46" s="322">
        <f t="shared" si="3"/>
        <v>0</v>
      </c>
      <c r="F46" s="322">
        <v>0</v>
      </c>
      <c r="G46" s="322">
        <v>0</v>
      </c>
      <c r="H46" s="322">
        <f t="shared" si="4"/>
        <v>16396</v>
      </c>
      <c r="I46" s="327">
        <v>1022</v>
      </c>
      <c r="J46" s="327">
        <v>600</v>
      </c>
      <c r="K46" s="327">
        <v>14774</v>
      </c>
      <c r="L46" s="327">
        <v>0</v>
      </c>
    </row>
    <row r="47" spans="1:12" x14ac:dyDescent="0.2">
      <c r="A47" s="326">
        <v>38</v>
      </c>
      <c r="B47" s="235" t="s">
        <v>167</v>
      </c>
      <c r="C47" s="236" t="s">
        <v>168</v>
      </c>
      <c r="D47" s="322">
        <f t="shared" si="2"/>
        <v>7023</v>
      </c>
      <c r="E47" s="322">
        <f t="shared" si="3"/>
        <v>0</v>
      </c>
      <c r="F47" s="322">
        <v>0</v>
      </c>
      <c r="G47" s="322">
        <v>0</v>
      </c>
      <c r="H47" s="322">
        <f t="shared" si="4"/>
        <v>7023</v>
      </c>
      <c r="I47" s="327">
        <v>1072</v>
      </c>
      <c r="J47" s="327">
        <v>348</v>
      </c>
      <c r="K47" s="327">
        <v>5603</v>
      </c>
      <c r="L47" s="327">
        <v>0</v>
      </c>
    </row>
    <row r="48" spans="1:12" x14ac:dyDescent="0.2">
      <c r="A48" s="326">
        <v>39</v>
      </c>
      <c r="B48" s="240" t="s">
        <v>169</v>
      </c>
      <c r="C48" s="236" t="s">
        <v>170</v>
      </c>
      <c r="D48" s="322">
        <f t="shared" si="2"/>
        <v>1000</v>
      </c>
      <c r="E48" s="322">
        <f t="shared" si="3"/>
        <v>0</v>
      </c>
      <c r="F48" s="322">
        <v>0</v>
      </c>
      <c r="G48" s="322">
        <v>0</v>
      </c>
      <c r="H48" s="322">
        <f t="shared" si="4"/>
        <v>1000</v>
      </c>
      <c r="I48" s="327">
        <v>17</v>
      </c>
      <c r="J48" s="327">
        <v>6</v>
      </c>
      <c r="K48" s="327">
        <v>977</v>
      </c>
      <c r="L48" s="327">
        <v>0</v>
      </c>
    </row>
    <row r="49" spans="1:12" x14ac:dyDescent="0.2">
      <c r="A49" s="326">
        <v>40</v>
      </c>
      <c r="B49" s="235" t="s">
        <v>171</v>
      </c>
      <c r="C49" s="236" t="s">
        <v>172</v>
      </c>
      <c r="D49" s="322">
        <f t="shared" si="2"/>
        <v>83611</v>
      </c>
      <c r="E49" s="322">
        <f t="shared" si="3"/>
        <v>0</v>
      </c>
      <c r="F49" s="322">
        <v>0</v>
      </c>
      <c r="G49" s="322">
        <v>0</v>
      </c>
      <c r="H49" s="322">
        <f t="shared" si="4"/>
        <v>62000</v>
      </c>
      <c r="I49" s="327">
        <v>6751</v>
      </c>
      <c r="J49" s="327">
        <v>184</v>
      </c>
      <c r="K49" s="327">
        <v>55065</v>
      </c>
      <c r="L49" s="327">
        <v>21611</v>
      </c>
    </row>
    <row r="50" spans="1:12" x14ac:dyDescent="0.2">
      <c r="A50" s="326">
        <v>41</v>
      </c>
      <c r="B50" s="238" t="s">
        <v>78</v>
      </c>
      <c r="C50" s="236" t="s">
        <v>79</v>
      </c>
      <c r="D50" s="322">
        <f t="shared" si="2"/>
        <v>9000</v>
      </c>
      <c r="E50" s="322">
        <f t="shared" si="3"/>
        <v>0</v>
      </c>
      <c r="F50" s="322">
        <v>0</v>
      </c>
      <c r="G50" s="322">
        <v>0</v>
      </c>
      <c r="H50" s="322">
        <f t="shared" si="4"/>
        <v>9000</v>
      </c>
      <c r="I50" s="327">
        <v>1588</v>
      </c>
      <c r="J50" s="327">
        <v>280</v>
      </c>
      <c r="K50" s="327">
        <v>7132</v>
      </c>
      <c r="L50" s="327">
        <v>0</v>
      </c>
    </row>
    <row r="51" spans="1:12" x14ac:dyDescent="0.2">
      <c r="A51" s="326">
        <v>42</v>
      </c>
      <c r="B51" s="238" t="s">
        <v>173</v>
      </c>
      <c r="C51" s="236" t="s">
        <v>174</v>
      </c>
      <c r="D51" s="322">
        <f t="shared" si="2"/>
        <v>20920</v>
      </c>
      <c r="E51" s="322">
        <f t="shared" si="3"/>
        <v>0</v>
      </c>
      <c r="F51" s="322">
        <v>0</v>
      </c>
      <c r="G51" s="322">
        <v>0</v>
      </c>
      <c r="H51" s="322">
        <f t="shared" si="4"/>
        <v>20920</v>
      </c>
      <c r="I51" s="327">
        <v>3680</v>
      </c>
      <c r="J51" s="327">
        <v>1520</v>
      </c>
      <c r="K51" s="327">
        <v>15720</v>
      </c>
      <c r="L51" s="327">
        <v>0</v>
      </c>
    </row>
    <row r="52" spans="1:12" x14ac:dyDescent="0.2">
      <c r="A52" s="326">
        <v>43</v>
      </c>
      <c r="B52" s="235" t="s">
        <v>175</v>
      </c>
      <c r="C52" s="236" t="s">
        <v>176</v>
      </c>
      <c r="D52" s="322">
        <f t="shared" si="2"/>
        <v>11110</v>
      </c>
      <c r="E52" s="322">
        <f t="shared" si="3"/>
        <v>0</v>
      </c>
      <c r="F52" s="322">
        <v>0</v>
      </c>
      <c r="G52" s="322">
        <v>0</v>
      </c>
      <c r="H52" s="322">
        <f t="shared" si="4"/>
        <v>11110</v>
      </c>
      <c r="I52" s="327">
        <v>1749</v>
      </c>
      <c r="J52" s="327">
        <v>1511</v>
      </c>
      <c r="K52" s="327">
        <v>7850</v>
      </c>
      <c r="L52" s="327">
        <v>0</v>
      </c>
    </row>
    <row r="53" spans="1:12" x14ac:dyDescent="0.2">
      <c r="A53" s="326">
        <v>44</v>
      </c>
      <c r="B53" s="235" t="s">
        <v>42</v>
      </c>
      <c r="C53" s="236" t="s">
        <v>43</v>
      </c>
      <c r="D53" s="322">
        <f t="shared" si="2"/>
        <v>15279</v>
      </c>
      <c r="E53" s="322">
        <f t="shared" si="3"/>
        <v>0</v>
      </c>
      <c r="F53" s="322">
        <v>0</v>
      </c>
      <c r="G53" s="322">
        <v>0</v>
      </c>
      <c r="H53" s="322">
        <f t="shared" si="4"/>
        <v>15279</v>
      </c>
      <c r="I53" s="327">
        <v>1378</v>
      </c>
      <c r="J53" s="327">
        <v>3851</v>
      </c>
      <c r="K53" s="327">
        <v>10050</v>
      </c>
      <c r="L53" s="327">
        <v>0</v>
      </c>
    </row>
    <row r="54" spans="1:12" x14ac:dyDescent="0.2">
      <c r="A54" s="326">
        <v>45</v>
      </c>
      <c r="B54" s="240" t="s">
        <v>177</v>
      </c>
      <c r="C54" s="236" t="s">
        <v>178</v>
      </c>
      <c r="D54" s="322">
        <f t="shared" si="2"/>
        <v>22434</v>
      </c>
      <c r="E54" s="322">
        <f t="shared" si="3"/>
        <v>0</v>
      </c>
      <c r="F54" s="322">
        <v>0</v>
      </c>
      <c r="G54" s="322">
        <v>0</v>
      </c>
      <c r="H54" s="322">
        <f t="shared" si="4"/>
        <v>22434</v>
      </c>
      <c r="I54" s="327">
        <v>1052</v>
      </c>
      <c r="J54" s="327">
        <v>6797</v>
      </c>
      <c r="K54" s="327">
        <v>14585</v>
      </c>
      <c r="L54" s="327">
        <v>0</v>
      </c>
    </row>
    <row r="55" spans="1:12" x14ac:dyDescent="0.2">
      <c r="A55" s="326">
        <v>46</v>
      </c>
      <c r="B55" s="235" t="s">
        <v>179</v>
      </c>
      <c r="C55" s="236" t="s">
        <v>180</v>
      </c>
      <c r="D55" s="322">
        <f t="shared" si="2"/>
        <v>5200</v>
      </c>
      <c r="E55" s="322">
        <f t="shared" si="3"/>
        <v>0</v>
      </c>
      <c r="F55" s="322">
        <v>0</v>
      </c>
      <c r="G55" s="322">
        <v>0</v>
      </c>
      <c r="H55" s="322">
        <f t="shared" si="4"/>
        <v>5200</v>
      </c>
      <c r="I55" s="327">
        <v>371</v>
      </c>
      <c r="J55" s="327">
        <v>433</v>
      </c>
      <c r="K55" s="327">
        <v>4396</v>
      </c>
      <c r="L55" s="327">
        <v>0</v>
      </c>
    </row>
    <row r="56" spans="1:12" x14ac:dyDescent="0.2">
      <c r="A56" s="326">
        <v>47</v>
      </c>
      <c r="B56" s="240" t="s">
        <v>181</v>
      </c>
      <c r="C56" s="236" t="s">
        <v>182</v>
      </c>
      <c r="D56" s="322">
        <f t="shared" si="2"/>
        <v>8071</v>
      </c>
      <c r="E56" s="322">
        <f t="shared" si="3"/>
        <v>0</v>
      </c>
      <c r="F56" s="322">
        <v>0</v>
      </c>
      <c r="G56" s="322">
        <v>0</v>
      </c>
      <c r="H56" s="322">
        <f t="shared" si="4"/>
        <v>8071</v>
      </c>
      <c r="I56" s="327">
        <v>1689</v>
      </c>
      <c r="J56" s="327">
        <v>155</v>
      </c>
      <c r="K56" s="327">
        <v>6227</v>
      </c>
      <c r="L56" s="327">
        <v>0</v>
      </c>
    </row>
    <row r="57" spans="1:12" x14ac:dyDescent="0.2">
      <c r="A57" s="326">
        <v>48</v>
      </c>
      <c r="B57" s="235" t="s">
        <v>183</v>
      </c>
      <c r="C57" s="236" t="s">
        <v>184</v>
      </c>
      <c r="D57" s="322">
        <f t="shared" si="2"/>
        <v>21300</v>
      </c>
      <c r="E57" s="322">
        <f t="shared" si="3"/>
        <v>0</v>
      </c>
      <c r="F57" s="322">
        <v>0</v>
      </c>
      <c r="G57" s="322">
        <v>0</v>
      </c>
      <c r="H57" s="322">
        <f t="shared" si="4"/>
        <v>21300</v>
      </c>
      <c r="I57" s="327">
        <v>3141</v>
      </c>
      <c r="J57" s="327">
        <v>400</v>
      </c>
      <c r="K57" s="327">
        <v>17759</v>
      </c>
      <c r="L57" s="327">
        <v>0</v>
      </c>
    </row>
    <row r="58" spans="1:12" x14ac:dyDescent="0.2">
      <c r="A58" s="326">
        <v>49</v>
      </c>
      <c r="B58" s="235" t="s">
        <v>185</v>
      </c>
      <c r="C58" s="236" t="s">
        <v>186</v>
      </c>
      <c r="D58" s="322">
        <f t="shared" si="2"/>
        <v>75762</v>
      </c>
      <c r="E58" s="322">
        <f t="shared" si="3"/>
        <v>0</v>
      </c>
      <c r="F58" s="322">
        <v>0</v>
      </c>
      <c r="G58" s="322">
        <v>0</v>
      </c>
      <c r="H58" s="322">
        <f t="shared" si="4"/>
        <v>72810</v>
      </c>
      <c r="I58" s="327">
        <v>7995</v>
      </c>
      <c r="J58" s="327">
        <v>8850</v>
      </c>
      <c r="K58" s="327">
        <v>55965</v>
      </c>
      <c r="L58" s="327">
        <v>2952</v>
      </c>
    </row>
    <row r="59" spans="1:12" x14ac:dyDescent="0.2">
      <c r="A59" s="326">
        <v>50</v>
      </c>
      <c r="B59" s="235" t="s">
        <v>187</v>
      </c>
      <c r="C59" s="236" t="s">
        <v>188</v>
      </c>
      <c r="D59" s="322">
        <f t="shared" si="2"/>
        <v>11336</v>
      </c>
      <c r="E59" s="322">
        <f t="shared" si="3"/>
        <v>0</v>
      </c>
      <c r="F59" s="322">
        <v>0</v>
      </c>
      <c r="G59" s="322">
        <v>0</v>
      </c>
      <c r="H59" s="322">
        <f t="shared" si="4"/>
        <v>11336</v>
      </c>
      <c r="I59" s="327">
        <v>2036</v>
      </c>
      <c r="J59" s="327">
        <v>3241</v>
      </c>
      <c r="K59" s="327">
        <v>6059</v>
      </c>
      <c r="L59" s="327">
        <v>0</v>
      </c>
    </row>
    <row r="60" spans="1:12" x14ac:dyDescent="0.2">
      <c r="A60" s="326">
        <v>51</v>
      </c>
      <c r="B60" s="235" t="s">
        <v>189</v>
      </c>
      <c r="C60" s="236" t="s">
        <v>190</v>
      </c>
      <c r="D60" s="322">
        <f t="shared" si="2"/>
        <v>0</v>
      </c>
      <c r="E60" s="322">
        <f t="shared" si="3"/>
        <v>0</v>
      </c>
      <c r="F60" s="322">
        <v>0</v>
      </c>
      <c r="G60" s="322">
        <v>0</v>
      </c>
      <c r="H60" s="322">
        <f t="shared" si="4"/>
        <v>0</v>
      </c>
      <c r="I60" s="327">
        <v>0</v>
      </c>
      <c r="J60" s="327">
        <v>0</v>
      </c>
      <c r="K60" s="327">
        <v>0</v>
      </c>
      <c r="L60" s="327">
        <v>0</v>
      </c>
    </row>
    <row r="61" spans="1:12" ht="24" x14ac:dyDescent="0.2">
      <c r="A61" s="326">
        <v>52</v>
      </c>
      <c r="B61" s="235" t="s">
        <v>191</v>
      </c>
      <c r="C61" s="236" t="s">
        <v>192</v>
      </c>
      <c r="D61" s="322">
        <f t="shared" si="2"/>
        <v>0</v>
      </c>
      <c r="E61" s="322">
        <f t="shared" si="3"/>
        <v>0</v>
      </c>
      <c r="F61" s="322">
        <v>0</v>
      </c>
      <c r="G61" s="322">
        <v>0</v>
      </c>
      <c r="H61" s="322">
        <f t="shared" si="4"/>
        <v>0</v>
      </c>
      <c r="I61" s="327">
        <v>0</v>
      </c>
      <c r="J61" s="327">
        <v>0</v>
      </c>
      <c r="K61" s="327">
        <v>0</v>
      </c>
      <c r="L61" s="327">
        <v>0</v>
      </c>
    </row>
    <row r="62" spans="1:12" ht="24" x14ac:dyDescent="0.2">
      <c r="A62" s="326">
        <v>53</v>
      </c>
      <c r="B62" s="235" t="s">
        <v>22</v>
      </c>
      <c r="C62" s="236" t="s">
        <v>23</v>
      </c>
      <c r="D62" s="322">
        <f t="shared" si="2"/>
        <v>70500</v>
      </c>
      <c r="E62" s="322">
        <f t="shared" si="3"/>
        <v>0</v>
      </c>
      <c r="F62" s="322">
        <v>0</v>
      </c>
      <c r="G62" s="322">
        <v>0</v>
      </c>
      <c r="H62" s="322">
        <f t="shared" si="4"/>
        <v>70500</v>
      </c>
      <c r="I62" s="327">
        <v>3460</v>
      </c>
      <c r="J62" s="327">
        <v>0</v>
      </c>
      <c r="K62" s="327">
        <v>67040</v>
      </c>
      <c r="L62" s="327">
        <v>0</v>
      </c>
    </row>
    <row r="63" spans="1:12" ht="24" x14ac:dyDescent="0.2">
      <c r="A63" s="326">
        <v>54</v>
      </c>
      <c r="B63" s="240" t="s">
        <v>24</v>
      </c>
      <c r="C63" s="236" t="s">
        <v>25</v>
      </c>
      <c r="D63" s="322">
        <f t="shared" si="2"/>
        <v>48267</v>
      </c>
      <c r="E63" s="322">
        <f t="shared" si="3"/>
        <v>0</v>
      </c>
      <c r="F63" s="322">
        <v>0</v>
      </c>
      <c r="G63" s="322">
        <v>0</v>
      </c>
      <c r="H63" s="322">
        <f t="shared" si="4"/>
        <v>48267</v>
      </c>
      <c r="I63" s="327">
        <v>2760</v>
      </c>
      <c r="J63" s="327">
        <v>0</v>
      </c>
      <c r="K63" s="327">
        <v>45507</v>
      </c>
      <c r="L63" s="327">
        <v>0</v>
      </c>
    </row>
    <row r="64" spans="1:12" ht="24" x14ac:dyDescent="0.2">
      <c r="A64" s="326">
        <v>55</v>
      </c>
      <c r="B64" s="238" t="s">
        <v>193</v>
      </c>
      <c r="C64" s="236" t="s">
        <v>194</v>
      </c>
      <c r="D64" s="322">
        <f t="shared" si="2"/>
        <v>70272</v>
      </c>
      <c r="E64" s="322">
        <f t="shared" si="3"/>
        <v>0</v>
      </c>
      <c r="F64" s="322">
        <v>0</v>
      </c>
      <c r="G64" s="322">
        <v>0</v>
      </c>
      <c r="H64" s="322">
        <f t="shared" si="4"/>
        <v>70272</v>
      </c>
      <c r="I64" s="327">
        <v>500</v>
      </c>
      <c r="J64" s="327">
        <v>100</v>
      </c>
      <c r="K64" s="327">
        <v>69672</v>
      </c>
      <c r="L64" s="327">
        <v>0</v>
      </c>
    </row>
    <row r="65" spans="1:12" ht="24" x14ac:dyDescent="0.2">
      <c r="A65" s="326">
        <v>56</v>
      </c>
      <c r="B65" s="240" t="s">
        <v>26</v>
      </c>
      <c r="C65" s="236" t="s">
        <v>27</v>
      </c>
      <c r="D65" s="322">
        <f t="shared" si="2"/>
        <v>111291</v>
      </c>
      <c r="E65" s="322">
        <f t="shared" si="3"/>
        <v>150</v>
      </c>
      <c r="F65" s="322">
        <v>150</v>
      </c>
      <c r="G65" s="322">
        <v>0</v>
      </c>
      <c r="H65" s="322">
        <f t="shared" si="4"/>
        <v>102193</v>
      </c>
      <c r="I65" s="327">
        <v>8115</v>
      </c>
      <c r="J65" s="327">
        <v>0</v>
      </c>
      <c r="K65" s="327">
        <v>94078</v>
      </c>
      <c r="L65" s="327">
        <v>8948</v>
      </c>
    </row>
    <row r="66" spans="1:12" ht="24" x14ac:dyDescent="0.2">
      <c r="A66" s="326">
        <v>57</v>
      </c>
      <c r="B66" s="235" t="s">
        <v>28</v>
      </c>
      <c r="C66" s="236" t="s">
        <v>195</v>
      </c>
      <c r="D66" s="322">
        <f t="shared" si="2"/>
        <v>47575</v>
      </c>
      <c r="E66" s="322">
        <f t="shared" si="3"/>
        <v>0</v>
      </c>
      <c r="F66" s="322">
        <v>0</v>
      </c>
      <c r="G66" s="322">
        <v>0</v>
      </c>
      <c r="H66" s="322">
        <f t="shared" si="4"/>
        <v>47575</v>
      </c>
      <c r="I66" s="327">
        <v>8500</v>
      </c>
      <c r="J66" s="327">
        <v>1500</v>
      </c>
      <c r="K66" s="327">
        <v>37575</v>
      </c>
      <c r="L66" s="327">
        <v>0</v>
      </c>
    </row>
    <row r="67" spans="1:12" ht="36" x14ac:dyDescent="0.2">
      <c r="A67" s="326">
        <v>58</v>
      </c>
      <c r="B67" s="238" t="s">
        <v>196</v>
      </c>
      <c r="C67" s="236" t="s">
        <v>197</v>
      </c>
      <c r="D67" s="322">
        <f t="shared" si="2"/>
        <v>0</v>
      </c>
      <c r="E67" s="322">
        <f t="shared" si="3"/>
        <v>0</v>
      </c>
      <c r="F67" s="322">
        <v>0</v>
      </c>
      <c r="G67" s="322">
        <v>0</v>
      </c>
      <c r="H67" s="322">
        <f t="shared" si="4"/>
        <v>0</v>
      </c>
      <c r="I67" s="327">
        <v>0</v>
      </c>
      <c r="J67" s="327">
        <v>0</v>
      </c>
      <c r="K67" s="327">
        <v>0</v>
      </c>
      <c r="L67" s="327">
        <v>0</v>
      </c>
    </row>
    <row r="68" spans="1:12" ht="36" x14ac:dyDescent="0.2">
      <c r="A68" s="326">
        <v>59</v>
      </c>
      <c r="B68" s="238" t="s">
        <v>198</v>
      </c>
      <c r="C68" s="236" t="s">
        <v>199</v>
      </c>
      <c r="D68" s="322">
        <f t="shared" si="2"/>
        <v>0</v>
      </c>
      <c r="E68" s="322">
        <f t="shared" si="3"/>
        <v>0</v>
      </c>
      <c r="F68" s="322">
        <v>0</v>
      </c>
      <c r="G68" s="322">
        <v>0</v>
      </c>
      <c r="H68" s="322">
        <f t="shared" si="4"/>
        <v>0</v>
      </c>
      <c r="I68" s="327">
        <v>0</v>
      </c>
      <c r="J68" s="327">
        <v>0</v>
      </c>
      <c r="K68" s="327">
        <v>0</v>
      </c>
      <c r="L68" s="327">
        <v>0</v>
      </c>
    </row>
    <row r="69" spans="1:12" x14ac:dyDescent="0.2">
      <c r="A69" s="326">
        <v>60</v>
      </c>
      <c r="B69" s="240" t="s">
        <v>62</v>
      </c>
      <c r="C69" s="236" t="s">
        <v>200</v>
      </c>
      <c r="D69" s="322">
        <f t="shared" si="2"/>
        <v>11500</v>
      </c>
      <c r="E69" s="322">
        <f t="shared" si="3"/>
        <v>0</v>
      </c>
      <c r="F69" s="322">
        <v>0</v>
      </c>
      <c r="G69" s="322">
        <v>0</v>
      </c>
      <c r="H69" s="322">
        <f t="shared" si="4"/>
        <v>11500</v>
      </c>
      <c r="I69" s="327">
        <v>2298</v>
      </c>
      <c r="J69" s="327">
        <v>0</v>
      </c>
      <c r="K69" s="327">
        <v>9202</v>
      </c>
      <c r="L69" s="327">
        <v>0</v>
      </c>
    </row>
    <row r="70" spans="1:12" x14ac:dyDescent="0.2">
      <c r="A70" s="326">
        <v>61</v>
      </c>
      <c r="B70" s="240" t="s">
        <v>64</v>
      </c>
      <c r="C70" s="236" t="s">
        <v>201</v>
      </c>
      <c r="D70" s="322">
        <f t="shared" si="2"/>
        <v>15275</v>
      </c>
      <c r="E70" s="322">
        <f t="shared" si="3"/>
        <v>0</v>
      </c>
      <c r="F70" s="322">
        <v>0</v>
      </c>
      <c r="G70" s="322">
        <v>0</v>
      </c>
      <c r="H70" s="322">
        <f t="shared" si="4"/>
        <v>5000</v>
      </c>
      <c r="I70" s="327">
        <v>1336</v>
      </c>
      <c r="J70" s="327">
        <v>0</v>
      </c>
      <c r="K70" s="327">
        <v>3664</v>
      </c>
      <c r="L70" s="327">
        <v>10275</v>
      </c>
    </row>
    <row r="71" spans="1:12" x14ac:dyDescent="0.2">
      <c r="A71" s="326">
        <v>62</v>
      </c>
      <c r="B71" s="240" t="s">
        <v>66</v>
      </c>
      <c r="C71" s="236" t="s">
        <v>202</v>
      </c>
      <c r="D71" s="322">
        <f t="shared" si="2"/>
        <v>11844</v>
      </c>
      <c r="E71" s="322">
        <f t="shared" si="3"/>
        <v>0</v>
      </c>
      <c r="F71" s="322">
        <v>0</v>
      </c>
      <c r="G71" s="322">
        <v>0</v>
      </c>
      <c r="H71" s="322">
        <f t="shared" si="4"/>
        <v>11844</v>
      </c>
      <c r="I71" s="327">
        <v>8274</v>
      </c>
      <c r="J71" s="327">
        <v>0</v>
      </c>
      <c r="K71" s="327">
        <v>3570</v>
      </c>
      <c r="L71" s="327">
        <v>0</v>
      </c>
    </row>
    <row r="72" spans="1:12" ht="24" x14ac:dyDescent="0.2">
      <c r="A72" s="326">
        <v>63</v>
      </c>
      <c r="B72" s="240" t="s">
        <v>203</v>
      </c>
      <c r="C72" s="236" t="s">
        <v>204</v>
      </c>
      <c r="D72" s="322">
        <f t="shared" si="2"/>
        <v>300</v>
      </c>
      <c r="E72" s="322">
        <f t="shared" si="3"/>
        <v>0</v>
      </c>
      <c r="F72" s="322">
        <v>0</v>
      </c>
      <c r="G72" s="322">
        <v>0</v>
      </c>
      <c r="H72" s="322">
        <f>I72+J72+K72</f>
        <v>300</v>
      </c>
      <c r="I72" s="327">
        <v>0</v>
      </c>
      <c r="J72" s="327">
        <v>300</v>
      </c>
      <c r="K72" s="327">
        <v>0</v>
      </c>
      <c r="L72" s="327">
        <v>0</v>
      </c>
    </row>
    <row r="73" spans="1:12" ht="24" x14ac:dyDescent="0.2">
      <c r="A73" s="326">
        <v>64</v>
      </c>
      <c r="B73" s="238" t="s">
        <v>205</v>
      </c>
      <c r="C73" s="236" t="s">
        <v>206</v>
      </c>
      <c r="D73" s="322">
        <f t="shared" si="2"/>
        <v>100</v>
      </c>
      <c r="E73" s="322">
        <f t="shared" si="3"/>
        <v>0</v>
      </c>
      <c r="F73" s="322">
        <v>0</v>
      </c>
      <c r="G73" s="322">
        <v>0</v>
      </c>
      <c r="H73" s="322">
        <f t="shared" ref="H73:H136" si="5">I73+J73+K73</f>
        <v>100</v>
      </c>
      <c r="I73" s="327">
        <v>0</v>
      </c>
      <c r="J73" s="327">
        <v>100</v>
      </c>
      <c r="K73" s="327">
        <v>0</v>
      </c>
      <c r="L73" s="327">
        <v>0</v>
      </c>
    </row>
    <row r="74" spans="1:12" ht="24" x14ac:dyDescent="0.2">
      <c r="A74" s="326">
        <v>65</v>
      </c>
      <c r="B74" s="240" t="s">
        <v>207</v>
      </c>
      <c r="C74" s="236" t="s">
        <v>208</v>
      </c>
      <c r="D74" s="322">
        <f t="shared" si="2"/>
        <v>50</v>
      </c>
      <c r="E74" s="322">
        <f t="shared" si="3"/>
        <v>0</v>
      </c>
      <c r="F74" s="322">
        <v>0</v>
      </c>
      <c r="G74" s="322">
        <v>0</v>
      </c>
      <c r="H74" s="322">
        <f t="shared" si="5"/>
        <v>50</v>
      </c>
      <c r="I74" s="327">
        <v>0</v>
      </c>
      <c r="J74" s="327">
        <v>50</v>
      </c>
      <c r="K74" s="327">
        <v>0</v>
      </c>
      <c r="L74" s="327">
        <v>0</v>
      </c>
    </row>
    <row r="75" spans="1:12" ht="24" x14ac:dyDescent="0.2">
      <c r="A75" s="326">
        <v>66</v>
      </c>
      <c r="B75" s="240" t="s">
        <v>209</v>
      </c>
      <c r="C75" s="236" t="s">
        <v>210</v>
      </c>
      <c r="D75" s="322">
        <f t="shared" ref="D75:D138" si="6">E75+H75+L75</f>
        <v>290</v>
      </c>
      <c r="E75" s="322">
        <f t="shared" ref="E75:E138" si="7">F75+G75</f>
        <v>0</v>
      </c>
      <c r="F75" s="322">
        <v>0</v>
      </c>
      <c r="G75" s="322">
        <v>0</v>
      </c>
      <c r="H75" s="322">
        <f t="shared" si="5"/>
        <v>290</v>
      </c>
      <c r="I75" s="327">
        <v>0</v>
      </c>
      <c r="J75" s="327">
        <v>290</v>
      </c>
      <c r="K75" s="327">
        <v>0</v>
      </c>
      <c r="L75" s="327">
        <v>0</v>
      </c>
    </row>
    <row r="76" spans="1:12" ht="24" x14ac:dyDescent="0.2">
      <c r="A76" s="326">
        <v>67</v>
      </c>
      <c r="B76" s="238" t="s">
        <v>211</v>
      </c>
      <c r="C76" s="236" t="s">
        <v>212</v>
      </c>
      <c r="D76" s="322">
        <f t="shared" si="6"/>
        <v>1600</v>
      </c>
      <c r="E76" s="322">
        <f t="shared" si="7"/>
        <v>0</v>
      </c>
      <c r="F76" s="322">
        <v>0</v>
      </c>
      <c r="G76" s="322">
        <v>0</v>
      </c>
      <c r="H76" s="322">
        <f t="shared" si="5"/>
        <v>1600</v>
      </c>
      <c r="I76" s="327">
        <v>0</v>
      </c>
      <c r="J76" s="327">
        <v>1600</v>
      </c>
      <c r="K76" s="327">
        <v>0</v>
      </c>
      <c r="L76" s="327">
        <v>0</v>
      </c>
    </row>
    <row r="77" spans="1:12" ht="24" x14ac:dyDescent="0.2">
      <c r="A77" s="326">
        <v>68</v>
      </c>
      <c r="B77" s="238" t="s">
        <v>213</v>
      </c>
      <c r="C77" s="236" t="s">
        <v>214</v>
      </c>
      <c r="D77" s="322">
        <f t="shared" si="6"/>
        <v>144</v>
      </c>
      <c r="E77" s="322">
        <f t="shared" si="7"/>
        <v>0</v>
      </c>
      <c r="F77" s="322">
        <v>0</v>
      </c>
      <c r="G77" s="322">
        <v>0</v>
      </c>
      <c r="H77" s="322">
        <f t="shared" si="5"/>
        <v>144</v>
      </c>
      <c r="I77" s="327">
        <v>0</v>
      </c>
      <c r="J77" s="327">
        <v>144</v>
      </c>
      <c r="K77" s="327">
        <v>0</v>
      </c>
      <c r="L77" s="327">
        <v>0</v>
      </c>
    </row>
    <row r="78" spans="1:12" ht="24" x14ac:dyDescent="0.2">
      <c r="A78" s="326">
        <v>69</v>
      </c>
      <c r="B78" s="238" t="s">
        <v>215</v>
      </c>
      <c r="C78" s="236" t="s">
        <v>216</v>
      </c>
      <c r="D78" s="322">
        <f t="shared" si="6"/>
        <v>0</v>
      </c>
      <c r="E78" s="322">
        <f t="shared" si="7"/>
        <v>0</v>
      </c>
      <c r="F78" s="322">
        <v>0</v>
      </c>
      <c r="G78" s="322">
        <v>0</v>
      </c>
      <c r="H78" s="322">
        <f t="shared" si="5"/>
        <v>0</v>
      </c>
      <c r="I78" s="327">
        <v>0</v>
      </c>
      <c r="J78" s="327">
        <v>0</v>
      </c>
      <c r="K78" s="327">
        <v>0</v>
      </c>
      <c r="L78" s="327">
        <v>0</v>
      </c>
    </row>
    <row r="79" spans="1:12" ht="24" x14ac:dyDescent="0.2">
      <c r="A79" s="326">
        <v>70</v>
      </c>
      <c r="B79" s="235" t="s">
        <v>217</v>
      </c>
      <c r="C79" s="236" t="s">
        <v>218</v>
      </c>
      <c r="D79" s="322">
        <f t="shared" si="6"/>
        <v>67437</v>
      </c>
      <c r="E79" s="322">
        <f t="shared" si="7"/>
        <v>0</v>
      </c>
      <c r="F79" s="322">
        <v>0</v>
      </c>
      <c r="G79" s="322">
        <v>0</v>
      </c>
      <c r="H79" s="322">
        <f t="shared" si="5"/>
        <v>56400</v>
      </c>
      <c r="I79" s="327">
        <v>5950</v>
      </c>
      <c r="J79" s="327">
        <v>3550</v>
      </c>
      <c r="K79" s="327">
        <v>46900</v>
      </c>
      <c r="L79" s="327">
        <v>11037</v>
      </c>
    </row>
    <row r="80" spans="1:12" x14ac:dyDescent="0.2">
      <c r="A80" s="326">
        <v>71</v>
      </c>
      <c r="B80" s="238" t="s">
        <v>50</v>
      </c>
      <c r="C80" s="236" t="s">
        <v>219</v>
      </c>
      <c r="D80" s="322">
        <f t="shared" si="6"/>
        <v>40000</v>
      </c>
      <c r="E80" s="322">
        <f t="shared" si="7"/>
        <v>0</v>
      </c>
      <c r="F80" s="322">
        <v>0</v>
      </c>
      <c r="G80" s="322">
        <v>0</v>
      </c>
      <c r="H80" s="322">
        <f t="shared" si="5"/>
        <v>40000</v>
      </c>
      <c r="I80" s="327">
        <v>20600</v>
      </c>
      <c r="J80" s="327">
        <v>0</v>
      </c>
      <c r="K80" s="327">
        <v>19400</v>
      </c>
      <c r="L80" s="327">
        <v>0</v>
      </c>
    </row>
    <row r="81" spans="1:12" x14ac:dyDescent="0.2">
      <c r="A81" s="326">
        <v>72</v>
      </c>
      <c r="B81" s="235" t="s">
        <v>52</v>
      </c>
      <c r="C81" s="236" t="s">
        <v>220</v>
      </c>
      <c r="D81" s="322">
        <f t="shared" si="6"/>
        <v>24320</v>
      </c>
      <c r="E81" s="322">
        <f t="shared" si="7"/>
        <v>0</v>
      </c>
      <c r="F81" s="322">
        <v>0</v>
      </c>
      <c r="G81" s="322">
        <v>0</v>
      </c>
      <c r="H81" s="322">
        <f t="shared" si="5"/>
        <v>15500</v>
      </c>
      <c r="I81" s="327">
        <v>3565</v>
      </c>
      <c r="J81" s="327">
        <v>2950</v>
      </c>
      <c r="K81" s="327">
        <v>8985</v>
      </c>
      <c r="L81" s="327">
        <v>8820</v>
      </c>
    </row>
    <row r="82" spans="1:12" x14ac:dyDescent="0.2">
      <c r="A82" s="326">
        <v>73</v>
      </c>
      <c r="B82" s="238" t="s">
        <v>44</v>
      </c>
      <c r="C82" s="236" t="s">
        <v>221</v>
      </c>
      <c r="D82" s="322">
        <f t="shared" si="6"/>
        <v>5000</v>
      </c>
      <c r="E82" s="322">
        <f t="shared" si="7"/>
        <v>0</v>
      </c>
      <c r="F82" s="322">
        <v>0</v>
      </c>
      <c r="G82" s="322">
        <v>0</v>
      </c>
      <c r="H82" s="322">
        <f t="shared" si="5"/>
        <v>5000</v>
      </c>
      <c r="I82" s="327">
        <v>601</v>
      </c>
      <c r="J82" s="327">
        <v>491</v>
      </c>
      <c r="K82" s="327">
        <v>3908</v>
      </c>
      <c r="L82" s="327">
        <v>0</v>
      </c>
    </row>
    <row r="83" spans="1:12" x14ac:dyDescent="0.2">
      <c r="A83" s="326">
        <v>74</v>
      </c>
      <c r="B83" s="238" t="s">
        <v>54</v>
      </c>
      <c r="C83" s="236" t="s">
        <v>222</v>
      </c>
      <c r="D83" s="322">
        <f t="shared" si="6"/>
        <v>39700</v>
      </c>
      <c r="E83" s="322">
        <f t="shared" si="7"/>
        <v>0</v>
      </c>
      <c r="F83" s="322">
        <v>0</v>
      </c>
      <c r="G83" s="322">
        <v>0</v>
      </c>
      <c r="H83" s="322">
        <f t="shared" si="5"/>
        <v>39700</v>
      </c>
      <c r="I83" s="327">
        <v>12286</v>
      </c>
      <c r="J83" s="327">
        <v>0</v>
      </c>
      <c r="K83" s="327">
        <v>27414</v>
      </c>
      <c r="L83" s="327">
        <v>0</v>
      </c>
    </row>
    <row r="84" spans="1:12" x14ac:dyDescent="0.2">
      <c r="A84" s="326">
        <v>75</v>
      </c>
      <c r="B84" s="238" t="s">
        <v>36</v>
      </c>
      <c r="C84" s="236" t="s">
        <v>37</v>
      </c>
      <c r="D84" s="322">
        <f t="shared" si="6"/>
        <v>58837</v>
      </c>
      <c r="E84" s="322">
        <f t="shared" si="7"/>
        <v>0</v>
      </c>
      <c r="F84" s="322">
        <v>0</v>
      </c>
      <c r="G84" s="322">
        <v>0</v>
      </c>
      <c r="H84" s="322">
        <f t="shared" si="5"/>
        <v>52000</v>
      </c>
      <c r="I84" s="327">
        <v>2340</v>
      </c>
      <c r="J84" s="327">
        <v>0</v>
      </c>
      <c r="K84" s="327">
        <v>49660</v>
      </c>
      <c r="L84" s="327">
        <v>6837</v>
      </c>
    </row>
    <row r="85" spans="1:12" x14ac:dyDescent="0.2">
      <c r="A85" s="326">
        <v>76</v>
      </c>
      <c r="B85" s="238" t="s">
        <v>48</v>
      </c>
      <c r="C85" s="236" t="s">
        <v>223</v>
      </c>
      <c r="D85" s="322">
        <f t="shared" si="6"/>
        <v>61440</v>
      </c>
      <c r="E85" s="322">
        <f t="shared" si="7"/>
        <v>0</v>
      </c>
      <c r="F85" s="322">
        <v>0</v>
      </c>
      <c r="G85" s="322">
        <v>0</v>
      </c>
      <c r="H85" s="322">
        <f t="shared" si="5"/>
        <v>23000</v>
      </c>
      <c r="I85" s="327">
        <v>6820</v>
      </c>
      <c r="J85" s="327">
        <v>1000</v>
      </c>
      <c r="K85" s="327">
        <v>15180</v>
      </c>
      <c r="L85" s="327">
        <v>38440</v>
      </c>
    </row>
    <row r="86" spans="1:12" x14ac:dyDescent="0.2">
      <c r="A86" s="326">
        <v>77</v>
      </c>
      <c r="B86" s="238" t="s">
        <v>224</v>
      </c>
      <c r="C86" s="236" t="s">
        <v>225</v>
      </c>
      <c r="D86" s="322">
        <f t="shared" si="6"/>
        <v>30483</v>
      </c>
      <c r="E86" s="322">
        <f t="shared" si="7"/>
        <v>30483</v>
      </c>
      <c r="F86" s="322">
        <v>2845</v>
      </c>
      <c r="G86" s="322">
        <v>27638</v>
      </c>
      <c r="H86" s="322">
        <f t="shared" si="5"/>
        <v>0</v>
      </c>
      <c r="I86" s="327">
        <v>0</v>
      </c>
      <c r="J86" s="327">
        <v>0</v>
      </c>
      <c r="K86" s="327">
        <v>0</v>
      </c>
      <c r="L86" s="327">
        <v>0</v>
      </c>
    </row>
    <row r="87" spans="1:12" x14ac:dyDescent="0.2">
      <c r="A87" s="326">
        <v>78</v>
      </c>
      <c r="B87" s="240" t="s">
        <v>226</v>
      </c>
      <c r="C87" s="236" t="s">
        <v>227</v>
      </c>
      <c r="D87" s="322">
        <f t="shared" si="6"/>
        <v>0</v>
      </c>
      <c r="E87" s="322">
        <f t="shared" si="7"/>
        <v>0</v>
      </c>
      <c r="F87" s="322">
        <v>0</v>
      </c>
      <c r="G87" s="322">
        <v>0</v>
      </c>
      <c r="H87" s="322">
        <f t="shared" si="5"/>
        <v>0</v>
      </c>
      <c r="I87" s="327">
        <v>0</v>
      </c>
      <c r="J87" s="327">
        <v>0</v>
      </c>
      <c r="K87" s="327">
        <v>0</v>
      </c>
      <c r="L87" s="327">
        <v>0</v>
      </c>
    </row>
    <row r="88" spans="1:12" ht="24" x14ac:dyDescent="0.2">
      <c r="A88" s="981">
        <v>79</v>
      </c>
      <c r="B88" s="984" t="s">
        <v>228</v>
      </c>
      <c r="C88" s="331" t="s">
        <v>229</v>
      </c>
      <c r="D88" s="322">
        <f t="shared" si="6"/>
        <v>2000</v>
      </c>
      <c r="E88" s="322">
        <f t="shared" si="7"/>
        <v>0</v>
      </c>
      <c r="F88" s="322">
        <v>0</v>
      </c>
      <c r="G88" s="322">
        <v>0</v>
      </c>
      <c r="H88" s="322">
        <f t="shared" si="5"/>
        <v>2000</v>
      </c>
      <c r="I88" s="327">
        <v>0</v>
      </c>
      <c r="J88" s="327">
        <v>0</v>
      </c>
      <c r="K88" s="327">
        <v>2000</v>
      </c>
      <c r="L88" s="327">
        <v>0</v>
      </c>
    </row>
    <row r="89" spans="1:12" ht="48" x14ac:dyDescent="0.2">
      <c r="A89" s="982"/>
      <c r="B89" s="985"/>
      <c r="C89" s="236" t="s">
        <v>230</v>
      </c>
      <c r="D89" s="322">
        <f t="shared" si="6"/>
        <v>2000</v>
      </c>
      <c r="E89" s="322">
        <f t="shared" si="7"/>
        <v>0</v>
      </c>
      <c r="F89" s="322">
        <v>0</v>
      </c>
      <c r="G89" s="322">
        <v>0</v>
      </c>
      <c r="H89" s="322">
        <f t="shared" si="5"/>
        <v>2000</v>
      </c>
      <c r="I89" s="327">
        <v>0</v>
      </c>
      <c r="J89" s="327">
        <v>0</v>
      </c>
      <c r="K89" s="327">
        <v>2000</v>
      </c>
      <c r="L89" s="327">
        <v>0</v>
      </c>
    </row>
    <row r="90" spans="1:12" ht="24" x14ac:dyDescent="0.2">
      <c r="A90" s="982"/>
      <c r="B90" s="985"/>
      <c r="C90" s="236" t="s">
        <v>231</v>
      </c>
      <c r="D90" s="322">
        <f t="shared" si="6"/>
        <v>0</v>
      </c>
      <c r="E90" s="322">
        <f t="shared" si="7"/>
        <v>0</v>
      </c>
      <c r="F90" s="322">
        <v>0</v>
      </c>
      <c r="G90" s="322">
        <v>0</v>
      </c>
      <c r="H90" s="322">
        <f t="shared" si="5"/>
        <v>0</v>
      </c>
      <c r="I90" s="327">
        <v>0</v>
      </c>
      <c r="J90" s="327">
        <v>0</v>
      </c>
      <c r="K90" s="327">
        <v>0</v>
      </c>
      <c r="L90" s="327">
        <v>0</v>
      </c>
    </row>
    <row r="91" spans="1:12" ht="48" x14ac:dyDescent="0.2">
      <c r="A91" s="983"/>
      <c r="B91" s="986"/>
      <c r="C91" s="332" t="s">
        <v>232</v>
      </c>
      <c r="D91" s="322">
        <f t="shared" si="6"/>
        <v>0</v>
      </c>
      <c r="E91" s="322">
        <f t="shared" si="7"/>
        <v>0</v>
      </c>
      <c r="F91" s="322">
        <v>0</v>
      </c>
      <c r="G91" s="322">
        <v>0</v>
      </c>
      <c r="H91" s="322">
        <f t="shared" si="5"/>
        <v>0</v>
      </c>
      <c r="I91" s="327">
        <v>0</v>
      </c>
      <c r="J91" s="327">
        <v>0</v>
      </c>
      <c r="K91" s="327">
        <v>0</v>
      </c>
      <c r="L91" s="327">
        <v>0</v>
      </c>
    </row>
    <row r="92" spans="1:12" ht="24" x14ac:dyDescent="0.2">
      <c r="A92" s="326">
        <v>80</v>
      </c>
      <c r="B92" s="240" t="s">
        <v>233</v>
      </c>
      <c r="C92" s="236" t="s">
        <v>234</v>
      </c>
      <c r="D92" s="322">
        <f t="shared" si="6"/>
        <v>0</v>
      </c>
      <c r="E92" s="322">
        <f t="shared" si="7"/>
        <v>0</v>
      </c>
      <c r="F92" s="322">
        <v>0</v>
      </c>
      <c r="G92" s="322">
        <v>0</v>
      </c>
      <c r="H92" s="322">
        <f t="shared" si="5"/>
        <v>0</v>
      </c>
      <c r="I92" s="327">
        <v>0</v>
      </c>
      <c r="J92" s="327">
        <v>0</v>
      </c>
      <c r="K92" s="327">
        <v>0</v>
      </c>
      <c r="L92" s="327">
        <v>0</v>
      </c>
    </row>
    <row r="93" spans="1:12" x14ac:dyDescent="0.2">
      <c r="A93" s="326">
        <v>81</v>
      </c>
      <c r="B93" s="240" t="s">
        <v>235</v>
      </c>
      <c r="C93" s="236" t="s">
        <v>236</v>
      </c>
      <c r="D93" s="322">
        <f t="shared" si="6"/>
        <v>3578</v>
      </c>
      <c r="E93" s="322">
        <f t="shared" si="7"/>
        <v>0</v>
      </c>
      <c r="F93" s="322">
        <v>0</v>
      </c>
      <c r="G93" s="322">
        <v>0</v>
      </c>
      <c r="H93" s="322">
        <f t="shared" si="5"/>
        <v>3578</v>
      </c>
      <c r="I93" s="327">
        <v>200</v>
      </c>
      <c r="J93" s="327">
        <v>100</v>
      </c>
      <c r="K93" s="327">
        <v>3278</v>
      </c>
      <c r="L93" s="327">
        <v>0</v>
      </c>
    </row>
    <row r="94" spans="1:12" x14ac:dyDescent="0.2">
      <c r="A94" s="326">
        <v>82</v>
      </c>
      <c r="B94" s="235" t="s">
        <v>74</v>
      </c>
      <c r="C94" s="236" t="s">
        <v>237</v>
      </c>
      <c r="D94" s="322">
        <f t="shared" si="6"/>
        <v>5000</v>
      </c>
      <c r="E94" s="322">
        <f t="shared" si="7"/>
        <v>0</v>
      </c>
      <c r="F94" s="322">
        <v>0</v>
      </c>
      <c r="G94" s="322">
        <v>0</v>
      </c>
      <c r="H94" s="322">
        <f t="shared" si="5"/>
        <v>5000</v>
      </c>
      <c r="I94" s="327">
        <v>535</v>
      </c>
      <c r="J94" s="327">
        <v>356</v>
      </c>
      <c r="K94" s="327">
        <v>4109</v>
      </c>
      <c r="L94" s="327">
        <v>0</v>
      </c>
    </row>
    <row r="95" spans="1:12" x14ac:dyDescent="0.2">
      <c r="A95" s="326">
        <v>83</v>
      </c>
      <c r="B95" s="240" t="s">
        <v>38</v>
      </c>
      <c r="C95" s="236" t="s">
        <v>39</v>
      </c>
      <c r="D95" s="322">
        <f t="shared" si="6"/>
        <v>8900</v>
      </c>
      <c r="E95" s="322">
        <f t="shared" si="7"/>
        <v>0</v>
      </c>
      <c r="F95" s="322">
        <v>0</v>
      </c>
      <c r="G95" s="322">
        <v>0</v>
      </c>
      <c r="H95" s="322">
        <f t="shared" si="5"/>
        <v>8900</v>
      </c>
      <c r="I95" s="327">
        <v>1850</v>
      </c>
      <c r="J95" s="327">
        <v>850</v>
      </c>
      <c r="K95" s="327">
        <v>6200</v>
      </c>
      <c r="L95" s="327">
        <v>0</v>
      </c>
    </row>
    <row r="96" spans="1:12" x14ac:dyDescent="0.2">
      <c r="A96" s="326">
        <v>84</v>
      </c>
      <c r="B96" s="235" t="s">
        <v>40</v>
      </c>
      <c r="C96" s="236" t="s">
        <v>41</v>
      </c>
      <c r="D96" s="322">
        <f t="shared" si="6"/>
        <v>9563</v>
      </c>
      <c r="E96" s="322">
        <f t="shared" si="7"/>
        <v>0</v>
      </c>
      <c r="F96" s="322">
        <v>0</v>
      </c>
      <c r="G96" s="322">
        <v>0</v>
      </c>
      <c r="H96" s="322">
        <f t="shared" si="5"/>
        <v>9563</v>
      </c>
      <c r="I96" s="327">
        <v>1146</v>
      </c>
      <c r="J96" s="327">
        <v>132</v>
      </c>
      <c r="K96" s="327">
        <v>8285</v>
      </c>
      <c r="L96" s="327">
        <v>0</v>
      </c>
    </row>
    <row r="97" spans="1:12" x14ac:dyDescent="0.2">
      <c r="A97" s="326">
        <v>85</v>
      </c>
      <c r="B97" s="235" t="s">
        <v>238</v>
      </c>
      <c r="C97" s="236" t="s">
        <v>239</v>
      </c>
      <c r="D97" s="322">
        <f t="shared" si="6"/>
        <v>26750</v>
      </c>
      <c r="E97" s="322">
        <f t="shared" si="7"/>
        <v>0</v>
      </c>
      <c r="F97" s="322">
        <v>0</v>
      </c>
      <c r="G97" s="322">
        <v>0</v>
      </c>
      <c r="H97" s="322">
        <f t="shared" si="5"/>
        <v>26750</v>
      </c>
      <c r="I97" s="327">
        <v>3807</v>
      </c>
      <c r="J97" s="327">
        <v>1989</v>
      </c>
      <c r="K97" s="327">
        <v>20954</v>
      </c>
      <c r="L97" s="327">
        <v>0</v>
      </c>
    </row>
    <row r="98" spans="1:12" x14ac:dyDescent="0.2">
      <c r="A98" s="326">
        <v>86</v>
      </c>
      <c r="B98" s="240" t="s">
        <v>240</v>
      </c>
      <c r="C98" s="236" t="s">
        <v>241</v>
      </c>
      <c r="D98" s="322">
        <f t="shared" si="6"/>
        <v>10440</v>
      </c>
      <c r="E98" s="322">
        <f t="shared" si="7"/>
        <v>0</v>
      </c>
      <c r="F98" s="322">
        <v>0</v>
      </c>
      <c r="G98" s="322">
        <v>0</v>
      </c>
      <c r="H98" s="322">
        <f t="shared" si="5"/>
        <v>10440</v>
      </c>
      <c r="I98" s="327">
        <v>1400</v>
      </c>
      <c r="J98" s="327">
        <v>700</v>
      </c>
      <c r="K98" s="327">
        <v>8340</v>
      </c>
      <c r="L98" s="327">
        <v>0</v>
      </c>
    </row>
    <row r="99" spans="1:12" x14ac:dyDescent="0.2">
      <c r="A99" s="326">
        <v>87</v>
      </c>
      <c r="B99" s="240" t="s">
        <v>88</v>
      </c>
      <c r="C99" s="236" t="s">
        <v>89</v>
      </c>
      <c r="D99" s="322">
        <f t="shared" si="6"/>
        <v>11540</v>
      </c>
      <c r="E99" s="322">
        <f t="shared" si="7"/>
        <v>0</v>
      </c>
      <c r="F99" s="322">
        <v>0</v>
      </c>
      <c r="G99" s="322">
        <v>0</v>
      </c>
      <c r="H99" s="322">
        <f t="shared" si="5"/>
        <v>11540</v>
      </c>
      <c r="I99" s="327">
        <v>3275</v>
      </c>
      <c r="J99" s="327">
        <v>1165</v>
      </c>
      <c r="K99" s="327">
        <v>7100</v>
      </c>
      <c r="L99" s="327">
        <v>0</v>
      </c>
    </row>
    <row r="100" spans="1:12" x14ac:dyDescent="0.2">
      <c r="A100" s="326">
        <v>88</v>
      </c>
      <c r="B100" s="238" t="s">
        <v>242</v>
      </c>
      <c r="C100" s="236" t="s">
        <v>243</v>
      </c>
      <c r="D100" s="322">
        <f t="shared" si="6"/>
        <v>39600</v>
      </c>
      <c r="E100" s="322">
        <f t="shared" si="7"/>
        <v>0</v>
      </c>
      <c r="F100" s="322">
        <v>0</v>
      </c>
      <c r="G100" s="322">
        <v>0</v>
      </c>
      <c r="H100" s="322">
        <f t="shared" si="5"/>
        <v>39600</v>
      </c>
      <c r="I100" s="327">
        <v>1545</v>
      </c>
      <c r="J100" s="327">
        <v>2100</v>
      </c>
      <c r="K100" s="327">
        <v>35955</v>
      </c>
      <c r="L100" s="327">
        <v>0</v>
      </c>
    </row>
    <row r="101" spans="1:12" x14ac:dyDescent="0.2">
      <c r="A101" s="326">
        <v>89</v>
      </c>
      <c r="B101" s="238" t="s">
        <v>244</v>
      </c>
      <c r="C101" s="236" t="s">
        <v>245</v>
      </c>
      <c r="D101" s="322">
        <f t="shared" si="6"/>
        <v>35034</v>
      </c>
      <c r="E101" s="322">
        <f t="shared" si="7"/>
        <v>0</v>
      </c>
      <c r="F101" s="322">
        <v>0</v>
      </c>
      <c r="G101" s="322">
        <v>0</v>
      </c>
      <c r="H101" s="322">
        <f t="shared" si="5"/>
        <v>35034</v>
      </c>
      <c r="I101" s="327">
        <v>7141</v>
      </c>
      <c r="J101" s="327">
        <v>1500</v>
      </c>
      <c r="K101" s="327">
        <v>26393</v>
      </c>
      <c r="L101" s="327">
        <v>0</v>
      </c>
    </row>
    <row r="102" spans="1:12" x14ac:dyDescent="0.2">
      <c r="A102" s="326">
        <v>90</v>
      </c>
      <c r="B102" s="235" t="s">
        <v>246</v>
      </c>
      <c r="C102" s="236" t="s">
        <v>247</v>
      </c>
      <c r="D102" s="322">
        <f t="shared" si="6"/>
        <v>9740</v>
      </c>
      <c r="E102" s="322">
        <f t="shared" si="7"/>
        <v>0</v>
      </c>
      <c r="F102" s="322">
        <v>0</v>
      </c>
      <c r="G102" s="322">
        <v>0</v>
      </c>
      <c r="H102" s="322">
        <f t="shared" si="5"/>
        <v>9740</v>
      </c>
      <c r="I102" s="327">
        <v>1540</v>
      </c>
      <c r="J102" s="327">
        <v>4370</v>
      </c>
      <c r="K102" s="327">
        <v>3830</v>
      </c>
      <c r="L102" s="327">
        <v>0</v>
      </c>
    </row>
    <row r="103" spans="1:12" x14ac:dyDescent="0.2">
      <c r="A103" s="326">
        <v>91</v>
      </c>
      <c r="B103" s="238" t="s">
        <v>248</v>
      </c>
      <c r="C103" s="236" t="s">
        <v>249</v>
      </c>
      <c r="D103" s="322">
        <f t="shared" si="6"/>
        <v>13534</v>
      </c>
      <c r="E103" s="322">
        <f t="shared" si="7"/>
        <v>0</v>
      </c>
      <c r="F103" s="322">
        <v>0</v>
      </c>
      <c r="G103" s="322">
        <v>0</v>
      </c>
      <c r="H103" s="322">
        <f t="shared" si="5"/>
        <v>13534</v>
      </c>
      <c r="I103" s="327">
        <v>2250</v>
      </c>
      <c r="J103" s="327">
        <v>620</v>
      </c>
      <c r="K103" s="327">
        <v>10664</v>
      </c>
      <c r="L103" s="327">
        <v>0</v>
      </c>
    </row>
    <row r="104" spans="1:12" x14ac:dyDescent="0.2">
      <c r="A104" s="326">
        <v>92</v>
      </c>
      <c r="B104" s="238" t="s">
        <v>250</v>
      </c>
      <c r="C104" s="236" t="s">
        <v>251</v>
      </c>
      <c r="D104" s="322">
        <f t="shared" si="6"/>
        <v>10200</v>
      </c>
      <c r="E104" s="322">
        <f t="shared" si="7"/>
        <v>0</v>
      </c>
      <c r="F104" s="322">
        <v>0</v>
      </c>
      <c r="G104" s="322">
        <v>0</v>
      </c>
      <c r="H104" s="322">
        <f t="shared" si="5"/>
        <v>10200</v>
      </c>
      <c r="I104" s="327">
        <v>1794</v>
      </c>
      <c r="J104" s="327">
        <v>777</v>
      </c>
      <c r="K104" s="327">
        <v>7629</v>
      </c>
      <c r="L104" s="327">
        <v>0</v>
      </c>
    </row>
    <row r="105" spans="1:12" x14ac:dyDescent="0.2">
      <c r="A105" s="326">
        <v>93</v>
      </c>
      <c r="B105" s="240" t="s">
        <v>32</v>
      </c>
      <c r="C105" s="236" t="s">
        <v>33</v>
      </c>
      <c r="D105" s="322">
        <f t="shared" si="6"/>
        <v>24664</v>
      </c>
      <c r="E105" s="322">
        <f t="shared" si="7"/>
        <v>0</v>
      </c>
      <c r="F105" s="322">
        <v>0</v>
      </c>
      <c r="G105" s="322">
        <v>0</v>
      </c>
      <c r="H105" s="322">
        <f t="shared" si="5"/>
        <v>18529</v>
      </c>
      <c r="I105" s="327">
        <v>2569</v>
      </c>
      <c r="J105" s="327">
        <v>300</v>
      </c>
      <c r="K105" s="327">
        <v>15660</v>
      </c>
      <c r="L105" s="327">
        <v>6135</v>
      </c>
    </row>
    <row r="106" spans="1:12" x14ac:dyDescent="0.2">
      <c r="A106" s="326">
        <v>94</v>
      </c>
      <c r="B106" s="235" t="s">
        <v>252</v>
      </c>
      <c r="C106" s="236" t="s">
        <v>253</v>
      </c>
      <c r="D106" s="322">
        <f t="shared" si="6"/>
        <v>10316</v>
      </c>
      <c r="E106" s="322">
        <f t="shared" si="7"/>
        <v>0</v>
      </c>
      <c r="F106" s="322">
        <v>0</v>
      </c>
      <c r="G106" s="322">
        <v>0</v>
      </c>
      <c r="H106" s="322">
        <f t="shared" si="5"/>
        <v>10316</v>
      </c>
      <c r="I106" s="327">
        <v>2710</v>
      </c>
      <c r="J106" s="327">
        <v>2095</v>
      </c>
      <c r="K106" s="327">
        <v>5511</v>
      </c>
      <c r="L106" s="327">
        <v>0</v>
      </c>
    </row>
    <row r="107" spans="1:12" x14ac:dyDescent="0.2">
      <c r="A107" s="326">
        <v>95</v>
      </c>
      <c r="B107" s="235" t="s">
        <v>254</v>
      </c>
      <c r="C107" s="236" t="s">
        <v>255</v>
      </c>
      <c r="D107" s="322">
        <f t="shared" si="6"/>
        <v>11286</v>
      </c>
      <c r="E107" s="322">
        <f t="shared" si="7"/>
        <v>0</v>
      </c>
      <c r="F107" s="322">
        <v>0</v>
      </c>
      <c r="G107" s="322">
        <v>0</v>
      </c>
      <c r="H107" s="322">
        <f t="shared" si="5"/>
        <v>11286</v>
      </c>
      <c r="I107" s="327">
        <v>1630</v>
      </c>
      <c r="J107" s="327">
        <v>915</v>
      </c>
      <c r="K107" s="327">
        <v>8741</v>
      </c>
      <c r="L107" s="327">
        <v>0</v>
      </c>
    </row>
    <row r="108" spans="1:12" x14ac:dyDescent="0.2">
      <c r="A108" s="326">
        <v>96</v>
      </c>
      <c r="B108" s="238" t="s">
        <v>256</v>
      </c>
      <c r="C108" s="236" t="s">
        <v>257</v>
      </c>
      <c r="D108" s="322">
        <f t="shared" si="6"/>
        <v>25359</v>
      </c>
      <c r="E108" s="322">
        <f t="shared" si="7"/>
        <v>0</v>
      </c>
      <c r="F108" s="322">
        <v>0</v>
      </c>
      <c r="G108" s="322">
        <v>0</v>
      </c>
      <c r="H108" s="322">
        <f t="shared" si="5"/>
        <v>25359</v>
      </c>
      <c r="I108" s="327">
        <v>820</v>
      </c>
      <c r="J108" s="327">
        <v>1719</v>
      </c>
      <c r="K108" s="327">
        <v>22820</v>
      </c>
      <c r="L108" s="327">
        <v>0</v>
      </c>
    </row>
    <row r="109" spans="1:12" x14ac:dyDescent="0.2">
      <c r="A109" s="326">
        <v>97</v>
      </c>
      <c r="B109" s="240" t="s">
        <v>76</v>
      </c>
      <c r="C109" s="236" t="s">
        <v>77</v>
      </c>
      <c r="D109" s="322">
        <f t="shared" si="6"/>
        <v>5473</v>
      </c>
      <c r="E109" s="322">
        <f t="shared" si="7"/>
        <v>0</v>
      </c>
      <c r="F109" s="322">
        <v>0</v>
      </c>
      <c r="G109" s="322">
        <v>0</v>
      </c>
      <c r="H109" s="322">
        <f t="shared" si="5"/>
        <v>5473</v>
      </c>
      <c r="I109" s="327">
        <v>1530</v>
      </c>
      <c r="J109" s="327">
        <v>600</v>
      </c>
      <c r="K109" s="327">
        <v>3343</v>
      </c>
      <c r="L109" s="327">
        <v>0</v>
      </c>
    </row>
    <row r="110" spans="1:12" x14ac:dyDescent="0.2">
      <c r="A110" s="326">
        <v>98</v>
      </c>
      <c r="B110" s="238" t="s">
        <v>258</v>
      </c>
      <c r="C110" s="236" t="s">
        <v>259</v>
      </c>
      <c r="D110" s="322">
        <f t="shared" si="6"/>
        <v>0</v>
      </c>
      <c r="E110" s="322">
        <f t="shared" si="7"/>
        <v>0</v>
      </c>
      <c r="F110" s="322">
        <v>0</v>
      </c>
      <c r="G110" s="322">
        <v>0</v>
      </c>
      <c r="H110" s="322">
        <f t="shared" si="5"/>
        <v>0</v>
      </c>
      <c r="I110" s="327">
        <v>0</v>
      </c>
      <c r="J110" s="327">
        <v>0</v>
      </c>
      <c r="K110" s="327">
        <v>0</v>
      </c>
      <c r="L110" s="327">
        <v>0</v>
      </c>
    </row>
    <row r="111" spans="1:12" x14ac:dyDescent="0.2">
      <c r="A111" s="326">
        <v>99</v>
      </c>
      <c r="B111" s="238" t="s">
        <v>260</v>
      </c>
      <c r="C111" s="236" t="s">
        <v>261</v>
      </c>
      <c r="D111" s="322">
        <f t="shared" si="6"/>
        <v>0</v>
      </c>
      <c r="E111" s="322">
        <f t="shared" si="7"/>
        <v>0</v>
      </c>
      <c r="F111" s="322">
        <v>0</v>
      </c>
      <c r="G111" s="322">
        <v>0</v>
      </c>
      <c r="H111" s="322">
        <f t="shared" si="5"/>
        <v>0</v>
      </c>
      <c r="I111" s="327">
        <v>0</v>
      </c>
      <c r="J111" s="327">
        <v>0</v>
      </c>
      <c r="K111" s="327">
        <v>0</v>
      </c>
      <c r="L111" s="327">
        <v>0</v>
      </c>
    </row>
    <row r="112" spans="1:12" x14ac:dyDescent="0.2">
      <c r="A112" s="326">
        <v>100</v>
      </c>
      <c r="B112" s="235" t="s">
        <v>264</v>
      </c>
      <c r="C112" s="236" t="s">
        <v>265</v>
      </c>
      <c r="D112" s="322">
        <f t="shared" si="6"/>
        <v>0</v>
      </c>
      <c r="E112" s="322">
        <f t="shared" si="7"/>
        <v>0</v>
      </c>
      <c r="F112" s="322">
        <v>0</v>
      </c>
      <c r="G112" s="322">
        <v>0</v>
      </c>
      <c r="H112" s="322">
        <f t="shared" si="5"/>
        <v>0</v>
      </c>
      <c r="I112" s="327">
        <v>0</v>
      </c>
      <c r="J112" s="327">
        <v>0</v>
      </c>
      <c r="K112" s="327">
        <v>0</v>
      </c>
      <c r="L112" s="327">
        <v>0</v>
      </c>
    </row>
    <row r="113" spans="1:12" x14ac:dyDescent="0.2">
      <c r="A113" s="326">
        <v>101</v>
      </c>
      <c r="B113" s="235" t="s">
        <v>266</v>
      </c>
      <c r="C113" s="236" t="s">
        <v>267</v>
      </c>
      <c r="D113" s="322">
        <f t="shared" si="6"/>
        <v>0</v>
      </c>
      <c r="E113" s="322">
        <f t="shared" si="7"/>
        <v>0</v>
      </c>
      <c r="F113" s="322">
        <v>0</v>
      </c>
      <c r="G113" s="322">
        <v>0</v>
      </c>
      <c r="H113" s="322">
        <f t="shared" si="5"/>
        <v>0</v>
      </c>
      <c r="I113" s="327">
        <v>0</v>
      </c>
      <c r="J113" s="327">
        <v>0</v>
      </c>
      <c r="K113" s="327">
        <v>0</v>
      </c>
      <c r="L113" s="327">
        <v>0</v>
      </c>
    </row>
    <row r="114" spans="1:12" ht="24" x14ac:dyDescent="0.2">
      <c r="A114" s="326">
        <v>102</v>
      </c>
      <c r="B114" s="235" t="s">
        <v>268</v>
      </c>
      <c r="C114" s="236" t="s">
        <v>269</v>
      </c>
      <c r="D114" s="322">
        <f t="shared" si="6"/>
        <v>0</v>
      </c>
      <c r="E114" s="322">
        <f t="shared" si="7"/>
        <v>0</v>
      </c>
      <c r="F114" s="322">
        <v>0</v>
      </c>
      <c r="G114" s="322">
        <v>0</v>
      </c>
      <c r="H114" s="322">
        <f t="shared" si="5"/>
        <v>0</v>
      </c>
      <c r="I114" s="327">
        <v>0</v>
      </c>
      <c r="J114" s="327">
        <v>0</v>
      </c>
      <c r="K114" s="327">
        <v>0</v>
      </c>
      <c r="L114" s="327">
        <v>0</v>
      </c>
    </row>
    <row r="115" spans="1:12" x14ac:dyDescent="0.2">
      <c r="A115" s="326">
        <v>103</v>
      </c>
      <c r="B115" s="235" t="s">
        <v>270</v>
      </c>
      <c r="C115" s="236" t="s">
        <v>271</v>
      </c>
      <c r="D115" s="322">
        <f t="shared" si="6"/>
        <v>0</v>
      </c>
      <c r="E115" s="322">
        <f t="shared" si="7"/>
        <v>0</v>
      </c>
      <c r="F115" s="322">
        <v>0</v>
      </c>
      <c r="G115" s="322">
        <v>0</v>
      </c>
      <c r="H115" s="322">
        <f t="shared" si="5"/>
        <v>0</v>
      </c>
      <c r="I115" s="327">
        <v>0</v>
      </c>
      <c r="J115" s="327">
        <v>0</v>
      </c>
      <c r="K115" s="327">
        <v>0</v>
      </c>
      <c r="L115" s="327">
        <v>0</v>
      </c>
    </row>
    <row r="116" spans="1:12" x14ac:dyDescent="0.2">
      <c r="A116" s="326">
        <v>104</v>
      </c>
      <c r="B116" s="235" t="s">
        <v>272</v>
      </c>
      <c r="C116" s="236" t="s">
        <v>273</v>
      </c>
      <c r="D116" s="322">
        <f t="shared" si="6"/>
        <v>0</v>
      </c>
      <c r="E116" s="322">
        <f t="shared" si="7"/>
        <v>0</v>
      </c>
      <c r="F116" s="322">
        <v>0</v>
      </c>
      <c r="G116" s="322">
        <v>0</v>
      </c>
      <c r="H116" s="322">
        <f t="shared" si="5"/>
        <v>0</v>
      </c>
      <c r="I116" s="327">
        <v>0</v>
      </c>
      <c r="J116" s="327">
        <v>0</v>
      </c>
      <c r="K116" s="327">
        <v>0</v>
      </c>
      <c r="L116" s="327">
        <v>0</v>
      </c>
    </row>
    <row r="117" spans="1:12" x14ac:dyDescent="0.2">
      <c r="A117" s="326">
        <v>105</v>
      </c>
      <c r="B117" s="333" t="s">
        <v>274</v>
      </c>
      <c r="C117" s="330" t="s">
        <v>275</v>
      </c>
      <c r="D117" s="322">
        <f t="shared" si="6"/>
        <v>0</v>
      </c>
      <c r="E117" s="322">
        <f t="shared" si="7"/>
        <v>0</v>
      </c>
      <c r="F117" s="322">
        <v>0</v>
      </c>
      <c r="G117" s="322">
        <v>0</v>
      </c>
      <c r="H117" s="322">
        <f t="shared" si="5"/>
        <v>0</v>
      </c>
      <c r="I117" s="327">
        <v>0</v>
      </c>
      <c r="J117" s="327">
        <v>0</v>
      </c>
      <c r="K117" s="327">
        <v>0</v>
      </c>
      <c r="L117" s="327">
        <v>0</v>
      </c>
    </row>
    <row r="118" spans="1:12" x14ac:dyDescent="0.2">
      <c r="A118" s="326">
        <v>106</v>
      </c>
      <c r="B118" s="240" t="s">
        <v>276</v>
      </c>
      <c r="C118" s="236" t="s">
        <v>277</v>
      </c>
      <c r="D118" s="322">
        <f t="shared" si="6"/>
        <v>0</v>
      </c>
      <c r="E118" s="322">
        <f t="shared" si="7"/>
        <v>0</v>
      </c>
      <c r="F118" s="322">
        <v>0</v>
      </c>
      <c r="G118" s="322">
        <v>0</v>
      </c>
      <c r="H118" s="322">
        <f t="shared" si="5"/>
        <v>0</v>
      </c>
      <c r="I118" s="327">
        <v>0</v>
      </c>
      <c r="J118" s="327">
        <v>0</v>
      </c>
      <c r="K118" s="327">
        <v>0</v>
      </c>
      <c r="L118" s="327">
        <v>0</v>
      </c>
    </row>
    <row r="119" spans="1:12" x14ac:dyDescent="0.2">
      <c r="A119" s="326">
        <v>107</v>
      </c>
      <c r="B119" s="235" t="s">
        <v>278</v>
      </c>
      <c r="C119" s="236" t="s">
        <v>279</v>
      </c>
      <c r="D119" s="322">
        <f t="shared" si="6"/>
        <v>0</v>
      </c>
      <c r="E119" s="322">
        <f t="shared" si="7"/>
        <v>0</v>
      </c>
      <c r="F119" s="322">
        <v>0</v>
      </c>
      <c r="G119" s="322">
        <v>0</v>
      </c>
      <c r="H119" s="322">
        <f t="shared" si="5"/>
        <v>0</v>
      </c>
      <c r="I119" s="327">
        <v>0</v>
      </c>
      <c r="J119" s="327">
        <v>0</v>
      </c>
      <c r="K119" s="327">
        <v>0</v>
      </c>
      <c r="L119" s="327">
        <v>0</v>
      </c>
    </row>
    <row r="120" spans="1:12" ht="24" x14ac:dyDescent="0.2">
      <c r="A120" s="326">
        <v>108</v>
      </c>
      <c r="B120" s="238" t="s">
        <v>280</v>
      </c>
      <c r="C120" s="334" t="s">
        <v>281</v>
      </c>
      <c r="D120" s="322">
        <f t="shared" si="6"/>
        <v>0</v>
      </c>
      <c r="E120" s="322">
        <f t="shared" si="7"/>
        <v>0</v>
      </c>
      <c r="F120" s="322">
        <v>0</v>
      </c>
      <c r="G120" s="322">
        <v>0</v>
      </c>
      <c r="H120" s="322">
        <f t="shared" si="5"/>
        <v>0</v>
      </c>
      <c r="I120" s="327">
        <v>0</v>
      </c>
      <c r="J120" s="327">
        <v>0</v>
      </c>
      <c r="K120" s="327">
        <v>0</v>
      </c>
      <c r="L120" s="327">
        <v>0</v>
      </c>
    </row>
    <row r="121" spans="1:12" x14ac:dyDescent="0.2">
      <c r="A121" s="326">
        <v>109</v>
      </c>
      <c r="B121" s="235" t="s">
        <v>282</v>
      </c>
      <c r="C121" s="236" t="s">
        <v>283</v>
      </c>
      <c r="D121" s="322">
        <f t="shared" si="6"/>
        <v>0</v>
      </c>
      <c r="E121" s="322">
        <f t="shared" si="7"/>
        <v>0</v>
      </c>
      <c r="F121" s="322">
        <v>0</v>
      </c>
      <c r="G121" s="322">
        <v>0</v>
      </c>
      <c r="H121" s="322">
        <f t="shared" si="5"/>
        <v>0</v>
      </c>
      <c r="I121" s="327">
        <v>0</v>
      </c>
      <c r="J121" s="327">
        <v>0</v>
      </c>
      <c r="K121" s="327">
        <v>0</v>
      </c>
      <c r="L121" s="327">
        <v>0</v>
      </c>
    </row>
    <row r="122" spans="1:12" x14ac:dyDescent="0.2">
      <c r="A122" s="326">
        <v>110</v>
      </c>
      <c r="B122" s="240" t="s">
        <v>284</v>
      </c>
      <c r="C122" s="236" t="s">
        <v>285</v>
      </c>
      <c r="D122" s="322">
        <f t="shared" si="6"/>
        <v>0</v>
      </c>
      <c r="E122" s="322">
        <f t="shared" si="7"/>
        <v>0</v>
      </c>
      <c r="F122" s="322">
        <v>0</v>
      </c>
      <c r="G122" s="322">
        <v>0</v>
      </c>
      <c r="H122" s="322">
        <f t="shared" si="5"/>
        <v>0</v>
      </c>
      <c r="I122" s="327">
        <v>0</v>
      </c>
      <c r="J122" s="327">
        <v>0</v>
      </c>
      <c r="K122" s="327">
        <v>0</v>
      </c>
      <c r="L122" s="327">
        <v>0</v>
      </c>
    </row>
    <row r="123" spans="1:12" x14ac:dyDescent="0.2">
      <c r="A123" s="326">
        <v>111</v>
      </c>
      <c r="B123" s="240" t="s">
        <v>286</v>
      </c>
      <c r="C123" s="236" t="s">
        <v>287</v>
      </c>
      <c r="D123" s="322">
        <f t="shared" si="6"/>
        <v>0</v>
      </c>
      <c r="E123" s="322">
        <f t="shared" si="7"/>
        <v>0</v>
      </c>
      <c r="F123" s="322">
        <v>0</v>
      </c>
      <c r="G123" s="322">
        <v>0</v>
      </c>
      <c r="H123" s="322">
        <f t="shared" si="5"/>
        <v>0</v>
      </c>
      <c r="I123" s="327">
        <v>0</v>
      </c>
      <c r="J123" s="327">
        <v>0</v>
      </c>
      <c r="K123" s="327">
        <v>0</v>
      </c>
      <c r="L123" s="327">
        <v>0</v>
      </c>
    </row>
    <row r="124" spans="1:12" x14ac:dyDescent="0.2">
      <c r="A124" s="326">
        <v>112</v>
      </c>
      <c r="B124" s="240" t="s">
        <v>288</v>
      </c>
      <c r="C124" s="236" t="s">
        <v>289</v>
      </c>
      <c r="D124" s="322">
        <f t="shared" si="6"/>
        <v>0</v>
      </c>
      <c r="E124" s="322">
        <f t="shared" si="7"/>
        <v>0</v>
      </c>
      <c r="F124" s="322">
        <v>0</v>
      </c>
      <c r="G124" s="322">
        <v>0</v>
      </c>
      <c r="H124" s="322">
        <f t="shared" si="5"/>
        <v>0</v>
      </c>
      <c r="I124" s="327">
        <v>0</v>
      </c>
      <c r="J124" s="327">
        <v>0</v>
      </c>
      <c r="K124" s="327">
        <v>0</v>
      </c>
      <c r="L124" s="327">
        <v>0</v>
      </c>
    </row>
    <row r="125" spans="1:12" x14ac:dyDescent="0.2">
      <c r="A125" s="326">
        <v>113</v>
      </c>
      <c r="B125" s="240" t="s">
        <v>290</v>
      </c>
      <c r="C125" s="232" t="s">
        <v>747</v>
      </c>
      <c r="D125" s="322">
        <f t="shared" si="6"/>
        <v>0</v>
      </c>
      <c r="E125" s="322">
        <f t="shared" si="7"/>
        <v>0</v>
      </c>
      <c r="F125" s="322">
        <v>0</v>
      </c>
      <c r="G125" s="322">
        <v>0</v>
      </c>
      <c r="H125" s="322">
        <f t="shared" si="5"/>
        <v>0</v>
      </c>
      <c r="I125" s="327">
        <v>0</v>
      </c>
      <c r="J125" s="327">
        <v>0</v>
      </c>
      <c r="K125" s="327">
        <v>0</v>
      </c>
      <c r="L125" s="327">
        <v>0</v>
      </c>
    </row>
    <row r="126" spans="1:12" x14ac:dyDescent="0.2">
      <c r="A126" s="326">
        <v>114</v>
      </c>
      <c r="B126" s="235" t="s">
        <v>292</v>
      </c>
      <c r="C126" s="236" t="s">
        <v>293</v>
      </c>
      <c r="D126" s="322">
        <f t="shared" si="6"/>
        <v>0</v>
      </c>
      <c r="E126" s="322">
        <f t="shared" si="7"/>
        <v>0</v>
      </c>
      <c r="F126" s="322">
        <v>0</v>
      </c>
      <c r="G126" s="322">
        <v>0</v>
      </c>
      <c r="H126" s="322">
        <f t="shared" si="5"/>
        <v>0</v>
      </c>
      <c r="I126" s="327">
        <v>0</v>
      </c>
      <c r="J126" s="327">
        <v>0</v>
      </c>
      <c r="K126" s="327">
        <v>0</v>
      </c>
      <c r="L126" s="327">
        <v>0</v>
      </c>
    </row>
    <row r="127" spans="1:12" ht="24" x14ac:dyDescent="0.2">
      <c r="A127" s="326">
        <v>115</v>
      </c>
      <c r="B127" s="235" t="s">
        <v>294</v>
      </c>
      <c r="C127" s="328" t="s">
        <v>295</v>
      </c>
      <c r="D127" s="322">
        <f t="shared" si="6"/>
        <v>0</v>
      </c>
      <c r="E127" s="322">
        <f t="shared" si="7"/>
        <v>0</v>
      </c>
      <c r="F127" s="322">
        <v>0</v>
      </c>
      <c r="G127" s="322">
        <v>0</v>
      </c>
      <c r="H127" s="322">
        <f t="shared" si="5"/>
        <v>0</v>
      </c>
      <c r="I127" s="327">
        <v>0</v>
      </c>
      <c r="J127" s="327">
        <v>0</v>
      </c>
      <c r="K127" s="327">
        <v>0</v>
      </c>
      <c r="L127" s="327">
        <v>0</v>
      </c>
    </row>
    <row r="128" spans="1:12" x14ac:dyDescent="0.2">
      <c r="A128" s="326">
        <v>116</v>
      </c>
      <c r="B128" s="235" t="s">
        <v>296</v>
      </c>
      <c r="C128" s="236" t="s">
        <v>297</v>
      </c>
      <c r="D128" s="322">
        <f t="shared" si="6"/>
        <v>0</v>
      </c>
      <c r="E128" s="322">
        <f t="shared" si="7"/>
        <v>0</v>
      </c>
      <c r="F128" s="322">
        <v>0</v>
      </c>
      <c r="G128" s="322">
        <v>0</v>
      </c>
      <c r="H128" s="322">
        <f t="shared" si="5"/>
        <v>0</v>
      </c>
      <c r="I128" s="327">
        <v>0</v>
      </c>
      <c r="J128" s="327">
        <v>0</v>
      </c>
      <c r="K128" s="327">
        <v>0</v>
      </c>
      <c r="L128" s="327">
        <v>0</v>
      </c>
    </row>
    <row r="129" spans="1:12" x14ac:dyDescent="0.2">
      <c r="A129" s="326">
        <v>117</v>
      </c>
      <c r="B129" s="235" t="s">
        <v>70</v>
      </c>
      <c r="C129" s="236" t="s">
        <v>298</v>
      </c>
      <c r="D129" s="322">
        <f t="shared" si="6"/>
        <v>0</v>
      </c>
      <c r="E129" s="322">
        <f t="shared" si="7"/>
        <v>0</v>
      </c>
      <c r="F129" s="322">
        <v>0</v>
      </c>
      <c r="G129" s="322">
        <v>0</v>
      </c>
      <c r="H129" s="322">
        <f t="shared" si="5"/>
        <v>0</v>
      </c>
      <c r="I129" s="327">
        <v>0</v>
      </c>
      <c r="J129" s="327">
        <v>0</v>
      </c>
      <c r="K129" s="327">
        <v>0</v>
      </c>
      <c r="L129" s="327">
        <v>0</v>
      </c>
    </row>
    <row r="130" spans="1:12" x14ac:dyDescent="0.2">
      <c r="A130" s="326">
        <v>118</v>
      </c>
      <c r="B130" s="235" t="s">
        <v>72</v>
      </c>
      <c r="C130" s="236" t="s">
        <v>73</v>
      </c>
      <c r="D130" s="322">
        <f t="shared" si="6"/>
        <v>0</v>
      </c>
      <c r="E130" s="322">
        <f t="shared" si="7"/>
        <v>0</v>
      </c>
      <c r="F130" s="322">
        <v>0</v>
      </c>
      <c r="G130" s="322">
        <v>0</v>
      </c>
      <c r="H130" s="322">
        <f t="shared" si="5"/>
        <v>0</v>
      </c>
      <c r="I130" s="327">
        <v>0</v>
      </c>
      <c r="J130" s="327">
        <v>0</v>
      </c>
      <c r="K130" s="327">
        <v>0</v>
      </c>
      <c r="L130" s="327">
        <v>0</v>
      </c>
    </row>
    <row r="131" spans="1:12" x14ac:dyDescent="0.2">
      <c r="A131" s="326">
        <v>119</v>
      </c>
      <c r="B131" s="238" t="s">
        <v>34</v>
      </c>
      <c r="C131" s="236" t="s">
        <v>35</v>
      </c>
      <c r="D131" s="322">
        <f t="shared" si="6"/>
        <v>0</v>
      </c>
      <c r="E131" s="322">
        <f t="shared" si="7"/>
        <v>0</v>
      </c>
      <c r="F131" s="322">
        <v>0</v>
      </c>
      <c r="G131" s="322">
        <v>0</v>
      </c>
      <c r="H131" s="322">
        <f t="shared" si="5"/>
        <v>0</v>
      </c>
      <c r="I131" s="327">
        <v>0</v>
      </c>
      <c r="J131" s="327">
        <v>0</v>
      </c>
      <c r="K131" s="327">
        <v>0</v>
      </c>
      <c r="L131" s="327">
        <v>0</v>
      </c>
    </row>
    <row r="132" spans="1:12" x14ac:dyDescent="0.2">
      <c r="A132" s="326">
        <v>120</v>
      </c>
      <c r="B132" s="238" t="s">
        <v>299</v>
      </c>
      <c r="C132" s="236" t="s">
        <v>300</v>
      </c>
      <c r="D132" s="322">
        <f t="shared" si="6"/>
        <v>11800</v>
      </c>
      <c r="E132" s="322">
        <f t="shared" si="7"/>
        <v>11800</v>
      </c>
      <c r="F132" s="322">
        <v>0</v>
      </c>
      <c r="G132" s="322">
        <v>11800</v>
      </c>
      <c r="H132" s="322">
        <f t="shared" si="5"/>
        <v>0</v>
      </c>
      <c r="I132" s="327">
        <v>0</v>
      </c>
      <c r="J132" s="327">
        <v>0</v>
      </c>
      <c r="K132" s="327">
        <v>0</v>
      </c>
      <c r="L132" s="327">
        <v>0</v>
      </c>
    </row>
    <row r="133" spans="1:12" x14ac:dyDescent="0.2">
      <c r="A133" s="326">
        <v>121</v>
      </c>
      <c r="B133" s="238" t="s">
        <v>301</v>
      </c>
      <c r="C133" s="236" t="s">
        <v>302</v>
      </c>
      <c r="D133" s="322">
        <f t="shared" si="6"/>
        <v>24130</v>
      </c>
      <c r="E133" s="322">
        <f t="shared" si="7"/>
        <v>24130</v>
      </c>
      <c r="F133" s="322">
        <v>0</v>
      </c>
      <c r="G133" s="322">
        <v>24130</v>
      </c>
      <c r="H133" s="322">
        <f t="shared" si="5"/>
        <v>0</v>
      </c>
      <c r="I133" s="327">
        <v>0</v>
      </c>
      <c r="J133" s="327">
        <v>0</v>
      </c>
      <c r="K133" s="327">
        <v>0</v>
      </c>
      <c r="L133" s="327">
        <v>0</v>
      </c>
    </row>
    <row r="134" spans="1:12" x14ac:dyDescent="0.2">
      <c r="A134" s="326">
        <v>122</v>
      </c>
      <c r="B134" s="235" t="s">
        <v>303</v>
      </c>
      <c r="C134" s="236" t="s">
        <v>304</v>
      </c>
      <c r="D134" s="322">
        <f t="shared" si="6"/>
        <v>0</v>
      </c>
      <c r="E134" s="322">
        <f t="shared" si="7"/>
        <v>0</v>
      </c>
      <c r="F134" s="322">
        <v>0</v>
      </c>
      <c r="G134" s="322">
        <v>0</v>
      </c>
      <c r="H134" s="322">
        <f t="shared" si="5"/>
        <v>0</v>
      </c>
      <c r="I134" s="327">
        <v>0</v>
      </c>
      <c r="J134" s="327">
        <v>0</v>
      </c>
      <c r="K134" s="327">
        <v>0</v>
      </c>
      <c r="L134" s="327">
        <v>0</v>
      </c>
    </row>
    <row r="135" spans="1:12" x14ac:dyDescent="0.2">
      <c r="A135" s="326">
        <v>123</v>
      </c>
      <c r="B135" s="235" t="s">
        <v>16</v>
      </c>
      <c r="C135" s="236" t="s">
        <v>17</v>
      </c>
      <c r="D135" s="322">
        <f t="shared" si="6"/>
        <v>9962</v>
      </c>
      <c r="E135" s="322">
        <f t="shared" si="7"/>
        <v>0</v>
      </c>
      <c r="F135" s="322">
        <v>0</v>
      </c>
      <c r="G135" s="322">
        <v>0</v>
      </c>
      <c r="H135" s="322">
        <f t="shared" si="5"/>
        <v>0</v>
      </c>
      <c r="I135" s="327">
        <v>0</v>
      </c>
      <c r="J135" s="327">
        <v>0</v>
      </c>
      <c r="K135" s="327">
        <v>0</v>
      </c>
      <c r="L135" s="327">
        <v>9962</v>
      </c>
    </row>
    <row r="136" spans="1:12" x14ac:dyDescent="0.2">
      <c r="A136" s="326">
        <v>124</v>
      </c>
      <c r="B136" s="235" t="s">
        <v>68</v>
      </c>
      <c r="C136" s="236" t="s">
        <v>69</v>
      </c>
      <c r="D136" s="322">
        <f t="shared" si="6"/>
        <v>0</v>
      </c>
      <c r="E136" s="322">
        <f t="shared" si="7"/>
        <v>0</v>
      </c>
      <c r="F136" s="322">
        <v>0</v>
      </c>
      <c r="G136" s="322">
        <v>0</v>
      </c>
      <c r="H136" s="322">
        <f t="shared" si="5"/>
        <v>0</v>
      </c>
      <c r="I136" s="327">
        <v>0</v>
      </c>
      <c r="J136" s="327">
        <v>0</v>
      </c>
      <c r="K136" s="327">
        <v>0</v>
      </c>
      <c r="L136" s="327">
        <v>0</v>
      </c>
    </row>
    <row r="137" spans="1:12" x14ac:dyDescent="0.2">
      <c r="A137" s="326">
        <v>125</v>
      </c>
      <c r="B137" s="238" t="s">
        <v>60</v>
      </c>
      <c r="C137" s="236" t="s">
        <v>305</v>
      </c>
      <c r="D137" s="322">
        <f t="shared" si="6"/>
        <v>5800</v>
      </c>
      <c r="E137" s="322">
        <f t="shared" si="7"/>
        <v>0</v>
      </c>
      <c r="F137" s="322">
        <v>0</v>
      </c>
      <c r="G137" s="322">
        <v>0</v>
      </c>
      <c r="H137" s="322">
        <f t="shared" ref="H137:H146" si="8">I137+J137+K137</f>
        <v>5800</v>
      </c>
      <c r="I137" s="327">
        <v>2680</v>
      </c>
      <c r="J137" s="327">
        <v>0</v>
      </c>
      <c r="K137" s="327">
        <v>3120</v>
      </c>
      <c r="L137" s="327">
        <v>0</v>
      </c>
    </row>
    <row r="138" spans="1:12" x14ac:dyDescent="0.2">
      <c r="A138" s="326">
        <v>126</v>
      </c>
      <c r="B138" s="240" t="s">
        <v>56</v>
      </c>
      <c r="C138" s="236" t="s">
        <v>306</v>
      </c>
      <c r="D138" s="322">
        <f t="shared" si="6"/>
        <v>36861</v>
      </c>
      <c r="E138" s="322">
        <f t="shared" si="7"/>
        <v>0</v>
      </c>
      <c r="F138" s="322">
        <v>0</v>
      </c>
      <c r="G138" s="322">
        <v>0</v>
      </c>
      <c r="H138" s="322">
        <f t="shared" si="8"/>
        <v>36861</v>
      </c>
      <c r="I138" s="327">
        <v>3472</v>
      </c>
      <c r="J138" s="327">
        <v>1122</v>
      </c>
      <c r="K138" s="327">
        <v>32267</v>
      </c>
      <c r="L138" s="327">
        <v>0</v>
      </c>
    </row>
    <row r="139" spans="1:12" x14ac:dyDescent="0.2">
      <c r="A139" s="326">
        <v>127</v>
      </c>
      <c r="B139" s="235" t="s">
        <v>307</v>
      </c>
      <c r="C139" s="236" t="s">
        <v>308</v>
      </c>
      <c r="D139" s="322">
        <f t="shared" ref="D139:D146" si="9">E139+H139+L139</f>
        <v>0</v>
      </c>
      <c r="E139" s="322">
        <f t="shared" ref="E139:E146" si="10">F139+G139</f>
        <v>0</v>
      </c>
      <c r="F139" s="322">
        <v>0</v>
      </c>
      <c r="G139" s="322">
        <v>0</v>
      </c>
      <c r="H139" s="322">
        <f t="shared" si="8"/>
        <v>0</v>
      </c>
      <c r="I139" s="327">
        <v>0</v>
      </c>
      <c r="J139" s="327">
        <v>0</v>
      </c>
      <c r="K139" s="327">
        <v>0</v>
      </c>
      <c r="L139" s="327">
        <v>0</v>
      </c>
    </row>
    <row r="140" spans="1:12" x14ac:dyDescent="0.2">
      <c r="A140" s="326">
        <v>128</v>
      </c>
      <c r="B140" s="238" t="s">
        <v>309</v>
      </c>
      <c r="C140" s="236" t="s">
        <v>310</v>
      </c>
      <c r="D140" s="322">
        <f t="shared" si="9"/>
        <v>0</v>
      </c>
      <c r="E140" s="322">
        <f t="shared" si="10"/>
        <v>0</v>
      </c>
      <c r="F140" s="322">
        <v>0</v>
      </c>
      <c r="G140" s="322">
        <v>0</v>
      </c>
      <c r="H140" s="322">
        <f t="shared" si="8"/>
        <v>0</v>
      </c>
      <c r="I140" s="327">
        <v>0</v>
      </c>
      <c r="J140" s="327">
        <v>0</v>
      </c>
      <c r="K140" s="327">
        <v>0</v>
      </c>
      <c r="L140" s="327">
        <v>0</v>
      </c>
    </row>
    <row r="141" spans="1:12" ht="12.75" x14ac:dyDescent="0.2">
      <c r="A141" s="326">
        <v>129</v>
      </c>
      <c r="B141" s="335" t="s">
        <v>311</v>
      </c>
      <c r="C141" s="336" t="s">
        <v>312</v>
      </c>
      <c r="D141" s="322">
        <f t="shared" si="9"/>
        <v>0</v>
      </c>
      <c r="E141" s="322">
        <f t="shared" si="10"/>
        <v>0</v>
      </c>
      <c r="F141" s="322">
        <v>0</v>
      </c>
      <c r="G141" s="322">
        <v>0</v>
      </c>
      <c r="H141" s="322">
        <f t="shared" si="8"/>
        <v>0</v>
      </c>
      <c r="I141" s="327">
        <v>0</v>
      </c>
      <c r="J141" s="327">
        <v>0</v>
      </c>
      <c r="K141" s="327">
        <v>0</v>
      </c>
      <c r="L141" s="327">
        <v>0</v>
      </c>
    </row>
    <row r="142" spans="1:12" ht="12.75" x14ac:dyDescent="0.2">
      <c r="A142" s="326">
        <v>130</v>
      </c>
      <c r="B142" s="337" t="s">
        <v>313</v>
      </c>
      <c r="C142" s="338" t="s">
        <v>314</v>
      </c>
      <c r="D142" s="322">
        <f t="shared" si="9"/>
        <v>0</v>
      </c>
      <c r="E142" s="322">
        <f t="shared" si="10"/>
        <v>0</v>
      </c>
      <c r="F142" s="322">
        <v>0</v>
      </c>
      <c r="G142" s="322">
        <v>0</v>
      </c>
      <c r="H142" s="322">
        <f t="shared" si="8"/>
        <v>0</v>
      </c>
      <c r="I142" s="327">
        <v>0</v>
      </c>
      <c r="J142" s="327">
        <v>0</v>
      </c>
      <c r="K142" s="327">
        <v>0</v>
      </c>
      <c r="L142" s="327">
        <v>0</v>
      </c>
    </row>
    <row r="143" spans="1:12" ht="12.75" x14ac:dyDescent="0.2">
      <c r="A143" s="326">
        <v>131</v>
      </c>
      <c r="B143" s="339" t="s">
        <v>315</v>
      </c>
      <c r="C143" s="340" t="s">
        <v>316</v>
      </c>
      <c r="D143" s="322">
        <f t="shared" si="9"/>
        <v>0</v>
      </c>
      <c r="E143" s="322">
        <f t="shared" si="10"/>
        <v>0</v>
      </c>
      <c r="F143" s="322">
        <v>0</v>
      </c>
      <c r="G143" s="322">
        <v>0</v>
      </c>
      <c r="H143" s="322">
        <f t="shared" si="8"/>
        <v>0</v>
      </c>
      <c r="I143" s="327">
        <v>0</v>
      </c>
      <c r="J143" s="327">
        <v>0</v>
      </c>
      <c r="K143" s="327">
        <v>0</v>
      </c>
      <c r="L143" s="341">
        <v>0</v>
      </c>
    </row>
    <row r="144" spans="1:12" ht="12.75" x14ac:dyDescent="0.2">
      <c r="A144" s="326">
        <v>132</v>
      </c>
      <c r="B144" s="342" t="s">
        <v>317</v>
      </c>
      <c r="C144" s="343" t="s">
        <v>318</v>
      </c>
      <c r="D144" s="322">
        <f t="shared" si="9"/>
        <v>0</v>
      </c>
      <c r="E144" s="322">
        <f t="shared" si="10"/>
        <v>0</v>
      </c>
      <c r="F144" s="322">
        <v>0</v>
      </c>
      <c r="G144" s="322">
        <v>0</v>
      </c>
      <c r="H144" s="322">
        <f t="shared" si="8"/>
        <v>0</v>
      </c>
      <c r="I144" s="327">
        <v>0</v>
      </c>
      <c r="J144" s="327">
        <v>0</v>
      </c>
      <c r="K144" s="327">
        <v>0</v>
      </c>
      <c r="L144" s="341">
        <v>0</v>
      </c>
    </row>
    <row r="145" spans="1:12" x14ac:dyDescent="0.2">
      <c r="A145" s="326">
        <v>133</v>
      </c>
      <c r="B145" s="326" t="s">
        <v>319</v>
      </c>
      <c r="C145" s="344" t="s">
        <v>320</v>
      </c>
      <c r="D145" s="322">
        <f t="shared" si="9"/>
        <v>0</v>
      </c>
      <c r="E145" s="322">
        <f t="shared" si="10"/>
        <v>0</v>
      </c>
      <c r="F145" s="322">
        <v>0</v>
      </c>
      <c r="G145" s="322">
        <v>0</v>
      </c>
      <c r="H145" s="322">
        <f t="shared" si="8"/>
        <v>0</v>
      </c>
      <c r="I145" s="327">
        <v>0</v>
      </c>
      <c r="J145" s="327">
        <v>0</v>
      </c>
      <c r="K145" s="327">
        <v>0</v>
      </c>
      <c r="L145" s="341">
        <v>0</v>
      </c>
    </row>
    <row r="146" spans="1:12" x14ac:dyDescent="0.2">
      <c r="A146" s="326">
        <v>134</v>
      </c>
      <c r="B146" s="345" t="s">
        <v>323</v>
      </c>
      <c r="C146" s="344" t="s">
        <v>324</v>
      </c>
      <c r="D146" s="322">
        <f t="shared" si="9"/>
        <v>0</v>
      </c>
      <c r="E146" s="341">
        <f t="shared" si="10"/>
        <v>0</v>
      </c>
      <c r="F146" s="341">
        <v>0</v>
      </c>
      <c r="G146" s="341">
        <v>0</v>
      </c>
      <c r="H146" s="322">
        <f t="shared" si="8"/>
        <v>0</v>
      </c>
      <c r="I146" s="341">
        <v>0</v>
      </c>
      <c r="J146" s="341">
        <v>0</v>
      </c>
      <c r="K146" s="341">
        <v>0</v>
      </c>
      <c r="L146" s="341">
        <v>0</v>
      </c>
    </row>
    <row r="147" spans="1:12" x14ac:dyDescent="0.2">
      <c r="A147" s="326">
        <v>135</v>
      </c>
      <c r="B147" s="828" t="s">
        <v>736</v>
      </c>
      <c r="C147" s="829" t="s">
        <v>737</v>
      </c>
      <c r="D147" s="341">
        <v>0</v>
      </c>
      <c r="E147" s="341">
        <v>0</v>
      </c>
      <c r="F147" s="341">
        <v>0</v>
      </c>
      <c r="G147" s="341">
        <v>0</v>
      </c>
      <c r="H147" s="341">
        <v>0</v>
      </c>
      <c r="I147" s="341">
        <v>0</v>
      </c>
      <c r="J147" s="341">
        <v>0</v>
      </c>
      <c r="K147" s="341">
        <v>0</v>
      </c>
      <c r="L147" s="341">
        <v>0</v>
      </c>
    </row>
  </sheetData>
  <mergeCells count="19">
    <mergeCell ref="I4:I5"/>
    <mergeCell ref="J4:K4"/>
    <mergeCell ref="A7:C7"/>
    <mergeCell ref="A8:C8"/>
    <mergeCell ref="A1:L1"/>
    <mergeCell ref="A2:A5"/>
    <mergeCell ref="B2:B5"/>
    <mergeCell ref="C2:C5"/>
    <mergeCell ref="D2:L2"/>
    <mergeCell ref="D3:D5"/>
    <mergeCell ref="E3:G3"/>
    <mergeCell ref="H3:K3"/>
    <mergeCell ref="L3:L5"/>
    <mergeCell ref="E4:E5"/>
    <mergeCell ref="A9:C9"/>
    <mergeCell ref="A88:A91"/>
    <mergeCell ref="B88:B91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scale="80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"/>
  <sheetViews>
    <sheetView zoomScale="80" zoomScaleNormal="8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C145" sqref="C145"/>
    </sheetView>
  </sheetViews>
  <sheetFormatPr defaultColWidth="10.7109375" defaultRowHeight="15" x14ac:dyDescent="0.25"/>
  <cols>
    <col min="1" max="1" width="8.28515625" style="288" customWidth="1"/>
    <col min="2" max="2" width="10.5703125" style="288" customWidth="1"/>
    <col min="3" max="3" width="64.28515625" style="255" customWidth="1"/>
    <col min="4" max="7" width="23.140625" style="255" customWidth="1"/>
    <col min="8" max="8" width="15.7109375" style="255" customWidth="1"/>
    <col min="9" max="16384" width="10.7109375" style="255"/>
  </cols>
  <sheetData>
    <row r="1" spans="1:10" ht="30" customHeight="1" x14ac:dyDescent="0.25">
      <c r="A1" s="1083" t="s">
        <v>415</v>
      </c>
      <c r="B1" s="1083"/>
      <c r="C1" s="1083"/>
      <c r="D1" s="1083"/>
      <c r="E1" s="1083"/>
      <c r="F1" s="1083"/>
      <c r="G1" s="1083"/>
      <c r="H1" s="287"/>
    </row>
    <row r="2" spans="1:10" ht="9.75" customHeight="1" x14ac:dyDescent="0.25">
      <c r="C2" s="289"/>
    </row>
    <row r="3" spans="1:10" s="290" customFormat="1" ht="25.5" customHeight="1" x14ac:dyDescent="0.2">
      <c r="A3" s="1084" t="s">
        <v>0</v>
      </c>
      <c r="B3" s="1087" t="s">
        <v>1</v>
      </c>
      <c r="C3" s="1090" t="s">
        <v>2</v>
      </c>
      <c r="D3" s="1091" t="s">
        <v>416</v>
      </c>
      <c r="E3" s="1091"/>
      <c r="F3" s="1091"/>
      <c r="G3" s="1091"/>
    </row>
    <row r="4" spans="1:10" s="290" customFormat="1" ht="18.75" customHeight="1" x14ac:dyDescent="0.2">
      <c r="A4" s="1085"/>
      <c r="B4" s="1088"/>
      <c r="C4" s="1090"/>
      <c r="D4" s="1092" t="s">
        <v>417</v>
      </c>
      <c r="E4" s="1094" t="s">
        <v>418</v>
      </c>
      <c r="F4" s="1094"/>
      <c r="G4" s="1094"/>
    </row>
    <row r="5" spans="1:10" s="290" customFormat="1" ht="48.75" customHeight="1" x14ac:dyDescent="0.2">
      <c r="A5" s="1086"/>
      <c r="B5" s="1089"/>
      <c r="C5" s="1090"/>
      <c r="D5" s="1093"/>
      <c r="E5" s="291" t="s">
        <v>419</v>
      </c>
      <c r="F5" s="291" t="s">
        <v>420</v>
      </c>
      <c r="G5" s="291" t="s">
        <v>421</v>
      </c>
    </row>
    <row r="6" spans="1:10" s="290" customFormat="1" ht="12.75" customHeight="1" x14ac:dyDescent="0.2">
      <c r="A6" s="842">
        <v>1</v>
      </c>
      <c r="B6" s="292">
        <v>2</v>
      </c>
      <c r="C6" s="843">
        <v>3</v>
      </c>
      <c r="D6" s="293">
        <v>4</v>
      </c>
      <c r="E6" s="844">
        <v>5</v>
      </c>
      <c r="F6" s="844">
        <v>6</v>
      </c>
      <c r="G6" s="844">
        <v>7</v>
      </c>
    </row>
    <row r="7" spans="1:10" s="290" customFormat="1" ht="21" customHeight="1" x14ac:dyDescent="0.2">
      <c r="A7" s="1074" t="s">
        <v>398</v>
      </c>
      <c r="B7" s="1074"/>
      <c r="C7" s="1074"/>
      <c r="D7" s="294">
        <f>SUM(D9:D141)</f>
        <v>44721</v>
      </c>
      <c r="E7" s="294">
        <f>SUM(E9:E141)</f>
        <v>6898</v>
      </c>
      <c r="F7" s="294">
        <f>SUM(F9:F141)</f>
        <v>36250</v>
      </c>
      <c r="G7" s="294">
        <f>SUM(G9:G141)</f>
        <v>1573</v>
      </c>
      <c r="I7" s="879"/>
      <c r="J7" s="879"/>
    </row>
    <row r="8" spans="1:10" s="290" customFormat="1" ht="15" customHeight="1" x14ac:dyDescent="0.2">
      <c r="A8" s="1075" t="s">
        <v>105</v>
      </c>
      <c r="B8" s="1076"/>
      <c r="C8" s="1076"/>
      <c r="D8" s="295">
        <f>E8+F8+G8</f>
        <v>0</v>
      </c>
      <c r="E8" s="295">
        <v>0</v>
      </c>
      <c r="F8" s="294">
        <v>0</v>
      </c>
      <c r="G8" s="294">
        <v>0</v>
      </c>
      <c r="I8" s="879"/>
      <c r="J8" s="879"/>
    </row>
    <row r="9" spans="1:10" x14ac:dyDescent="0.25">
      <c r="A9" s="296">
        <v>1</v>
      </c>
      <c r="B9" s="13" t="s">
        <v>109</v>
      </c>
      <c r="C9" s="14" t="s">
        <v>110</v>
      </c>
      <c r="D9" s="297">
        <f>SUM(E9:G9)</f>
        <v>6</v>
      </c>
      <c r="E9" s="297">
        <f>'[19]Школа сахар. диабета(Пр.20-23)'!E9+'[19]Откл.Пр.3-24-Пр.20-23'!E9</f>
        <v>0</v>
      </c>
      <c r="F9" s="297">
        <f>'[19]Школа сахар. диабета(Пр.20-23)'!F9+'[19]Откл.Пр.3-24-Пр.20-23'!F9</f>
        <v>0</v>
      </c>
      <c r="G9" s="297">
        <f>'[19]Школа сахар. диабета(Пр.20-23)'!G9+'[19]Откл.Пр.3-24-Пр.20-23'!G9</f>
        <v>6</v>
      </c>
      <c r="I9" s="879"/>
      <c r="J9" s="879"/>
    </row>
    <row r="10" spans="1:10" x14ac:dyDescent="0.25">
      <c r="A10" s="296">
        <v>2</v>
      </c>
      <c r="B10" s="15" t="s">
        <v>111</v>
      </c>
      <c r="C10" s="14" t="s">
        <v>112</v>
      </c>
      <c r="D10" s="297">
        <f t="shared" ref="D10:D73" si="0">SUM(E10:G10)</f>
        <v>620</v>
      </c>
      <c r="E10" s="297">
        <f>'[19]Школа сахар. диабета(Пр.20-23)'!E10+'[19]Откл.Пр.3-24-Пр.20-23'!E10</f>
        <v>51</v>
      </c>
      <c r="F10" s="297">
        <f>'[19]Школа сахар. диабета(Пр.20-23)'!F10+'[19]Откл.Пр.3-24-Пр.20-23'!F10</f>
        <v>565</v>
      </c>
      <c r="G10" s="297">
        <f>'[19]Школа сахар. диабета(Пр.20-23)'!G10+'[19]Откл.Пр.3-24-Пр.20-23'!G10</f>
        <v>4</v>
      </c>
      <c r="I10" s="879"/>
      <c r="J10" s="879"/>
    </row>
    <row r="11" spans="1:10" x14ac:dyDescent="0.25">
      <c r="A11" s="296">
        <v>3</v>
      </c>
      <c r="B11" s="298" t="s">
        <v>80</v>
      </c>
      <c r="C11" s="299" t="s">
        <v>81</v>
      </c>
      <c r="D11" s="297">
        <f t="shared" si="0"/>
        <v>1072</v>
      </c>
      <c r="E11" s="297">
        <f>'[19]Школа сахар. диабета(Пр.20-23)'!E11+'[19]Откл.Пр.3-24-Пр.20-23'!E11</f>
        <v>139</v>
      </c>
      <c r="F11" s="297">
        <f>'[19]Школа сахар. диабета(Пр.20-23)'!F11+'[19]Откл.Пр.3-24-Пр.20-23'!F11</f>
        <v>909</v>
      </c>
      <c r="G11" s="297">
        <f>'[19]Школа сахар. диабета(Пр.20-23)'!G11+'[19]Откл.Пр.3-24-Пр.20-23'!G11</f>
        <v>24</v>
      </c>
      <c r="I11" s="879"/>
      <c r="J11" s="879"/>
    </row>
    <row r="12" spans="1:10" x14ac:dyDescent="0.25">
      <c r="A12" s="296">
        <v>4</v>
      </c>
      <c r="B12" s="13" t="s">
        <v>113</v>
      </c>
      <c r="C12" s="14" t="s">
        <v>114</v>
      </c>
      <c r="D12" s="297">
        <f t="shared" si="0"/>
        <v>0</v>
      </c>
      <c r="E12" s="297">
        <f>'[19]Школа сахар. диабета(Пр.20-23)'!E12+'[19]Откл.Пр.3-24-Пр.20-23'!E12</f>
        <v>0</v>
      </c>
      <c r="F12" s="297">
        <f>'[19]Школа сахар. диабета(Пр.20-23)'!F12+'[19]Откл.Пр.3-24-Пр.20-23'!F12</f>
        <v>0</v>
      </c>
      <c r="G12" s="297">
        <f>'[19]Школа сахар. диабета(Пр.20-23)'!G12+'[19]Откл.Пр.3-24-Пр.20-23'!G12</f>
        <v>0</v>
      </c>
      <c r="I12" s="879"/>
      <c r="J12" s="879"/>
    </row>
    <row r="13" spans="1:10" x14ac:dyDescent="0.25">
      <c r="A13" s="296">
        <v>5</v>
      </c>
      <c r="B13" s="13" t="s">
        <v>115</v>
      </c>
      <c r="C13" s="14" t="s">
        <v>116</v>
      </c>
      <c r="D13" s="297">
        <f t="shared" si="0"/>
        <v>6</v>
      </c>
      <c r="E13" s="297">
        <f>'[19]Школа сахар. диабета(Пр.20-23)'!E13+'[19]Откл.Пр.3-24-Пр.20-23'!E13</f>
        <v>0</v>
      </c>
      <c r="F13" s="297">
        <f>'[19]Школа сахар. диабета(Пр.20-23)'!F13+'[19]Откл.Пр.3-24-Пр.20-23'!F13</f>
        <v>0</v>
      </c>
      <c r="G13" s="297">
        <f>'[19]Школа сахар. диабета(Пр.20-23)'!G13+'[19]Откл.Пр.3-24-Пр.20-23'!G13</f>
        <v>6</v>
      </c>
      <c r="I13" s="879"/>
      <c r="J13" s="879"/>
    </row>
    <row r="14" spans="1:10" x14ac:dyDescent="0.25">
      <c r="A14" s="296">
        <v>6</v>
      </c>
      <c r="B14" s="298" t="s">
        <v>117</v>
      </c>
      <c r="C14" s="299" t="s">
        <v>118</v>
      </c>
      <c r="D14" s="297">
        <f t="shared" si="0"/>
        <v>2846</v>
      </c>
      <c r="E14" s="297">
        <f>'[19]Школа сахар. диабета(Пр.20-23)'!E14+'[19]Откл.Пр.3-24-Пр.20-23'!E14</f>
        <v>227</v>
      </c>
      <c r="F14" s="297">
        <f>'[19]Школа сахар. диабета(Пр.20-23)'!F14+'[19]Откл.Пр.3-24-Пр.20-23'!F14</f>
        <v>2549</v>
      </c>
      <c r="G14" s="297">
        <f>'[19]Школа сахар. диабета(Пр.20-23)'!G14+'[19]Откл.Пр.3-24-Пр.20-23'!G14</f>
        <v>70</v>
      </c>
      <c r="I14" s="879"/>
      <c r="J14" s="879"/>
    </row>
    <row r="15" spans="1:10" x14ac:dyDescent="0.25">
      <c r="A15" s="296">
        <v>7</v>
      </c>
      <c r="B15" s="300" t="s">
        <v>20</v>
      </c>
      <c r="C15" s="301" t="s">
        <v>21</v>
      </c>
      <c r="D15" s="297">
        <f t="shared" si="0"/>
        <v>1012</v>
      </c>
      <c r="E15" s="297">
        <f>'[19]Школа сахар. диабета(Пр.20-23)'!E15+'[19]Откл.Пр.3-24-Пр.20-23'!E15</f>
        <v>84</v>
      </c>
      <c r="F15" s="297">
        <f>'[19]Школа сахар. диабета(Пр.20-23)'!F15+'[19]Откл.Пр.3-24-Пр.20-23'!F15</f>
        <v>913</v>
      </c>
      <c r="G15" s="297">
        <f>'[19]Школа сахар. диабета(Пр.20-23)'!G15+'[19]Откл.Пр.3-24-Пр.20-23'!G15</f>
        <v>15</v>
      </c>
      <c r="I15" s="879"/>
      <c r="J15" s="879"/>
    </row>
    <row r="16" spans="1:10" x14ac:dyDescent="0.25">
      <c r="A16" s="296">
        <v>8</v>
      </c>
      <c r="B16" s="298" t="s">
        <v>119</v>
      </c>
      <c r="C16" s="299" t="s">
        <v>120</v>
      </c>
      <c r="D16" s="297">
        <f t="shared" si="0"/>
        <v>4</v>
      </c>
      <c r="E16" s="297">
        <f>'[19]Школа сахар. диабета(Пр.20-23)'!E16+'[19]Откл.Пр.3-24-Пр.20-23'!E16</f>
        <v>0</v>
      </c>
      <c r="F16" s="297">
        <f>'[19]Школа сахар. диабета(Пр.20-23)'!F16+'[19]Откл.Пр.3-24-Пр.20-23'!F16</f>
        <v>0</v>
      </c>
      <c r="G16" s="297">
        <f>'[19]Школа сахар. диабета(Пр.20-23)'!G16+'[19]Откл.Пр.3-24-Пр.20-23'!G16</f>
        <v>4</v>
      </c>
      <c r="I16" s="879"/>
      <c r="J16" s="879"/>
    </row>
    <row r="17" spans="1:10" x14ac:dyDescent="0.25">
      <c r="A17" s="296">
        <v>9</v>
      </c>
      <c r="B17" s="298" t="s">
        <v>121</v>
      </c>
      <c r="C17" s="299" t="s">
        <v>122</v>
      </c>
      <c r="D17" s="297">
        <f t="shared" si="0"/>
        <v>9</v>
      </c>
      <c r="E17" s="297">
        <f>'[19]Школа сахар. диабета(Пр.20-23)'!E17+'[19]Откл.Пр.3-24-Пр.20-23'!E17</f>
        <v>0</v>
      </c>
      <c r="F17" s="297">
        <f>'[19]Школа сахар. диабета(Пр.20-23)'!F17+'[19]Откл.Пр.3-24-Пр.20-23'!F17</f>
        <v>0</v>
      </c>
      <c r="G17" s="297">
        <f>'[19]Школа сахар. диабета(Пр.20-23)'!G17+'[19]Откл.Пр.3-24-Пр.20-23'!G17</f>
        <v>9</v>
      </c>
      <c r="I17" s="879"/>
      <c r="J17" s="879"/>
    </row>
    <row r="18" spans="1:10" x14ac:dyDescent="0.25">
      <c r="A18" s="296">
        <v>10</v>
      </c>
      <c r="B18" s="298" t="s">
        <v>123</v>
      </c>
      <c r="C18" s="299" t="s">
        <v>124</v>
      </c>
      <c r="D18" s="297">
        <f t="shared" si="0"/>
        <v>10</v>
      </c>
      <c r="E18" s="297">
        <f>'[19]Школа сахар. диабета(Пр.20-23)'!E18+'[19]Откл.Пр.3-24-Пр.20-23'!E18</f>
        <v>0</v>
      </c>
      <c r="F18" s="297">
        <f>'[19]Школа сахар. диабета(Пр.20-23)'!F18+'[19]Откл.Пр.3-24-Пр.20-23'!F18</f>
        <v>0</v>
      </c>
      <c r="G18" s="297">
        <f>'[19]Школа сахар. диабета(Пр.20-23)'!G18+'[19]Откл.Пр.3-24-Пр.20-23'!G18</f>
        <v>10</v>
      </c>
      <c r="I18" s="879"/>
      <c r="J18" s="879"/>
    </row>
    <row r="19" spans="1:10" x14ac:dyDescent="0.25">
      <c r="A19" s="296">
        <v>11</v>
      </c>
      <c r="B19" s="298" t="s">
        <v>125</v>
      </c>
      <c r="C19" s="299" t="s">
        <v>126</v>
      </c>
      <c r="D19" s="297">
        <f t="shared" si="0"/>
        <v>4</v>
      </c>
      <c r="E19" s="297">
        <f>'[19]Школа сахар. диабета(Пр.20-23)'!E19+'[19]Откл.Пр.3-24-Пр.20-23'!E19</f>
        <v>0</v>
      </c>
      <c r="F19" s="297">
        <f>'[19]Школа сахар. диабета(Пр.20-23)'!F19+'[19]Откл.Пр.3-24-Пр.20-23'!F19</f>
        <v>0</v>
      </c>
      <c r="G19" s="297">
        <f>'[19]Школа сахар. диабета(Пр.20-23)'!G19+'[19]Откл.Пр.3-24-Пр.20-23'!G19</f>
        <v>4</v>
      </c>
      <c r="I19" s="879"/>
      <c r="J19" s="879"/>
    </row>
    <row r="20" spans="1:10" x14ac:dyDescent="0.25">
      <c r="A20" s="296">
        <v>12</v>
      </c>
      <c r="B20" s="298" t="s">
        <v>127</v>
      </c>
      <c r="C20" s="299" t="s">
        <v>128</v>
      </c>
      <c r="D20" s="297">
        <f t="shared" si="0"/>
        <v>1015</v>
      </c>
      <c r="E20" s="297">
        <f>'[19]Школа сахар. диабета(Пр.20-23)'!E20+'[19]Откл.Пр.3-24-Пр.20-23'!E20</f>
        <v>248</v>
      </c>
      <c r="F20" s="297">
        <f>'[19]Школа сахар. диабета(Пр.20-23)'!F20+'[19]Откл.Пр.3-24-Пр.20-23'!F20</f>
        <v>767</v>
      </c>
      <c r="G20" s="297">
        <f>'[19]Школа сахар. диабета(Пр.20-23)'!G20+'[19]Откл.Пр.3-24-Пр.20-23'!G20</f>
        <v>0</v>
      </c>
      <c r="I20" s="879"/>
      <c r="J20" s="879"/>
    </row>
    <row r="21" spans="1:10" x14ac:dyDescent="0.25">
      <c r="A21" s="296">
        <v>13</v>
      </c>
      <c r="B21" s="298" t="s">
        <v>129</v>
      </c>
      <c r="C21" s="14" t="s">
        <v>130</v>
      </c>
      <c r="D21" s="297">
        <f t="shared" si="0"/>
        <v>0</v>
      </c>
      <c r="E21" s="297">
        <f>'[19]Школа сахар. диабета(Пр.20-23)'!E21+'[19]Откл.Пр.3-24-Пр.20-23'!E21</f>
        <v>0</v>
      </c>
      <c r="F21" s="297">
        <f>'[19]Школа сахар. диабета(Пр.20-23)'!F21+'[19]Откл.Пр.3-24-Пр.20-23'!F21</f>
        <v>0</v>
      </c>
      <c r="G21" s="297">
        <f>'[19]Школа сахар. диабета(Пр.20-23)'!G21+'[19]Откл.Пр.3-24-Пр.20-23'!G21</f>
        <v>0</v>
      </c>
      <c r="I21" s="879"/>
      <c r="J21" s="879"/>
    </row>
    <row r="22" spans="1:10" x14ac:dyDescent="0.25">
      <c r="A22" s="296">
        <v>14</v>
      </c>
      <c r="B22" s="298" t="s">
        <v>131</v>
      </c>
      <c r="C22" s="299" t="s">
        <v>132</v>
      </c>
      <c r="D22" s="297">
        <f t="shared" si="0"/>
        <v>342</v>
      </c>
      <c r="E22" s="297">
        <f>'[19]Школа сахар. диабета(Пр.20-23)'!E22+'[19]Откл.Пр.3-24-Пр.20-23'!E22</f>
        <v>56</v>
      </c>
      <c r="F22" s="297">
        <f>'[19]Школа сахар. диабета(Пр.20-23)'!F22+'[19]Откл.Пр.3-24-Пр.20-23'!F22</f>
        <v>278</v>
      </c>
      <c r="G22" s="297">
        <f>'[19]Школа сахар. диабета(Пр.20-23)'!G22+'[19]Откл.Пр.3-24-Пр.20-23'!G22</f>
        <v>8</v>
      </c>
      <c r="I22" s="879"/>
      <c r="J22" s="879"/>
    </row>
    <row r="23" spans="1:10" x14ac:dyDescent="0.25">
      <c r="A23" s="296">
        <v>15</v>
      </c>
      <c r="B23" s="298" t="s">
        <v>133</v>
      </c>
      <c r="C23" s="299" t="s">
        <v>134</v>
      </c>
      <c r="D23" s="297">
        <f t="shared" si="0"/>
        <v>19</v>
      </c>
      <c r="E23" s="297">
        <f>'[19]Школа сахар. диабета(Пр.20-23)'!E23+'[19]Откл.Пр.3-24-Пр.20-23'!E23</f>
        <v>0</v>
      </c>
      <c r="F23" s="297">
        <f>'[19]Школа сахар. диабета(Пр.20-23)'!F23+'[19]Откл.Пр.3-24-Пр.20-23'!F23</f>
        <v>0</v>
      </c>
      <c r="G23" s="297">
        <f>'[19]Школа сахар. диабета(Пр.20-23)'!G23+'[19]Откл.Пр.3-24-Пр.20-23'!G23</f>
        <v>19</v>
      </c>
      <c r="I23" s="879"/>
      <c r="J23" s="879"/>
    </row>
    <row r="24" spans="1:10" x14ac:dyDescent="0.25">
      <c r="A24" s="296">
        <v>16</v>
      </c>
      <c r="B24" s="298" t="s">
        <v>135</v>
      </c>
      <c r="C24" s="299" t="s">
        <v>136</v>
      </c>
      <c r="D24" s="297">
        <f t="shared" si="0"/>
        <v>21</v>
      </c>
      <c r="E24" s="297">
        <f>'[19]Школа сахар. диабета(Пр.20-23)'!E24+'[19]Откл.Пр.3-24-Пр.20-23'!E24</f>
        <v>0</v>
      </c>
      <c r="F24" s="297">
        <f>'[19]Школа сахар. диабета(Пр.20-23)'!F24+'[19]Откл.Пр.3-24-Пр.20-23'!F24</f>
        <v>0</v>
      </c>
      <c r="G24" s="297">
        <f>'[19]Школа сахар. диабета(Пр.20-23)'!G24+'[19]Откл.Пр.3-24-Пр.20-23'!G24</f>
        <v>21</v>
      </c>
      <c r="I24" s="879"/>
      <c r="J24" s="879"/>
    </row>
    <row r="25" spans="1:10" x14ac:dyDescent="0.25">
      <c r="A25" s="296">
        <v>17</v>
      </c>
      <c r="B25" s="298" t="s">
        <v>30</v>
      </c>
      <c r="C25" s="299" t="s">
        <v>31</v>
      </c>
      <c r="D25" s="297">
        <f t="shared" si="0"/>
        <v>969</v>
      </c>
      <c r="E25" s="297">
        <f>'[19]Школа сахар. диабета(Пр.20-23)'!E25+'[19]Откл.Пр.3-24-Пр.20-23'!E25</f>
        <v>177</v>
      </c>
      <c r="F25" s="297">
        <f>'[19]Школа сахар. диабета(Пр.20-23)'!F25+'[19]Откл.Пр.3-24-Пр.20-23'!F25</f>
        <v>754</v>
      </c>
      <c r="G25" s="297">
        <f>'[19]Школа сахар. диабета(Пр.20-23)'!G25+'[19]Откл.Пр.3-24-Пр.20-23'!G25</f>
        <v>38</v>
      </c>
      <c r="I25" s="879"/>
      <c r="J25" s="879"/>
    </row>
    <row r="26" spans="1:10" x14ac:dyDescent="0.25">
      <c r="A26" s="296">
        <v>18</v>
      </c>
      <c r="B26" s="13" t="s">
        <v>137</v>
      </c>
      <c r="C26" s="14" t="s">
        <v>138</v>
      </c>
      <c r="D26" s="297">
        <f t="shared" si="0"/>
        <v>0</v>
      </c>
      <c r="E26" s="297">
        <f>'[19]Школа сахар. диабета(Пр.20-23)'!E26+'[19]Откл.Пр.3-24-Пр.20-23'!E26</f>
        <v>0</v>
      </c>
      <c r="F26" s="297">
        <f>'[19]Школа сахар. диабета(Пр.20-23)'!F26+'[19]Откл.Пр.3-24-Пр.20-23'!F26</f>
        <v>0</v>
      </c>
      <c r="G26" s="297">
        <f>'[19]Школа сахар. диабета(Пр.20-23)'!G26+'[19]Откл.Пр.3-24-Пр.20-23'!G26</f>
        <v>0</v>
      </c>
      <c r="I26" s="879"/>
      <c r="J26" s="879"/>
    </row>
    <row r="27" spans="1:10" x14ac:dyDescent="0.25">
      <c r="A27" s="296">
        <v>19</v>
      </c>
      <c r="B27" s="13" t="s">
        <v>139</v>
      </c>
      <c r="C27" s="14" t="s">
        <v>140</v>
      </c>
      <c r="D27" s="297">
        <f t="shared" si="0"/>
        <v>3</v>
      </c>
      <c r="E27" s="297">
        <f>'[19]Школа сахар. диабета(Пр.20-23)'!E27+'[19]Откл.Пр.3-24-Пр.20-23'!E27</f>
        <v>0</v>
      </c>
      <c r="F27" s="297">
        <f>'[19]Школа сахар. диабета(Пр.20-23)'!F27+'[19]Откл.Пр.3-24-Пр.20-23'!F27</f>
        <v>0</v>
      </c>
      <c r="G27" s="297">
        <f>'[19]Школа сахар. диабета(Пр.20-23)'!G27+'[19]Откл.Пр.3-24-Пр.20-23'!G27</f>
        <v>3</v>
      </c>
      <c r="I27" s="879"/>
      <c r="J27" s="879"/>
    </row>
    <row r="28" spans="1:10" x14ac:dyDescent="0.25">
      <c r="A28" s="296">
        <v>20</v>
      </c>
      <c r="B28" s="13" t="s">
        <v>84</v>
      </c>
      <c r="C28" s="14" t="s">
        <v>85</v>
      </c>
      <c r="D28" s="297">
        <f t="shared" si="0"/>
        <v>929</v>
      </c>
      <c r="E28" s="297">
        <f>'[19]Школа сахар. диабета(Пр.20-23)'!E28+'[19]Откл.Пр.3-24-Пр.20-23'!E28</f>
        <v>509</v>
      </c>
      <c r="F28" s="297">
        <f>'[19]Школа сахар. диабета(Пр.20-23)'!F28+'[19]Откл.Пр.3-24-Пр.20-23'!F28</f>
        <v>392</v>
      </c>
      <c r="G28" s="297">
        <f>'[19]Школа сахар. диабета(Пр.20-23)'!G28+'[19]Откл.Пр.3-24-Пр.20-23'!G28</f>
        <v>28</v>
      </c>
      <c r="I28" s="879"/>
      <c r="J28" s="879"/>
    </row>
    <row r="29" spans="1:10" x14ac:dyDescent="0.25">
      <c r="A29" s="296">
        <v>21</v>
      </c>
      <c r="B29" s="13" t="s">
        <v>141</v>
      </c>
      <c r="C29" s="14" t="s">
        <v>142</v>
      </c>
      <c r="D29" s="297">
        <f t="shared" si="0"/>
        <v>1043</v>
      </c>
      <c r="E29" s="297">
        <f>'[19]Школа сахар. диабета(Пр.20-23)'!E29+'[19]Откл.Пр.3-24-Пр.20-23'!E29</f>
        <v>170</v>
      </c>
      <c r="F29" s="297">
        <f>'[19]Школа сахар. диабета(Пр.20-23)'!F29+'[19]Откл.Пр.3-24-Пр.20-23'!F29</f>
        <v>842</v>
      </c>
      <c r="G29" s="297">
        <f>'[19]Школа сахар. диабета(Пр.20-23)'!G29+'[19]Откл.Пр.3-24-Пр.20-23'!G29</f>
        <v>31</v>
      </c>
      <c r="I29" s="879"/>
      <c r="J29" s="879"/>
    </row>
    <row r="30" spans="1:10" x14ac:dyDescent="0.25">
      <c r="A30" s="296">
        <v>22</v>
      </c>
      <c r="B30" s="298" t="s">
        <v>143</v>
      </c>
      <c r="C30" s="299" t="s">
        <v>144</v>
      </c>
      <c r="D30" s="297">
        <f t="shared" si="0"/>
        <v>6</v>
      </c>
      <c r="E30" s="297">
        <f>'[19]Школа сахар. диабета(Пр.20-23)'!E30+'[19]Откл.Пр.3-24-Пр.20-23'!E30</f>
        <v>0</v>
      </c>
      <c r="F30" s="297">
        <f>'[19]Школа сахар. диабета(Пр.20-23)'!F30+'[19]Откл.Пр.3-24-Пр.20-23'!F30</f>
        <v>0</v>
      </c>
      <c r="G30" s="297">
        <f>'[19]Школа сахар. диабета(Пр.20-23)'!G30+'[19]Откл.Пр.3-24-Пр.20-23'!G30</f>
        <v>6</v>
      </c>
      <c r="I30" s="879"/>
      <c r="J30" s="879"/>
    </row>
    <row r="31" spans="1:10" x14ac:dyDescent="0.25">
      <c r="A31" s="296">
        <v>23</v>
      </c>
      <c r="B31" s="298" t="s">
        <v>145</v>
      </c>
      <c r="C31" s="299" t="s">
        <v>146</v>
      </c>
      <c r="D31" s="297">
        <f t="shared" si="0"/>
        <v>0</v>
      </c>
      <c r="E31" s="297">
        <f>'[19]Школа сахар. диабета(Пр.20-23)'!E31+'[19]Откл.Пр.3-24-Пр.20-23'!E31</f>
        <v>0</v>
      </c>
      <c r="F31" s="297">
        <f>'[19]Школа сахар. диабета(Пр.20-23)'!F31+'[19]Откл.Пр.3-24-Пр.20-23'!F31</f>
        <v>0</v>
      </c>
      <c r="G31" s="297">
        <f>'[19]Школа сахар. диабета(Пр.20-23)'!G31+'[19]Откл.Пр.3-24-Пр.20-23'!G31</f>
        <v>0</v>
      </c>
      <c r="I31" s="879"/>
      <c r="J31" s="879"/>
    </row>
    <row r="32" spans="1:10" x14ac:dyDescent="0.25">
      <c r="A32" s="296">
        <v>24</v>
      </c>
      <c r="B32" s="298" t="s">
        <v>147</v>
      </c>
      <c r="C32" s="299" t="s">
        <v>148</v>
      </c>
      <c r="D32" s="297">
        <f t="shared" si="0"/>
        <v>0</v>
      </c>
      <c r="E32" s="297">
        <f>'[19]Школа сахар. диабета(Пр.20-23)'!E32+'[19]Откл.Пр.3-24-Пр.20-23'!E32</f>
        <v>0</v>
      </c>
      <c r="F32" s="297">
        <f>'[19]Школа сахар. диабета(Пр.20-23)'!F32+'[19]Откл.Пр.3-24-Пр.20-23'!F32</f>
        <v>0</v>
      </c>
      <c r="G32" s="297">
        <f>'[19]Школа сахар. диабета(Пр.20-23)'!G32+'[19]Откл.Пр.3-24-Пр.20-23'!G32</f>
        <v>0</v>
      </c>
      <c r="I32" s="879"/>
      <c r="J32" s="879"/>
    </row>
    <row r="33" spans="1:10" x14ac:dyDescent="0.25">
      <c r="A33" s="296">
        <v>25</v>
      </c>
      <c r="B33" s="13" t="s">
        <v>149</v>
      </c>
      <c r="C33" s="301" t="s">
        <v>150</v>
      </c>
      <c r="D33" s="297">
        <f t="shared" si="0"/>
        <v>3597</v>
      </c>
      <c r="E33" s="297">
        <f>'[19]Школа сахар. диабета(Пр.20-23)'!E33+'[19]Откл.Пр.3-24-Пр.20-23'!E33</f>
        <v>492</v>
      </c>
      <c r="F33" s="297">
        <f>'[19]Школа сахар. диабета(Пр.20-23)'!F33+'[19]Откл.Пр.3-24-Пр.20-23'!F33</f>
        <v>3058</v>
      </c>
      <c r="G33" s="297">
        <f>'[19]Школа сахар. диабета(Пр.20-23)'!G33+'[19]Откл.Пр.3-24-Пр.20-23'!G33</f>
        <v>47</v>
      </c>
      <c r="I33" s="879"/>
      <c r="J33" s="879"/>
    </row>
    <row r="34" spans="1:10" x14ac:dyDescent="0.25">
      <c r="A34" s="296">
        <v>26</v>
      </c>
      <c r="B34" s="298" t="s">
        <v>151</v>
      </c>
      <c r="C34" s="299" t="s">
        <v>152</v>
      </c>
      <c r="D34" s="297">
        <f t="shared" si="0"/>
        <v>84</v>
      </c>
      <c r="E34" s="297">
        <f>'[19]Школа сахар. диабета(Пр.20-23)'!E34+'[19]Откл.Пр.3-24-Пр.20-23'!E34</f>
        <v>0</v>
      </c>
      <c r="F34" s="297">
        <f>'[19]Школа сахар. диабета(Пр.20-23)'!F34+'[19]Откл.Пр.3-24-Пр.20-23'!F34</f>
        <v>0</v>
      </c>
      <c r="G34" s="297">
        <f>'[19]Школа сахар. диабета(Пр.20-23)'!G34+'[19]Откл.Пр.3-24-Пр.20-23'!G34</f>
        <v>84</v>
      </c>
      <c r="I34" s="879"/>
      <c r="J34" s="879"/>
    </row>
    <row r="35" spans="1:10" x14ac:dyDescent="0.25">
      <c r="A35" s="296">
        <v>27</v>
      </c>
      <c r="B35" s="15" t="s">
        <v>153</v>
      </c>
      <c r="C35" s="301" t="s">
        <v>154</v>
      </c>
      <c r="D35" s="297">
        <f t="shared" si="0"/>
        <v>0</v>
      </c>
      <c r="E35" s="297">
        <f>'[19]Школа сахар. диабета(Пр.20-23)'!E35+'[19]Откл.Пр.3-24-Пр.20-23'!E35</f>
        <v>0</v>
      </c>
      <c r="F35" s="297">
        <f>'[19]Школа сахар. диабета(Пр.20-23)'!F35+'[19]Откл.Пр.3-24-Пр.20-23'!F35</f>
        <v>0</v>
      </c>
      <c r="G35" s="297">
        <f>'[19]Школа сахар. диабета(Пр.20-23)'!G35+'[19]Откл.Пр.3-24-Пр.20-23'!G35</f>
        <v>0</v>
      </c>
      <c r="I35" s="879"/>
      <c r="J35" s="879"/>
    </row>
    <row r="36" spans="1:10" x14ac:dyDescent="0.25">
      <c r="A36" s="296">
        <v>28</v>
      </c>
      <c r="B36" s="13" t="s">
        <v>155</v>
      </c>
      <c r="C36" s="14" t="s">
        <v>422</v>
      </c>
      <c r="D36" s="297">
        <f t="shared" si="0"/>
        <v>0</v>
      </c>
      <c r="E36" s="297">
        <f>'[19]Школа сахар. диабета(Пр.20-23)'!E36+'[19]Откл.Пр.3-24-Пр.20-23'!E36</f>
        <v>0</v>
      </c>
      <c r="F36" s="297">
        <f>'[19]Школа сахар. диабета(Пр.20-23)'!F36+'[19]Откл.Пр.3-24-Пр.20-23'!F36</f>
        <v>0</v>
      </c>
      <c r="G36" s="297">
        <f>'[19]Школа сахар. диабета(Пр.20-23)'!G36+'[19]Откл.Пр.3-24-Пр.20-23'!G36</f>
        <v>0</v>
      </c>
      <c r="I36" s="879"/>
      <c r="J36" s="879"/>
    </row>
    <row r="37" spans="1:10" x14ac:dyDescent="0.25">
      <c r="A37" s="296">
        <v>29</v>
      </c>
      <c r="B37" s="15" t="s">
        <v>157</v>
      </c>
      <c r="C37" s="14" t="s">
        <v>158</v>
      </c>
      <c r="D37" s="297">
        <f t="shared" si="0"/>
        <v>748</v>
      </c>
      <c r="E37" s="297">
        <f>'[19]Школа сахар. диабета(Пр.20-23)'!E37+'[19]Откл.Пр.3-24-Пр.20-23'!E37</f>
        <v>125</v>
      </c>
      <c r="F37" s="297">
        <f>'[19]Школа сахар. диабета(Пр.20-23)'!F37+'[19]Откл.Пр.3-24-Пр.20-23'!F37</f>
        <v>605</v>
      </c>
      <c r="G37" s="297">
        <f>'[19]Школа сахар. диабета(Пр.20-23)'!G37+'[19]Откл.Пр.3-24-Пр.20-23'!G37</f>
        <v>18</v>
      </c>
      <c r="I37" s="879"/>
      <c r="J37" s="879"/>
    </row>
    <row r="38" spans="1:10" x14ac:dyDescent="0.25">
      <c r="A38" s="296">
        <v>30</v>
      </c>
      <c r="B38" s="300" t="s">
        <v>46</v>
      </c>
      <c r="C38" s="301" t="s">
        <v>47</v>
      </c>
      <c r="D38" s="297">
        <f t="shared" si="0"/>
        <v>1577</v>
      </c>
      <c r="E38" s="297">
        <f>'[19]Школа сахар. диабета(Пр.20-23)'!E38+'[19]Откл.Пр.3-24-Пр.20-23'!E38</f>
        <v>160</v>
      </c>
      <c r="F38" s="297">
        <f>'[19]Школа сахар. диабета(Пр.20-23)'!F38+'[19]Откл.Пр.3-24-Пр.20-23'!F38</f>
        <v>1373</v>
      </c>
      <c r="G38" s="297">
        <f>'[19]Школа сахар. диабета(Пр.20-23)'!G38+'[19]Откл.Пр.3-24-Пр.20-23'!G38</f>
        <v>44</v>
      </c>
      <c r="I38" s="879"/>
      <c r="J38" s="879"/>
    </row>
    <row r="39" spans="1:10" x14ac:dyDescent="0.25">
      <c r="A39" s="296">
        <v>31</v>
      </c>
      <c r="B39" s="15" t="s">
        <v>159</v>
      </c>
      <c r="C39" s="14" t="s">
        <v>160</v>
      </c>
      <c r="D39" s="297">
        <f t="shared" si="0"/>
        <v>6</v>
      </c>
      <c r="E39" s="297">
        <f>'[19]Школа сахар. диабета(Пр.20-23)'!E39+'[19]Откл.Пр.3-24-Пр.20-23'!E39</f>
        <v>0</v>
      </c>
      <c r="F39" s="297">
        <f>'[19]Школа сахар. диабета(Пр.20-23)'!F39+'[19]Откл.Пр.3-24-Пр.20-23'!F39</f>
        <v>0</v>
      </c>
      <c r="G39" s="297">
        <f>'[19]Школа сахар. диабета(Пр.20-23)'!G39+'[19]Откл.Пр.3-24-Пр.20-23'!G39</f>
        <v>6</v>
      </c>
      <c r="I39" s="879"/>
      <c r="J39" s="879"/>
    </row>
    <row r="40" spans="1:10" x14ac:dyDescent="0.25">
      <c r="A40" s="296">
        <v>32</v>
      </c>
      <c r="B40" s="298" t="s">
        <v>58</v>
      </c>
      <c r="C40" s="299" t="s">
        <v>59</v>
      </c>
      <c r="D40" s="297">
        <f t="shared" si="0"/>
        <v>966</v>
      </c>
      <c r="E40" s="297">
        <f>'[19]Школа сахар. диабета(Пр.20-23)'!E40+'[19]Откл.Пр.3-24-Пр.20-23'!E40</f>
        <v>115</v>
      </c>
      <c r="F40" s="297">
        <f>'[19]Школа сахар. диабета(Пр.20-23)'!F40+'[19]Откл.Пр.3-24-Пр.20-23'!F40</f>
        <v>821</v>
      </c>
      <c r="G40" s="297">
        <f>'[19]Школа сахар. диабета(Пр.20-23)'!G40+'[19]Откл.Пр.3-24-Пр.20-23'!G40</f>
        <v>30</v>
      </c>
      <c r="I40" s="879"/>
      <c r="J40" s="879"/>
    </row>
    <row r="41" spans="1:10" x14ac:dyDescent="0.25">
      <c r="A41" s="296">
        <v>33</v>
      </c>
      <c r="B41" s="15" t="s">
        <v>161</v>
      </c>
      <c r="C41" s="14" t="s">
        <v>162</v>
      </c>
      <c r="D41" s="297">
        <f t="shared" si="0"/>
        <v>451</v>
      </c>
      <c r="E41" s="297">
        <f>'[19]Школа сахар. диабета(Пр.20-23)'!E41+'[19]Откл.Пр.3-24-Пр.20-23'!E41</f>
        <v>115</v>
      </c>
      <c r="F41" s="297">
        <f>'[19]Школа сахар. диабета(Пр.20-23)'!F41+'[19]Откл.Пр.3-24-Пр.20-23'!F41</f>
        <v>321</v>
      </c>
      <c r="G41" s="297">
        <f>'[19]Школа сахар. диабета(Пр.20-23)'!G41+'[19]Откл.Пр.3-24-Пр.20-23'!G41</f>
        <v>15</v>
      </c>
      <c r="I41" s="879"/>
      <c r="J41" s="879"/>
    </row>
    <row r="42" spans="1:10" x14ac:dyDescent="0.25">
      <c r="A42" s="296">
        <v>34</v>
      </c>
      <c r="B42" s="13" t="s">
        <v>82</v>
      </c>
      <c r="C42" s="14" t="s">
        <v>83</v>
      </c>
      <c r="D42" s="297">
        <f t="shared" si="0"/>
        <v>1235</v>
      </c>
      <c r="E42" s="297">
        <f>'[19]Школа сахар. диабета(Пр.20-23)'!E42+'[19]Откл.Пр.3-24-Пр.20-23'!E42</f>
        <v>84</v>
      </c>
      <c r="F42" s="297">
        <f>'[19]Школа сахар. диабета(Пр.20-23)'!F42+'[19]Откл.Пр.3-24-Пр.20-23'!F42</f>
        <v>1116</v>
      </c>
      <c r="G42" s="297">
        <f>'[19]Школа сахар. диабета(Пр.20-23)'!G42+'[19]Откл.Пр.3-24-Пр.20-23'!G42</f>
        <v>35</v>
      </c>
      <c r="I42" s="879"/>
      <c r="J42" s="879"/>
    </row>
    <row r="43" spans="1:10" x14ac:dyDescent="0.25">
      <c r="A43" s="296">
        <v>35</v>
      </c>
      <c r="B43" s="302" t="s">
        <v>163</v>
      </c>
      <c r="C43" s="303" t="s">
        <v>164</v>
      </c>
      <c r="D43" s="297">
        <f t="shared" si="0"/>
        <v>265</v>
      </c>
      <c r="E43" s="297">
        <f>'[19]Школа сахар. диабета(Пр.20-23)'!E43+'[19]Откл.Пр.3-24-Пр.20-23'!E43</f>
        <v>32</v>
      </c>
      <c r="F43" s="297">
        <f>'[19]Школа сахар. диабета(Пр.20-23)'!F43+'[19]Откл.Пр.3-24-Пр.20-23'!F43</f>
        <v>227</v>
      </c>
      <c r="G43" s="297">
        <f>'[19]Школа сахар. диабета(Пр.20-23)'!G43+'[19]Откл.Пр.3-24-Пр.20-23'!G43</f>
        <v>6</v>
      </c>
      <c r="I43" s="879"/>
      <c r="J43" s="879"/>
    </row>
    <row r="44" spans="1:10" x14ac:dyDescent="0.25">
      <c r="A44" s="296">
        <v>36</v>
      </c>
      <c r="B44" s="13" t="s">
        <v>165</v>
      </c>
      <c r="C44" s="14" t="s">
        <v>166</v>
      </c>
      <c r="D44" s="297">
        <f t="shared" si="0"/>
        <v>1</v>
      </c>
      <c r="E44" s="297">
        <f>'[19]Школа сахар. диабета(Пр.20-23)'!E44+'[19]Откл.Пр.3-24-Пр.20-23'!E44</f>
        <v>0</v>
      </c>
      <c r="F44" s="297">
        <f>'[19]Школа сахар. диабета(Пр.20-23)'!F44+'[19]Откл.Пр.3-24-Пр.20-23'!F44</f>
        <v>0</v>
      </c>
      <c r="G44" s="297">
        <f>'[19]Школа сахар. диабета(Пр.20-23)'!G44+'[19]Откл.Пр.3-24-Пр.20-23'!G44</f>
        <v>1</v>
      </c>
      <c r="I44" s="879"/>
      <c r="J44" s="879"/>
    </row>
    <row r="45" spans="1:10" x14ac:dyDescent="0.25">
      <c r="A45" s="296">
        <v>37</v>
      </c>
      <c r="B45" s="300" t="s">
        <v>86</v>
      </c>
      <c r="C45" s="301" t="s">
        <v>87</v>
      </c>
      <c r="D45" s="297">
        <f t="shared" si="0"/>
        <v>8</v>
      </c>
      <c r="E45" s="297">
        <f>'[19]Школа сахар. диабета(Пр.20-23)'!E45+'[19]Откл.Пр.3-24-Пр.20-23'!E45</f>
        <v>0</v>
      </c>
      <c r="F45" s="297">
        <f>'[19]Школа сахар. диабета(Пр.20-23)'!F45+'[19]Откл.Пр.3-24-Пр.20-23'!F45</f>
        <v>0</v>
      </c>
      <c r="G45" s="297">
        <f>'[19]Школа сахар. диабета(Пр.20-23)'!G45+'[19]Откл.Пр.3-24-Пр.20-23'!G45</f>
        <v>8</v>
      </c>
      <c r="I45" s="879"/>
      <c r="J45" s="879"/>
    </row>
    <row r="46" spans="1:10" x14ac:dyDescent="0.25">
      <c r="A46" s="296">
        <v>38</v>
      </c>
      <c r="B46" s="298" t="s">
        <v>167</v>
      </c>
      <c r="C46" s="299" t="s">
        <v>168</v>
      </c>
      <c r="D46" s="297">
        <f t="shared" si="0"/>
        <v>2</v>
      </c>
      <c r="E46" s="297">
        <f>'[19]Школа сахар. диабета(Пр.20-23)'!E46+'[19]Откл.Пр.3-24-Пр.20-23'!E46</f>
        <v>0</v>
      </c>
      <c r="F46" s="297">
        <f>'[19]Школа сахар. диабета(Пр.20-23)'!F46+'[19]Откл.Пр.3-24-Пр.20-23'!F46</f>
        <v>0</v>
      </c>
      <c r="G46" s="297">
        <f>'[19]Школа сахар. диабета(Пр.20-23)'!G46+'[19]Откл.Пр.3-24-Пр.20-23'!G46</f>
        <v>2</v>
      </c>
      <c r="I46" s="879"/>
      <c r="J46" s="879"/>
    </row>
    <row r="47" spans="1:10" x14ac:dyDescent="0.25">
      <c r="A47" s="296">
        <v>39</v>
      </c>
      <c r="B47" s="15" t="s">
        <v>169</v>
      </c>
      <c r="C47" s="14" t="s">
        <v>170</v>
      </c>
      <c r="D47" s="297">
        <f t="shared" si="0"/>
        <v>0</v>
      </c>
      <c r="E47" s="297">
        <f>'[19]Школа сахар. диабета(Пр.20-23)'!E47+'[19]Откл.Пр.3-24-Пр.20-23'!E47</f>
        <v>0</v>
      </c>
      <c r="F47" s="297">
        <f>'[19]Школа сахар. диабета(Пр.20-23)'!F47+'[19]Откл.Пр.3-24-Пр.20-23'!F47</f>
        <v>0</v>
      </c>
      <c r="G47" s="297">
        <f>'[19]Школа сахар. диабета(Пр.20-23)'!G47+'[19]Откл.Пр.3-24-Пр.20-23'!G47</f>
        <v>0</v>
      </c>
      <c r="I47" s="879"/>
      <c r="J47" s="879"/>
    </row>
    <row r="48" spans="1:10" x14ac:dyDescent="0.25">
      <c r="A48" s="296">
        <v>40</v>
      </c>
      <c r="B48" s="298" t="s">
        <v>171</v>
      </c>
      <c r="C48" s="299" t="s">
        <v>172</v>
      </c>
      <c r="D48" s="297">
        <f t="shared" si="0"/>
        <v>1277</v>
      </c>
      <c r="E48" s="297">
        <f>'[19]Школа сахар. диабета(Пр.20-23)'!E48+'[19]Откл.Пр.3-24-Пр.20-23'!E48</f>
        <v>254</v>
      </c>
      <c r="F48" s="297">
        <f>'[19]Школа сахар. диабета(Пр.20-23)'!F48+'[19]Откл.Пр.3-24-Пр.20-23'!F48</f>
        <v>983</v>
      </c>
      <c r="G48" s="297">
        <f>'[19]Школа сахар. диабета(Пр.20-23)'!G48+'[19]Откл.Пр.3-24-Пр.20-23'!G48</f>
        <v>40</v>
      </c>
      <c r="I48" s="879"/>
      <c r="J48" s="879"/>
    </row>
    <row r="49" spans="1:10" x14ac:dyDescent="0.25">
      <c r="A49" s="296">
        <v>41</v>
      </c>
      <c r="B49" s="13" t="s">
        <v>78</v>
      </c>
      <c r="C49" s="14" t="s">
        <v>79</v>
      </c>
      <c r="D49" s="297">
        <f t="shared" si="0"/>
        <v>9</v>
      </c>
      <c r="E49" s="297">
        <f>'[19]Школа сахар. диабета(Пр.20-23)'!E49+'[19]Откл.Пр.3-24-Пр.20-23'!E49</f>
        <v>0</v>
      </c>
      <c r="F49" s="297">
        <f>'[19]Школа сахар. диабета(Пр.20-23)'!F49+'[19]Откл.Пр.3-24-Пр.20-23'!F49</f>
        <v>0</v>
      </c>
      <c r="G49" s="297">
        <f>'[19]Школа сахар. диабета(Пр.20-23)'!G49+'[19]Откл.Пр.3-24-Пр.20-23'!G49</f>
        <v>9</v>
      </c>
      <c r="I49" s="879"/>
      <c r="J49" s="879"/>
    </row>
    <row r="50" spans="1:10" x14ac:dyDescent="0.25">
      <c r="A50" s="296">
        <v>42</v>
      </c>
      <c r="B50" s="13" t="s">
        <v>173</v>
      </c>
      <c r="C50" s="14" t="s">
        <v>174</v>
      </c>
      <c r="D50" s="297">
        <f t="shared" si="0"/>
        <v>976</v>
      </c>
      <c r="E50" s="297">
        <f>'[19]Школа сахар. диабета(Пр.20-23)'!E50+'[19]Откл.Пр.3-24-Пр.20-23'!E50</f>
        <v>346</v>
      </c>
      <c r="F50" s="297">
        <f>'[19]Школа сахар. диабета(Пр.20-23)'!F50+'[19]Откл.Пр.3-24-Пр.20-23'!F50</f>
        <v>601</v>
      </c>
      <c r="G50" s="297">
        <f>'[19]Школа сахар. диабета(Пр.20-23)'!G50+'[19]Откл.Пр.3-24-Пр.20-23'!G50</f>
        <v>29</v>
      </c>
      <c r="I50" s="879"/>
      <c r="J50" s="879"/>
    </row>
    <row r="51" spans="1:10" x14ac:dyDescent="0.25">
      <c r="A51" s="296">
        <v>43</v>
      </c>
      <c r="B51" s="298" t="s">
        <v>175</v>
      </c>
      <c r="C51" s="299" t="s">
        <v>176</v>
      </c>
      <c r="D51" s="297">
        <f t="shared" si="0"/>
        <v>5</v>
      </c>
      <c r="E51" s="297">
        <f>'[19]Школа сахар. диабета(Пр.20-23)'!E51+'[19]Откл.Пр.3-24-Пр.20-23'!E51</f>
        <v>0</v>
      </c>
      <c r="F51" s="297">
        <f>'[19]Школа сахар. диабета(Пр.20-23)'!F51+'[19]Откл.Пр.3-24-Пр.20-23'!F51</f>
        <v>0</v>
      </c>
      <c r="G51" s="297">
        <f>'[19]Школа сахар. диабета(Пр.20-23)'!G51+'[19]Откл.Пр.3-24-Пр.20-23'!G51</f>
        <v>5</v>
      </c>
      <c r="I51" s="879"/>
      <c r="J51" s="879"/>
    </row>
    <row r="52" spans="1:10" x14ac:dyDescent="0.25">
      <c r="A52" s="296">
        <v>44</v>
      </c>
      <c r="B52" s="298" t="s">
        <v>42</v>
      </c>
      <c r="C52" s="299" t="s">
        <v>43</v>
      </c>
      <c r="D52" s="297">
        <f t="shared" si="0"/>
        <v>11</v>
      </c>
      <c r="E52" s="297">
        <f>'[19]Школа сахар. диабета(Пр.20-23)'!E52+'[19]Откл.Пр.3-24-Пр.20-23'!E52</f>
        <v>0</v>
      </c>
      <c r="F52" s="297">
        <f>'[19]Школа сахар. диабета(Пр.20-23)'!F52+'[19]Откл.Пр.3-24-Пр.20-23'!F52</f>
        <v>0</v>
      </c>
      <c r="G52" s="297">
        <f>'[19]Школа сахар. диабета(Пр.20-23)'!G52+'[19]Откл.Пр.3-24-Пр.20-23'!G52</f>
        <v>11</v>
      </c>
      <c r="I52" s="879"/>
      <c r="J52" s="879"/>
    </row>
    <row r="53" spans="1:10" x14ac:dyDescent="0.25">
      <c r="A53" s="296">
        <v>45</v>
      </c>
      <c r="B53" s="15" t="s">
        <v>177</v>
      </c>
      <c r="C53" s="14" t="s">
        <v>178</v>
      </c>
      <c r="D53" s="297">
        <f t="shared" si="0"/>
        <v>18</v>
      </c>
      <c r="E53" s="297">
        <f>'[19]Школа сахар. диабета(Пр.20-23)'!E53+'[19]Откл.Пр.3-24-Пр.20-23'!E53</f>
        <v>0</v>
      </c>
      <c r="F53" s="297">
        <f>'[19]Школа сахар. диабета(Пр.20-23)'!F53+'[19]Откл.Пр.3-24-Пр.20-23'!F53</f>
        <v>0</v>
      </c>
      <c r="G53" s="297">
        <f>'[19]Школа сахар. диабета(Пр.20-23)'!G53+'[19]Откл.Пр.3-24-Пр.20-23'!G53</f>
        <v>18</v>
      </c>
      <c r="I53" s="879"/>
      <c r="J53" s="879"/>
    </row>
    <row r="54" spans="1:10" x14ac:dyDescent="0.25">
      <c r="A54" s="296">
        <v>46</v>
      </c>
      <c r="B54" s="298" t="s">
        <v>179</v>
      </c>
      <c r="C54" s="299" t="s">
        <v>180</v>
      </c>
      <c r="D54" s="297">
        <f t="shared" si="0"/>
        <v>3</v>
      </c>
      <c r="E54" s="297">
        <f>'[19]Школа сахар. диабета(Пр.20-23)'!E54+'[19]Откл.Пр.3-24-Пр.20-23'!E54</f>
        <v>0</v>
      </c>
      <c r="F54" s="297">
        <f>'[19]Школа сахар. диабета(Пр.20-23)'!F54+'[19]Откл.Пр.3-24-Пр.20-23'!F54</f>
        <v>0</v>
      </c>
      <c r="G54" s="297">
        <f>'[19]Школа сахар. диабета(Пр.20-23)'!G54+'[19]Откл.Пр.3-24-Пр.20-23'!G54</f>
        <v>3</v>
      </c>
      <c r="I54" s="879"/>
      <c r="J54" s="879"/>
    </row>
    <row r="55" spans="1:10" x14ac:dyDescent="0.25">
      <c r="A55" s="296">
        <v>47</v>
      </c>
      <c r="B55" s="15" t="s">
        <v>181</v>
      </c>
      <c r="C55" s="14" t="s">
        <v>182</v>
      </c>
      <c r="D55" s="297">
        <f t="shared" si="0"/>
        <v>999</v>
      </c>
      <c r="E55" s="297">
        <f>'[19]Школа сахар. диабета(Пр.20-23)'!E55+'[19]Откл.Пр.3-24-Пр.20-23'!E55</f>
        <v>143</v>
      </c>
      <c r="F55" s="297">
        <f>'[19]Школа сахар. диабета(Пр.20-23)'!F55+'[19]Откл.Пр.3-24-Пр.20-23'!F55</f>
        <v>845</v>
      </c>
      <c r="G55" s="297">
        <f>'[19]Школа сахар. диабета(Пр.20-23)'!G55+'[19]Откл.Пр.3-24-Пр.20-23'!G55</f>
        <v>11</v>
      </c>
      <c r="I55" s="879"/>
      <c r="J55" s="879"/>
    </row>
    <row r="56" spans="1:10" x14ac:dyDescent="0.25">
      <c r="A56" s="296">
        <v>48</v>
      </c>
      <c r="B56" s="298" t="s">
        <v>183</v>
      </c>
      <c r="C56" s="299" t="s">
        <v>184</v>
      </c>
      <c r="D56" s="297">
        <f t="shared" si="0"/>
        <v>9</v>
      </c>
      <c r="E56" s="297">
        <f>'[19]Школа сахар. диабета(Пр.20-23)'!E56+'[19]Откл.Пр.3-24-Пр.20-23'!E56</f>
        <v>0</v>
      </c>
      <c r="F56" s="297">
        <f>'[19]Школа сахар. диабета(Пр.20-23)'!F56+'[19]Откл.Пр.3-24-Пр.20-23'!F56</f>
        <v>0</v>
      </c>
      <c r="G56" s="297">
        <f>'[19]Школа сахар. диабета(Пр.20-23)'!G56+'[19]Откл.Пр.3-24-Пр.20-23'!G56</f>
        <v>9</v>
      </c>
      <c r="I56" s="879"/>
      <c r="J56" s="879"/>
    </row>
    <row r="57" spans="1:10" x14ac:dyDescent="0.25">
      <c r="A57" s="296">
        <v>49</v>
      </c>
      <c r="B57" s="298" t="s">
        <v>185</v>
      </c>
      <c r="C57" s="299" t="s">
        <v>186</v>
      </c>
      <c r="D57" s="297">
        <f t="shared" si="0"/>
        <v>1596</v>
      </c>
      <c r="E57" s="297">
        <f>'[19]Школа сахар. диабета(Пр.20-23)'!E57+'[19]Откл.Пр.3-24-Пр.20-23'!E57</f>
        <v>263</v>
      </c>
      <c r="F57" s="297">
        <f>'[19]Школа сахар. диабета(Пр.20-23)'!F57+'[19]Откл.Пр.3-24-Пр.20-23'!F57</f>
        <v>1278</v>
      </c>
      <c r="G57" s="297">
        <f>'[19]Школа сахар. диабета(Пр.20-23)'!G57+'[19]Откл.Пр.3-24-Пр.20-23'!G57</f>
        <v>55</v>
      </c>
      <c r="I57" s="879"/>
      <c r="J57" s="879"/>
    </row>
    <row r="58" spans="1:10" x14ac:dyDescent="0.25">
      <c r="A58" s="296">
        <v>50</v>
      </c>
      <c r="B58" s="298" t="s">
        <v>187</v>
      </c>
      <c r="C58" s="299" t="s">
        <v>188</v>
      </c>
      <c r="D58" s="297">
        <f t="shared" si="0"/>
        <v>6</v>
      </c>
      <c r="E58" s="297">
        <f>'[19]Школа сахар. диабета(Пр.20-23)'!E58+'[19]Откл.Пр.3-24-Пр.20-23'!E58</f>
        <v>0</v>
      </c>
      <c r="F58" s="297">
        <f>'[19]Школа сахар. диабета(Пр.20-23)'!F58+'[19]Откл.Пр.3-24-Пр.20-23'!F58</f>
        <v>0</v>
      </c>
      <c r="G58" s="297">
        <f>'[19]Школа сахар. диабета(Пр.20-23)'!G58+'[19]Откл.Пр.3-24-Пр.20-23'!G58</f>
        <v>6</v>
      </c>
      <c r="I58" s="879"/>
      <c r="J58" s="879"/>
    </row>
    <row r="59" spans="1:10" x14ac:dyDescent="0.25">
      <c r="A59" s="296">
        <v>51</v>
      </c>
      <c r="B59" s="298" t="s">
        <v>189</v>
      </c>
      <c r="C59" s="299" t="s">
        <v>190</v>
      </c>
      <c r="D59" s="297">
        <f t="shared" si="0"/>
        <v>0</v>
      </c>
      <c r="E59" s="297">
        <f>'[19]Школа сахар. диабета(Пр.20-23)'!E59+'[19]Откл.Пр.3-24-Пр.20-23'!E59</f>
        <v>0</v>
      </c>
      <c r="F59" s="297">
        <f>'[19]Школа сахар. диабета(Пр.20-23)'!F59+'[19]Откл.Пр.3-24-Пр.20-23'!F59</f>
        <v>0</v>
      </c>
      <c r="G59" s="297">
        <f>'[19]Школа сахар. диабета(Пр.20-23)'!G59+'[19]Откл.Пр.3-24-Пр.20-23'!G59</f>
        <v>0</v>
      </c>
      <c r="I59" s="879"/>
      <c r="J59" s="879"/>
    </row>
    <row r="60" spans="1:10" x14ac:dyDescent="0.25">
      <c r="A60" s="296">
        <v>52</v>
      </c>
      <c r="B60" s="304" t="s">
        <v>191</v>
      </c>
      <c r="C60" s="301" t="s">
        <v>192</v>
      </c>
      <c r="D60" s="297">
        <f t="shared" si="0"/>
        <v>0</v>
      </c>
      <c r="E60" s="297">
        <f>'[19]Школа сахар. диабета(Пр.20-23)'!E60+'[19]Откл.Пр.3-24-Пр.20-23'!E60</f>
        <v>0</v>
      </c>
      <c r="F60" s="297">
        <f>'[19]Школа сахар. диабета(Пр.20-23)'!F60+'[19]Откл.Пр.3-24-Пр.20-23'!F60</f>
        <v>0</v>
      </c>
      <c r="G60" s="297">
        <f>'[19]Школа сахар. диабета(Пр.20-23)'!G60+'[19]Откл.Пр.3-24-Пр.20-23'!G60</f>
        <v>0</v>
      </c>
      <c r="I60" s="879"/>
      <c r="J60" s="879"/>
    </row>
    <row r="61" spans="1:10" x14ac:dyDescent="0.25">
      <c r="A61" s="296">
        <v>53</v>
      </c>
      <c r="B61" s="298" t="s">
        <v>22</v>
      </c>
      <c r="C61" s="299" t="s">
        <v>23</v>
      </c>
      <c r="D61" s="297">
        <f t="shared" si="0"/>
        <v>91</v>
      </c>
      <c r="E61" s="297">
        <f>'[19]Школа сахар. диабета(Пр.20-23)'!E61+'[19]Откл.Пр.3-24-Пр.20-23'!E61</f>
        <v>0</v>
      </c>
      <c r="F61" s="297">
        <f>'[19]Школа сахар. диабета(Пр.20-23)'!F61+'[19]Откл.Пр.3-24-Пр.20-23'!F61</f>
        <v>0</v>
      </c>
      <c r="G61" s="297">
        <f>'[19]Школа сахар. диабета(Пр.20-23)'!G61+'[19]Откл.Пр.3-24-Пр.20-23'!G61</f>
        <v>91</v>
      </c>
      <c r="I61" s="879"/>
      <c r="J61" s="879"/>
    </row>
    <row r="62" spans="1:10" x14ac:dyDescent="0.25">
      <c r="A62" s="296">
        <v>54</v>
      </c>
      <c r="B62" s="15" t="s">
        <v>24</v>
      </c>
      <c r="C62" s="299" t="s">
        <v>423</v>
      </c>
      <c r="D62" s="297">
        <f t="shared" si="0"/>
        <v>93</v>
      </c>
      <c r="E62" s="297">
        <f>'[19]Школа сахар. диабета(Пр.20-23)'!E62+'[19]Откл.Пр.3-24-Пр.20-23'!E62</f>
        <v>0</v>
      </c>
      <c r="F62" s="297">
        <f>'[19]Школа сахар. диабета(Пр.20-23)'!F62+'[19]Откл.Пр.3-24-Пр.20-23'!F62</f>
        <v>0</v>
      </c>
      <c r="G62" s="297">
        <f>'[19]Школа сахар. диабета(Пр.20-23)'!G62+'[19]Откл.Пр.3-24-Пр.20-23'!G62</f>
        <v>93</v>
      </c>
      <c r="I62" s="879"/>
      <c r="J62" s="879"/>
    </row>
    <row r="63" spans="1:10" x14ac:dyDescent="0.25">
      <c r="A63" s="296">
        <v>55</v>
      </c>
      <c r="B63" s="300" t="s">
        <v>193</v>
      </c>
      <c r="C63" s="301" t="s">
        <v>194</v>
      </c>
      <c r="D63" s="297">
        <f t="shared" si="0"/>
        <v>91</v>
      </c>
      <c r="E63" s="297">
        <f>'[19]Школа сахар. диабета(Пр.20-23)'!E63+'[19]Откл.Пр.3-24-Пр.20-23'!E63</f>
        <v>0</v>
      </c>
      <c r="F63" s="297">
        <f>'[19]Школа сахар. диабета(Пр.20-23)'!F63+'[19]Откл.Пр.3-24-Пр.20-23'!F63</f>
        <v>0</v>
      </c>
      <c r="G63" s="297">
        <f>'[19]Школа сахар. диабета(Пр.20-23)'!G63+'[19]Откл.Пр.3-24-Пр.20-23'!G63</f>
        <v>91</v>
      </c>
      <c r="I63" s="879"/>
      <c r="J63" s="879"/>
    </row>
    <row r="64" spans="1:10" x14ac:dyDescent="0.25">
      <c r="A64" s="296">
        <v>56</v>
      </c>
      <c r="B64" s="15" t="s">
        <v>26</v>
      </c>
      <c r="C64" s="299" t="s">
        <v>424</v>
      </c>
      <c r="D64" s="297">
        <f t="shared" si="0"/>
        <v>147</v>
      </c>
      <c r="E64" s="297">
        <f>'[19]Школа сахар. диабета(Пр.20-23)'!E64+'[19]Откл.Пр.3-24-Пр.20-23'!E64</f>
        <v>0</v>
      </c>
      <c r="F64" s="297">
        <f>'[19]Школа сахар. диабета(Пр.20-23)'!F64+'[19]Откл.Пр.3-24-Пр.20-23'!F64</f>
        <v>0</v>
      </c>
      <c r="G64" s="297">
        <f>'[19]Школа сахар. диабета(Пр.20-23)'!G64+'[19]Откл.Пр.3-24-Пр.20-23'!G64</f>
        <v>147</v>
      </c>
      <c r="I64" s="879"/>
      <c r="J64" s="879"/>
    </row>
    <row r="65" spans="1:10" x14ac:dyDescent="0.25">
      <c r="A65" s="296">
        <v>57</v>
      </c>
      <c r="B65" s="298" t="s">
        <v>28</v>
      </c>
      <c r="C65" s="299" t="s">
        <v>195</v>
      </c>
      <c r="D65" s="297">
        <f t="shared" si="0"/>
        <v>40</v>
      </c>
      <c r="E65" s="297">
        <f>'[19]Школа сахар. диабета(Пр.20-23)'!E65+'[19]Откл.Пр.3-24-Пр.20-23'!E65</f>
        <v>0</v>
      </c>
      <c r="F65" s="297">
        <f>'[19]Школа сахар. диабета(Пр.20-23)'!F65+'[19]Откл.Пр.3-24-Пр.20-23'!F65</f>
        <v>0</v>
      </c>
      <c r="G65" s="297">
        <f>'[19]Школа сахар. диабета(Пр.20-23)'!G65+'[19]Откл.Пр.3-24-Пр.20-23'!G65</f>
        <v>40</v>
      </c>
      <c r="I65" s="879"/>
      <c r="J65" s="879"/>
    </row>
    <row r="66" spans="1:10" x14ac:dyDescent="0.25">
      <c r="A66" s="296">
        <v>58</v>
      </c>
      <c r="B66" s="13" t="s">
        <v>196</v>
      </c>
      <c r="C66" s="299" t="s">
        <v>425</v>
      </c>
      <c r="D66" s="297">
        <f t="shared" si="0"/>
        <v>0</v>
      </c>
      <c r="E66" s="297">
        <f>'[19]Школа сахар. диабета(Пр.20-23)'!E66+'[19]Откл.Пр.3-24-Пр.20-23'!E66</f>
        <v>0</v>
      </c>
      <c r="F66" s="297">
        <f>'[19]Школа сахар. диабета(Пр.20-23)'!F66+'[19]Откл.Пр.3-24-Пр.20-23'!F66</f>
        <v>0</v>
      </c>
      <c r="G66" s="297">
        <f>'[19]Школа сахар. диабета(Пр.20-23)'!G66+'[19]Откл.Пр.3-24-Пр.20-23'!G66</f>
        <v>0</v>
      </c>
      <c r="I66" s="879"/>
      <c r="J66" s="879"/>
    </row>
    <row r="67" spans="1:10" x14ac:dyDescent="0.25">
      <c r="A67" s="296">
        <v>59</v>
      </c>
      <c r="B67" s="13" t="s">
        <v>198</v>
      </c>
      <c r="C67" s="299" t="s">
        <v>426</v>
      </c>
      <c r="D67" s="297">
        <f t="shared" si="0"/>
        <v>0</v>
      </c>
      <c r="E67" s="297">
        <f>'[19]Школа сахар. диабета(Пр.20-23)'!E67+'[19]Откл.Пр.3-24-Пр.20-23'!E67</f>
        <v>0</v>
      </c>
      <c r="F67" s="297">
        <f>'[19]Школа сахар. диабета(Пр.20-23)'!F67+'[19]Откл.Пр.3-24-Пр.20-23'!F67</f>
        <v>0</v>
      </c>
      <c r="G67" s="297">
        <f>'[19]Школа сахар. диабета(Пр.20-23)'!G67+'[19]Откл.Пр.3-24-Пр.20-23'!G67</f>
        <v>0</v>
      </c>
      <c r="I67" s="879"/>
      <c r="J67" s="879"/>
    </row>
    <row r="68" spans="1:10" x14ac:dyDescent="0.25">
      <c r="A68" s="296">
        <v>60</v>
      </c>
      <c r="B68" s="15" t="s">
        <v>62</v>
      </c>
      <c r="C68" s="299" t="s">
        <v>427</v>
      </c>
      <c r="D68" s="297">
        <f t="shared" si="0"/>
        <v>1396</v>
      </c>
      <c r="E68" s="297">
        <f>'[19]Школа сахар. диабета(Пр.20-23)'!E68+'[19]Откл.Пр.3-24-Пр.20-23'!E68</f>
        <v>200</v>
      </c>
      <c r="F68" s="297">
        <f>'[19]Школа сахар. диабета(Пр.20-23)'!F68+'[19]Откл.Пр.3-24-Пр.20-23'!F68</f>
        <v>1196</v>
      </c>
      <c r="G68" s="297">
        <f>'[19]Школа сахар. диабета(Пр.20-23)'!G68+'[19]Откл.Пр.3-24-Пр.20-23'!G68</f>
        <v>0</v>
      </c>
      <c r="I68" s="879"/>
      <c r="J68" s="879"/>
    </row>
    <row r="69" spans="1:10" x14ac:dyDescent="0.25">
      <c r="A69" s="296">
        <v>61</v>
      </c>
      <c r="B69" s="15" t="s">
        <v>64</v>
      </c>
      <c r="C69" s="14" t="s">
        <v>201</v>
      </c>
      <c r="D69" s="297">
        <f t="shared" si="0"/>
        <v>784</v>
      </c>
      <c r="E69" s="297">
        <f>'[19]Школа сахар. диабета(Пр.20-23)'!E69+'[19]Откл.Пр.3-24-Пр.20-23'!E69</f>
        <v>113</v>
      </c>
      <c r="F69" s="297">
        <f>'[19]Школа сахар. диабета(Пр.20-23)'!F69+'[19]Откл.Пр.3-24-Пр.20-23'!F69</f>
        <v>671</v>
      </c>
      <c r="G69" s="297">
        <f>'[19]Школа сахар. диабета(Пр.20-23)'!G69+'[19]Откл.Пр.3-24-Пр.20-23'!G69</f>
        <v>0</v>
      </c>
      <c r="I69" s="879"/>
      <c r="J69" s="879"/>
    </row>
    <row r="70" spans="1:10" x14ac:dyDescent="0.25">
      <c r="A70" s="296">
        <v>62</v>
      </c>
      <c r="B70" s="15" t="s">
        <v>66</v>
      </c>
      <c r="C70" s="299" t="s">
        <v>428</v>
      </c>
      <c r="D70" s="297">
        <f t="shared" si="0"/>
        <v>1459</v>
      </c>
      <c r="E70" s="297">
        <f>'[19]Школа сахар. диабета(Пр.20-23)'!E70+'[19]Откл.Пр.3-24-Пр.20-23'!E70</f>
        <v>269</v>
      </c>
      <c r="F70" s="297">
        <f>'[19]Школа сахар. диабета(Пр.20-23)'!F70+'[19]Откл.Пр.3-24-Пр.20-23'!F70</f>
        <v>1190</v>
      </c>
      <c r="G70" s="297">
        <f>'[19]Школа сахар. диабета(Пр.20-23)'!G70+'[19]Откл.Пр.3-24-Пр.20-23'!G70</f>
        <v>0</v>
      </c>
      <c r="I70" s="879"/>
      <c r="J70" s="879"/>
    </row>
    <row r="71" spans="1:10" x14ac:dyDescent="0.25">
      <c r="A71" s="296">
        <v>63</v>
      </c>
      <c r="B71" s="15" t="s">
        <v>203</v>
      </c>
      <c r="C71" s="299" t="s">
        <v>429</v>
      </c>
      <c r="D71" s="297">
        <f t="shared" si="0"/>
        <v>0</v>
      </c>
      <c r="E71" s="297">
        <f>'[19]Школа сахар. диабета(Пр.20-23)'!E71+'[19]Откл.Пр.3-24-Пр.20-23'!E71</f>
        <v>0</v>
      </c>
      <c r="F71" s="297">
        <f>'[19]Школа сахар. диабета(Пр.20-23)'!F71+'[19]Откл.Пр.3-24-Пр.20-23'!F71</f>
        <v>0</v>
      </c>
      <c r="G71" s="297">
        <f>'[19]Школа сахар. диабета(Пр.20-23)'!G71+'[19]Откл.Пр.3-24-Пр.20-23'!G71</f>
        <v>0</v>
      </c>
      <c r="I71" s="879"/>
      <c r="J71" s="879"/>
    </row>
    <row r="72" spans="1:10" x14ac:dyDescent="0.25">
      <c r="A72" s="296">
        <v>64</v>
      </c>
      <c r="B72" s="13" t="s">
        <v>205</v>
      </c>
      <c r="C72" s="299" t="s">
        <v>430</v>
      </c>
      <c r="D72" s="297">
        <f t="shared" si="0"/>
        <v>0</v>
      </c>
      <c r="E72" s="297">
        <f>'[19]Школа сахар. диабета(Пр.20-23)'!E72+'[19]Откл.Пр.3-24-Пр.20-23'!E72</f>
        <v>0</v>
      </c>
      <c r="F72" s="297">
        <f>'[19]Школа сахар. диабета(Пр.20-23)'!F72+'[19]Откл.Пр.3-24-Пр.20-23'!F72</f>
        <v>0</v>
      </c>
      <c r="G72" s="297">
        <f>'[19]Школа сахар. диабета(Пр.20-23)'!G72+'[19]Откл.Пр.3-24-Пр.20-23'!G72</f>
        <v>0</v>
      </c>
      <c r="I72" s="879"/>
      <c r="J72" s="879"/>
    </row>
    <row r="73" spans="1:10" x14ac:dyDescent="0.25">
      <c r="A73" s="296">
        <v>65</v>
      </c>
      <c r="B73" s="15" t="s">
        <v>207</v>
      </c>
      <c r="C73" s="299" t="s">
        <v>431</v>
      </c>
      <c r="D73" s="297">
        <f t="shared" si="0"/>
        <v>0</v>
      </c>
      <c r="E73" s="297">
        <f>'[19]Школа сахар. диабета(Пр.20-23)'!E73+'[19]Откл.Пр.3-24-Пр.20-23'!E73</f>
        <v>0</v>
      </c>
      <c r="F73" s="297">
        <f>'[19]Школа сахар. диабета(Пр.20-23)'!F73+'[19]Откл.Пр.3-24-Пр.20-23'!F73</f>
        <v>0</v>
      </c>
      <c r="G73" s="297">
        <f>'[19]Школа сахар. диабета(Пр.20-23)'!G73+'[19]Откл.Пр.3-24-Пр.20-23'!G73</f>
        <v>0</v>
      </c>
      <c r="I73" s="879"/>
      <c r="J73" s="879"/>
    </row>
    <row r="74" spans="1:10" x14ac:dyDescent="0.25">
      <c r="A74" s="296">
        <v>66</v>
      </c>
      <c r="B74" s="15" t="s">
        <v>209</v>
      </c>
      <c r="C74" s="299" t="s">
        <v>432</v>
      </c>
      <c r="D74" s="297">
        <f t="shared" ref="D74:D137" si="1">SUM(E74:G74)</f>
        <v>0</v>
      </c>
      <c r="E74" s="297">
        <f>'[19]Школа сахар. диабета(Пр.20-23)'!E74+'[19]Откл.Пр.3-24-Пр.20-23'!E74</f>
        <v>0</v>
      </c>
      <c r="F74" s="297">
        <f>'[19]Школа сахар. диабета(Пр.20-23)'!F74+'[19]Откл.Пр.3-24-Пр.20-23'!F74</f>
        <v>0</v>
      </c>
      <c r="G74" s="297">
        <f>'[19]Школа сахар. диабета(Пр.20-23)'!G74+'[19]Откл.Пр.3-24-Пр.20-23'!G74</f>
        <v>0</v>
      </c>
      <c r="I74" s="879"/>
      <c r="J74" s="879"/>
    </row>
    <row r="75" spans="1:10" x14ac:dyDescent="0.25">
      <c r="A75" s="296">
        <v>67</v>
      </c>
      <c r="B75" s="13" t="s">
        <v>211</v>
      </c>
      <c r="C75" s="299" t="s">
        <v>433</v>
      </c>
      <c r="D75" s="297">
        <f t="shared" si="1"/>
        <v>0</v>
      </c>
      <c r="E75" s="297">
        <f>'[19]Школа сахар. диабета(Пр.20-23)'!E75+'[19]Откл.Пр.3-24-Пр.20-23'!E75</f>
        <v>0</v>
      </c>
      <c r="F75" s="297">
        <f>'[19]Школа сахар. диабета(Пр.20-23)'!F75+'[19]Откл.Пр.3-24-Пр.20-23'!F75</f>
        <v>0</v>
      </c>
      <c r="G75" s="297">
        <f>'[19]Школа сахар. диабета(Пр.20-23)'!G75+'[19]Откл.Пр.3-24-Пр.20-23'!G75</f>
        <v>0</v>
      </c>
      <c r="I75" s="879"/>
      <c r="J75" s="879"/>
    </row>
    <row r="76" spans="1:10" x14ac:dyDescent="0.25">
      <c r="A76" s="296">
        <v>68</v>
      </c>
      <c r="B76" s="13" t="s">
        <v>213</v>
      </c>
      <c r="C76" s="299" t="s">
        <v>434</v>
      </c>
      <c r="D76" s="297">
        <f t="shared" si="1"/>
        <v>0</v>
      </c>
      <c r="E76" s="297">
        <f>'[19]Школа сахар. диабета(Пр.20-23)'!E76+'[19]Откл.Пр.3-24-Пр.20-23'!E76</f>
        <v>0</v>
      </c>
      <c r="F76" s="297">
        <f>'[19]Школа сахар. диабета(Пр.20-23)'!F76+'[19]Откл.Пр.3-24-Пр.20-23'!F76</f>
        <v>0</v>
      </c>
      <c r="G76" s="297">
        <f>'[19]Школа сахар. диабета(Пр.20-23)'!G76+'[19]Откл.Пр.3-24-Пр.20-23'!G76</f>
        <v>0</v>
      </c>
      <c r="I76" s="879"/>
      <c r="J76" s="879"/>
    </row>
    <row r="77" spans="1:10" x14ac:dyDescent="0.25">
      <c r="A77" s="296">
        <v>69</v>
      </c>
      <c r="B77" s="13" t="s">
        <v>215</v>
      </c>
      <c r="C77" s="299" t="s">
        <v>435</v>
      </c>
      <c r="D77" s="297">
        <f t="shared" si="1"/>
        <v>0</v>
      </c>
      <c r="E77" s="297">
        <f>'[19]Школа сахар. диабета(Пр.20-23)'!E77+'[19]Откл.Пр.3-24-Пр.20-23'!E77</f>
        <v>0</v>
      </c>
      <c r="F77" s="297">
        <f>'[19]Школа сахар. диабета(Пр.20-23)'!F77+'[19]Откл.Пр.3-24-Пр.20-23'!F77</f>
        <v>0</v>
      </c>
      <c r="G77" s="297">
        <f>'[19]Школа сахар. диабета(Пр.20-23)'!G77+'[19]Откл.Пр.3-24-Пр.20-23'!G77</f>
        <v>0</v>
      </c>
      <c r="I77" s="879"/>
      <c r="J77" s="879"/>
    </row>
    <row r="78" spans="1:10" x14ac:dyDescent="0.25">
      <c r="A78" s="296">
        <v>70</v>
      </c>
      <c r="B78" s="298" t="s">
        <v>217</v>
      </c>
      <c r="C78" s="299" t="s">
        <v>218</v>
      </c>
      <c r="D78" s="297">
        <f t="shared" si="1"/>
        <v>1145</v>
      </c>
      <c r="E78" s="297">
        <f>'[19]Школа сахар. диабета(Пр.20-23)'!E78+'[19]Откл.Пр.3-24-Пр.20-23'!E78</f>
        <v>166</v>
      </c>
      <c r="F78" s="297">
        <f>'[19]Школа сахар. диабета(Пр.20-23)'!F78+'[19]Откл.Пр.3-24-Пр.20-23'!F78</f>
        <v>936</v>
      </c>
      <c r="G78" s="297">
        <f>'[19]Школа сахар. диабета(Пр.20-23)'!G78+'[19]Откл.Пр.3-24-Пр.20-23'!G78</f>
        <v>43</v>
      </c>
      <c r="I78" s="879"/>
      <c r="J78" s="879"/>
    </row>
    <row r="79" spans="1:10" x14ac:dyDescent="0.25">
      <c r="A79" s="296">
        <v>71</v>
      </c>
      <c r="B79" s="13" t="s">
        <v>50</v>
      </c>
      <c r="C79" s="299" t="s">
        <v>436</v>
      </c>
      <c r="D79" s="297">
        <f t="shared" si="1"/>
        <v>1600</v>
      </c>
      <c r="E79" s="297">
        <f>'[19]Школа сахар. диабета(Пр.20-23)'!E79+'[19]Откл.Пр.3-24-Пр.20-23'!E79</f>
        <v>235</v>
      </c>
      <c r="F79" s="297">
        <f>'[19]Школа сахар. диабета(Пр.20-23)'!F79+'[19]Откл.Пр.3-24-Пр.20-23'!F79</f>
        <v>1365</v>
      </c>
      <c r="G79" s="297">
        <f>'[19]Школа сахар. диабета(Пр.20-23)'!G79+'[19]Откл.Пр.3-24-Пр.20-23'!G79</f>
        <v>0</v>
      </c>
      <c r="I79" s="879"/>
      <c r="J79" s="879"/>
    </row>
    <row r="80" spans="1:10" x14ac:dyDescent="0.25">
      <c r="A80" s="296">
        <v>72</v>
      </c>
      <c r="B80" s="298" t="s">
        <v>52</v>
      </c>
      <c r="C80" s="299" t="s">
        <v>220</v>
      </c>
      <c r="D80" s="297">
        <f t="shared" si="1"/>
        <v>1467</v>
      </c>
      <c r="E80" s="297">
        <f>'[19]Школа сахар. диабета(Пр.20-23)'!E80+'[19]Откл.Пр.3-24-Пр.20-23'!E80</f>
        <v>321</v>
      </c>
      <c r="F80" s="297">
        <f>'[19]Школа сахар. диабета(Пр.20-23)'!F80+'[19]Откл.Пр.3-24-Пр.20-23'!F80</f>
        <v>1146</v>
      </c>
      <c r="G80" s="297">
        <f>'[19]Школа сахар. диабета(Пр.20-23)'!G80+'[19]Откл.Пр.3-24-Пр.20-23'!G80</f>
        <v>0</v>
      </c>
      <c r="I80" s="879"/>
      <c r="J80" s="879"/>
    </row>
    <row r="81" spans="1:10" x14ac:dyDescent="0.25">
      <c r="A81" s="296">
        <v>73</v>
      </c>
      <c r="B81" s="300" t="s">
        <v>44</v>
      </c>
      <c r="C81" s="301" t="s">
        <v>221</v>
      </c>
      <c r="D81" s="297">
        <f t="shared" si="1"/>
        <v>0</v>
      </c>
      <c r="E81" s="297">
        <f>'[19]Школа сахар. диабета(Пр.20-23)'!E81+'[19]Откл.Пр.3-24-Пр.20-23'!E81</f>
        <v>0</v>
      </c>
      <c r="F81" s="297">
        <f>'[19]Школа сахар. диабета(Пр.20-23)'!F81+'[19]Откл.Пр.3-24-Пр.20-23'!F81</f>
        <v>0</v>
      </c>
      <c r="G81" s="297">
        <f>'[19]Школа сахар. диабета(Пр.20-23)'!G81+'[19]Откл.Пр.3-24-Пр.20-23'!G81</f>
        <v>0</v>
      </c>
      <c r="I81" s="879"/>
      <c r="J81" s="879"/>
    </row>
    <row r="82" spans="1:10" x14ac:dyDescent="0.25">
      <c r="A82" s="296">
        <v>74</v>
      </c>
      <c r="B82" s="13" t="s">
        <v>54</v>
      </c>
      <c r="C82" s="299" t="s">
        <v>222</v>
      </c>
      <c r="D82" s="297">
        <f t="shared" si="1"/>
        <v>1712</v>
      </c>
      <c r="E82" s="297">
        <f>'[19]Школа сахар. диабета(Пр.20-23)'!E82+'[19]Откл.Пр.3-24-Пр.20-23'!E82</f>
        <v>380</v>
      </c>
      <c r="F82" s="297">
        <f>'[19]Школа сахар. диабета(Пр.20-23)'!F82+'[19]Откл.Пр.3-24-Пр.20-23'!F82</f>
        <v>1332</v>
      </c>
      <c r="G82" s="297">
        <f>'[19]Школа сахар. диабета(Пр.20-23)'!G82+'[19]Откл.Пр.3-24-Пр.20-23'!G82</f>
        <v>0</v>
      </c>
      <c r="I82" s="879"/>
      <c r="J82" s="879"/>
    </row>
    <row r="83" spans="1:10" x14ac:dyDescent="0.25">
      <c r="A83" s="296">
        <v>75</v>
      </c>
      <c r="B83" s="300" t="s">
        <v>36</v>
      </c>
      <c r="C83" s="301" t="s">
        <v>37</v>
      </c>
      <c r="D83" s="297">
        <f t="shared" si="1"/>
        <v>50</v>
      </c>
      <c r="E83" s="297">
        <f>'[19]Школа сахар. диабета(Пр.20-23)'!E83+'[19]Откл.Пр.3-24-Пр.20-23'!E83</f>
        <v>0</v>
      </c>
      <c r="F83" s="297">
        <f>'[19]Школа сахар. диабета(Пр.20-23)'!F83+'[19]Откл.Пр.3-24-Пр.20-23'!F83</f>
        <v>0</v>
      </c>
      <c r="G83" s="297">
        <f>'[19]Школа сахар. диабета(Пр.20-23)'!G83+'[19]Откл.Пр.3-24-Пр.20-23'!G83</f>
        <v>50</v>
      </c>
      <c r="I83" s="879"/>
      <c r="J83" s="879"/>
    </row>
    <row r="84" spans="1:10" x14ac:dyDescent="0.25">
      <c r="A84" s="296">
        <v>76</v>
      </c>
      <c r="B84" s="13" t="s">
        <v>48</v>
      </c>
      <c r="C84" s="299" t="s">
        <v>437</v>
      </c>
      <c r="D84" s="297">
        <f t="shared" si="1"/>
        <v>1805</v>
      </c>
      <c r="E84" s="297">
        <f>'[19]Школа сахар. диабета(Пр.20-23)'!E84+'[19]Откл.Пр.3-24-Пр.20-23'!E84</f>
        <v>249</v>
      </c>
      <c r="F84" s="297">
        <f>'[19]Школа сахар. диабета(Пр.20-23)'!F84+'[19]Откл.Пр.3-24-Пр.20-23'!F84</f>
        <v>1556</v>
      </c>
      <c r="G84" s="297">
        <f>'[19]Школа сахар. диабета(Пр.20-23)'!G84+'[19]Откл.Пр.3-24-Пр.20-23'!G84</f>
        <v>0</v>
      </c>
      <c r="I84" s="879"/>
      <c r="J84" s="879"/>
    </row>
    <row r="85" spans="1:10" x14ac:dyDescent="0.25">
      <c r="A85" s="296">
        <v>77</v>
      </c>
      <c r="B85" s="300" t="s">
        <v>224</v>
      </c>
      <c r="C85" s="270" t="s">
        <v>225</v>
      </c>
      <c r="D85" s="297">
        <f t="shared" si="1"/>
        <v>0</v>
      </c>
      <c r="E85" s="297">
        <f>'[19]Школа сахар. диабета(Пр.20-23)'!E85+'[19]Откл.Пр.3-24-Пр.20-23'!E85</f>
        <v>0</v>
      </c>
      <c r="F85" s="297">
        <f>'[19]Школа сахар. диабета(Пр.20-23)'!F85+'[19]Откл.Пр.3-24-Пр.20-23'!F85</f>
        <v>0</v>
      </c>
      <c r="G85" s="297">
        <f>'[19]Школа сахар. диабета(Пр.20-23)'!G85+'[19]Откл.Пр.3-24-Пр.20-23'!G85</f>
        <v>0</v>
      </c>
      <c r="I85" s="879"/>
      <c r="J85" s="879"/>
    </row>
    <row r="86" spans="1:10" x14ac:dyDescent="0.25">
      <c r="A86" s="296">
        <v>78</v>
      </c>
      <c r="B86" s="15" t="s">
        <v>226</v>
      </c>
      <c r="C86" s="270" t="s">
        <v>227</v>
      </c>
      <c r="D86" s="297">
        <f t="shared" si="1"/>
        <v>0</v>
      </c>
      <c r="E86" s="297">
        <f>'[19]Школа сахар. диабета(Пр.20-23)'!E86+'[19]Откл.Пр.3-24-Пр.20-23'!E86</f>
        <v>0</v>
      </c>
      <c r="F86" s="297">
        <f>'[19]Школа сахар. диабета(Пр.20-23)'!F86+'[19]Откл.Пр.3-24-Пр.20-23'!F86</f>
        <v>0</v>
      </c>
      <c r="G86" s="297">
        <f>'[19]Школа сахар. диабета(Пр.20-23)'!G86+'[19]Откл.Пр.3-24-Пр.20-23'!G86</f>
        <v>0</v>
      </c>
      <c r="I86" s="879"/>
      <c r="J86" s="879"/>
    </row>
    <row r="87" spans="1:10" x14ac:dyDescent="0.25">
      <c r="A87" s="1077">
        <v>79</v>
      </c>
      <c r="B87" s="1080" t="s">
        <v>228</v>
      </c>
      <c r="C87" s="299" t="s">
        <v>229</v>
      </c>
      <c r="D87" s="297">
        <f t="shared" si="1"/>
        <v>0</v>
      </c>
      <c r="E87" s="297">
        <f>'[19]Школа сахар. диабета(Пр.20-23)'!E87+'[19]Откл.Пр.3-24-Пр.20-23'!E87</f>
        <v>0</v>
      </c>
      <c r="F87" s="297">
        <f>'[19]Школа сахар. диабета(Пр.20-23)'!F87+'[19]Откл.Пр.3-24-Пр.20-23'!F87</f>
        <v>0</v>
      </c>
      <c r="G87" s="297">
        <f>'[19]Школа сахар. диабета(Пр.20-23)'!G87+'[19]Откл.Пр.3-24-Пр.20-23'!G87</f>
        <v>0</v>
      </c>
      <c r="I87" s="879"/>
      <c r="J87" s="879"/>
    </row>
    <row r="88" spans="1:10" ht="30" x14ac:dyDescent="0.25">
      <c r="A88" s="1078"/>
      <c r="B88" s="1081"/>
      <c r="C88" s="270" t="s">
        <v>230</v>
      </c>
      <c r="D88" s="297">
        <f t="shared" si="1"/>
        <v>0</v>
      </c>
      <c r="E88" s="297">
        <f>'[19]Школа сахар. диабета(Пр.20-23)'!E88+'[19]Откл.Пр.3-24-Пр.20-23'!E88</f>
        <v>0</v>
      </c>
      <c r="F88" s="297">
        <f>'[19]Школа сахар. диабета(Пр.20-23)'!F88+'[19]Откл.Пр.3-24-Пр.20-23'!F88</f>
        <v>0</v>
      </c>
      <c r="G88" s="297">
        <f>'[19]Школа сахар. диабета(Пр.20-23)'!G88+'[19]Откл.Пр.3-24-Пр.20-23'!G88</f>
        <v>0</v>
      </c>
      <c r="I88" s="879"/>
      <c r="J88" s="879"/>
    </row>
    <row r="89" spans="1:10" x14ac:dyDescent="0.25">
      <c r="A89" s="1078"/>
      <c r="B89" s="1081"/>
      <c r="C89" s="270" t="s">
        <v>231</v>
      </c>
      <c r="D89" s="297">
        <f t="shared" si="1"/>
        <v>0</v>
      </c>
      <c r="E89" s="297">
        <f>'[19]Школа сахар. диабета(Пр.20-23)'!E89+'[19]Откл.Пр.3-24-Пр.20-23'!E89</f>
        <v>0</v>
      </c>
      <c r="F89" s="297">
        <f>'[19]Школа сахар. диабета(Пр.20-23)'!F89+'[19]Откл.Пр.3-24-Пр.20-23'!F89</f>
        <v>0</v>
      </c>
      <c r="G89" s="297">
        <f>'[19]Школа сахар. диабета(Пр.20-23)'!G89+'[19]Откл.Пр.3-24-Пр.20-23'!G89</f>
        <v>0</v>
      </c>
      <c r="I89" s="879"/>
      <c r="J89" s="879"/>
    </row>
    <row r="90" spans="1:10" ht="30" x14ac:dyDescent="0.25">
      <c r="A90" s="1079"/>
      <c r="B90" s="1082"/>
      <c r="C90" s="305" t="s">
        <v>232</v>
      </c>
      <c r="D90" s="297">
        <f t="shared" si="1"/>
        <v>0</v>
      </c>
      <c r="E90" s="297">
        <f>'[19]Школа сахар. диабета(Пр.20-23)'!E90+'[19]Откл.Пр.3-24-Пр.20-23'!E90</f>
        <v>0</v>
      </c>
      <c r="F90" s="297">
        <f>'[19]Школа сахар. диабета(Пр.20-23)'!F90+'[19]Откл.Пр.3-24-Пр.20-23'!F90</f>
        <v>0</v>
      </c>
      <c r="G90" s="297">
        <f>'[19]Школа сахар. диабета(Пр.20-23)'!G90+'[19]Откл.Пр.3-24-Пр.20-23'!G90</f>
        <v>0</v>
      </c>
      <c r="I90" s="879"/>
      <c r="J90" s="879"/>
    </row>
    <row r="91" spans="1:10" x14ac:dyDescent="0.25">
      <c r="A91" s="296">
        <v>80</v>
      </c>
      <c r="B91" s="15" t="s">
        <v>233</v>
      </c>
      <c r="C91" s="14" t="s">
        <v>234</v>
      </c>
      <c r="D91" s="297">
        <f t="shared" si="1"/>
        <v>0</v>
      </c>
      <c r="E91" s="297">
        <f>'[19]Школа сахар. диабета(Пр.20-23)'!E91+'[19]Откл.Пр.3-24-Пр.20-23'!E91</f>
        <v>0</v>
      </c>
      <c r="F91" s="297">
        <f>'[19]Школа сахар. диабета(Пр.20-23)'!F91+'[19]Откл.Пр.3-24-Пр.20-23'!F91</f>
        <v>0</v>
      </c>
      <c r="G91" s="297">
        <f>'[19]Школа сахар. диабета(Пр.20-23)'!G91+'[19]Откл.Пр.3-24-Пр.20-23'!G91</f>
        <v>0</v>
      </c>
      <c r="I91" s="879"/>
      <c r="J91" s="879"/>
    </row>
    <row r="92" spans="1:10" x14ac:dyDescent="0.25">
      <c r="A92" s="296">
        <v>81</v>
      </c>
      <c r="B92" s="15" t="s">
        <v>235</v>
      </c>
      <c r="C92" s="301" t="s">
        <v>236</v>
      </c>
      <c r="D92" s="297">
        <f t="shared" si="1"/>
        <v>0</v>
      </c>
      <c r="E92" s="297">
        <f>'[19]Школа сахар. диабета(Пр.20-23)'!E92+'[19]Откл.Пр.3-24-Пр.20-23'!E92</f>
        <v>0</v>
      </c>
      <c r="F92" s="297">
        <f>'[19]Школа сахар. диабета(Пр.20-23)'!F92+'[19]Откл.Пр.3-24-Пр.20-23'!F92</f>
        <v>0</v>
      </c>
      <c r="G92" s="297">
        <f>'[19]Школа сахар. диабета(Пр.20-23)'!G92+'[19]Откл.Пр.3-24-Пр.20-23'!G92</f>
        <v>0</v>
      </c>
      <c r="I92" s="879"/>
      <c r="J92" s="879"/>
    </row>
    <row r="93" spans="1:10" x14ac:dyDescent="0.25">
      <c r="A93" s="296">
        <v>82</v>
      </c>
      <c r="B93" s="298" t="s">
        <v>74</v>
      </c>
      <c r="C93" s="299" t="s">
        <v>237</v>
      </c>
      <c r="D93" s="297">
        <f t="shared" si="1"/>
        <v>0</v>
      </c>
      <c r="E93" s="297">
        <f>'[19]Школа сахар. диабета(Пр.20-23)'!E93+'[19]Откл.Пр.3-24-Пр.20-23'!E93</f>
        <v>0</v>
      </c>
      <c r="F93" s="297">
        <f>'[19]Школа сахар. диабета(Пр.20-23)'!F93+'[19]Откл.Пр.3-24-Пр.20-23'!F93</f>
        <v>0</v>
      </c>
      <c r="G93" s="297">
        <f>'[19]Школа сахар. диабета(Пр.20-23)'!G93+'[19]Откл.Пр.3-24-Пр.20-23'!G93</f>
        <v>0</v>
      </c>
      <c r="I93" s="879"/>
      <c r="J93" s="879"/>
    </row>
    <row r="94" spans="1:10" x14ac:dyDescent="0.25">
      <c r="A94" s="296">
        <v>83</v>
      </c>
      <c r="B94" s="15" t="s">
        <v>38</v>
      </c>
      <c r="C94" s="14" t="s">
        <v>39</v>
      </c>
      <c r="D94" s="297">
        <f t="shared" si="1"/>
        <v>8</v>
      </c>
      <c r="E94" s="297">
        <f>'[19]Школа сахар. диабета(Пр.20-23)'!E94+'[19]Откл.Пр.3-24-Пр.20-23'!E94</f>
        <v>0</v>
      </c>
      <c r="F94" s="297">
        <f>'[19]Школа сахар. диабета(Пр.20-23)'!F94+'[19]Откл.Пр.3-24-Пр.20-23'!F94</f>
        <v>0</v>
      </c>
      <c r="G94" s="297">
        <f>'[19]Школа сахар. диабета(Пр.20-23)'!G94+'[19]Откл.Пр.3-24-Пр.20-23'!G94</f>
        <v>8</v>
      </c>
      <c r="I94" s="879"/>
      <c r="J94" s="879"/>
    </row>
    <row r="95" spans="1:10" x14ac:dyDescent="0.25">
      <c r="A95" s="296">
        <v>84</v>
      </c>
      <c r="B95" s="298" t="s">
        <v>40</v>
      </c>
      <c r="C95" s="299" t="s">
        <v>41</v>
      </c>
      <c r="D95" s="297">
        <f t="shared" si="1"/>
        <v>4</v>
      </c>
      <c r="E95" s="297">
        <f>'[19]Школа сахар. диабета(Пр.20-23)'!E95+'[19]Откл.Пр.3-24-Пр.20-23'!E95</f>
        <v>0</v>
      </c>
      <c r="F95" s="297">
        <f>'[19]Школа сахар. диабета(Пр.20-23)'!F95+'[19]Откл.Пр.3-24-Пр.20-23'!F95</f>
        <v>0</v>
      </c>
      <c r="G95" s="297">
        <f>'[19]Школа сахар. диабета(Пр.20-23)'!G95+'[19]Откл.Пр.3-24-Пр.20-23'!G95</f>
        <v>4</v>
      </c>
      <c r="I95" s="879"/>
      <c r="J95" s="879"/>
    </row>
    <row r="96" spans="1:10" x14ac:dyDescent="0.25">
      <c r="A96" s="296">
        <v>85</v>
      </c>
      <c r="B96" s="298" t="s">
        <v>238</v>
      </c>
      <c r="C96" s="299" t="s">
        <v>239</v>
      </c>
      <c r="D96" s="297">
        <f t="shared" si="1"/>
        <v>767</v>
      </c>
      <c r="E96" s="297">
        <f>'[19]Школа сахар. диабета(Пр.20-23)'!E96+'[19]Откл.Пр.3-24-Пр.20-23'!E96</f>
        <v>103</v>
      </c>
      <c r="F96" s="297">
        <f>'[19]Школа сахар. диабета(Пр.20-23)'!F96+'[19]Откл.Пр.3-24-Пр.20-23'!F96</f>
        <v>639</v>
      </c>
      <c r="G96" s="297">
        <f>'[19]Школа сахар. диабета(Пр.20-23)'!G96+'[19]Откл.Пр.3-24-Пр.20-23'!G96</f>
        <v>25</v>
      </c>
      <c r="I96" s="879"/>
      <c r="J96" s="879"/>
    </row>
    <row r="97" spans="1:10" x14ac:dyDescent="0.25">
      <c r="A97" s="296">
        <v>86</v>
      </c>
      <c r="B97" s="15" t="s">
        <v>240</v>
      </c>
      <c r="C97" s="301" t="s">
        <v>241</v>
      </c>
      <c r="D97" s="297">
        <f t="shared" si="1"/>
        <v>3</v>
      </c>
      <c r="E97" s="297">
        <f>'[19]Школа сахар. диабета(Пр.20-23)'!E97+'[19]Откл.Пр.3-24-Пр.20-23'!E97</f>
        <v>0</v>
      </c>
      <c r="F97" s="297">
        <f>'[19]Школа сахар. диабета(Пр.20-23)'!F97+'[19]Откл.Пр.3-24-Пр.20-23'!F97</f>
        <v>0</v>
      </c>
      <c r="G97" s="297">
        <f>'[19]Школа сахар. диабета(Пр.20-23)'!G97+'[19]Откл.Пр.3-24-Пр.20-23'!G97</f>
        <v>3</v>
      </c>
      <c r="I97" s="879"/>
      <c r="J97" s="879"/>
    </row>
    <row r="98" spans="1:10" x14ac:dyDescent="0.25">
      <c r="A98" s="296">
        <v>87</v>
      </c>
      <c r="B98" s="15" t="s">
        <v>88</v>
      </c>
      <c r="C98" s="14" t="s">
        <v>89</v>
      </c>
      <c r="D98" s="297">
        <f t="shared" si="1"/>
        <v>821</v>
      </c>
      <c r="E98" s="297">
        <f>'[19]Школа сахар. диабета(Пр.20-23)'!E98+'[19]Откл.Пр.3-24-Пр.20-23'!E98</f>
        <v>81</v>
      </c>
      <c r="F98" s="297">
        <f>'[19]Школа сахар. диабета(Пр.20-23)'!F98+'[19]Откл.Пр.3-24-Пр.20-23'!F98</f>
        <v>724</v>
      </c>
      <c r="G98" s="297">
        <f>'[19]Школа сахар. диабета(Пр.20-23)'!G98+'[19]Откл.Пр.3-24-Пр.20-23'!G98</f>
        <v>16</v>
      </c>
      <c r="I98" s="879"/>
      <c r="J98" s="879"/>
    </row>
    <row r="99" spans="1:10" x14ac:dyDescent="0.25">
      <c r="A99" s="296">
        <v>88</v>
      </c>
      <c r="B99" s="13" t="s">
        <v>242</v>
      </c>
      <c r="C99" s="14" t="s">
        <v>243</v>
      </c>
      <c r="D99" s="297">
        <f t="shared" si="1"/>
        <v>861</v>
      </c>
      <c r="E99" s="297">
        <f>'[19]Школа сахар. диабета(Пр.20-23)'!E99+'[19]Откл.Пр.3-24-Пр.20-23'!E99</f>
        <v>148</v>
      </c>
      <c r="F99" s="297">
        <f>'[19]Школа сахар. диабета(Пр.20-23)'!F99+'[19]Откл.Пр.3-24-Пр.20-23'!F99</f>
        <v>686</v>
      </c>
      <c r="G99" s="297">
        <f>'[19]Школа сахар. диабета(Пр.20-23)'!G99+'[19]Откл.Пр.3-24-Пр.20-23'!G99</f>
        <v>27</v>
      </c>
      <c r="I99" s="879"/>
      <c r="J99" s="879"/>
    </row>
    <row r="100" spans="1:10" x14ac:dyDescent="0.25">
      <c r="A100" s="296">
        <v>89</v>
      </c>
      <c r="B100" s="13" t="s">
        <v>244</v>
      </c>
      <c r="C100" s="14" t="s">
        <v>245</v>
      </c>
      <c r="D100" s="297">
        <f t="shared" si="1"/>
        <v>849</v>
      </c>
      <c r="E100" s="297">
        <f>'[19]Школа сахар. диабета(Пр.20-23)'!E100+'[19]Откл.Пр.3-24-Пр.20-23'!E100</f>
        <v>102</v>
      </c>
      <c r="F100" s="297">
        <f>'[19]Школа сахар. диабета(Пр.20-23)'!F100+'[19]Откл.Пр.3-24-Пр.20-23'!F100</f>
        <v>725</v>
      </c>
      <c r="G100" s="297">
        <f>'[19]Школа сахар. диабета(Пр.20-23)'!G100+'[19]Откл.Пр.3-24-Пр.20-23'!G100</f>
        <v>22</v>
      </c>
      <c r="I100" s="879"/>
      <c r="J100" s="879"/>
    </row>
    <row r="101" spans="1:10" x14ac:dyDescent="0.25">
      <c r="A101" s="296">
        <v>90</v>
      </c>
      <c r="B101" s="298" t="s">
        <v>246</v>
      </c>
      <c r="C101" s="299" t="s">
        <v>247</v>
      </c>
      <c r="D101" s="297">
        <f t="shared" si="1"/>
        <v>644</v>
      </c>
      <c r="E101" s="297">
        <f>'[19]Школа сахар. диабета(Пр.20-23)'!E101+'[19]Откл.Пр.3-24-Пр.20-23'!E101</f>
        <v>42</v>
      </c>
      <c r="F101" s="297">
        <f>'[19]Школа сахар. диабета(Пр.20-23)'!F101+'[19]Откл.Пр.3-24-Пр.20-23'!F101</f>
        <v>589</v>
      </c>
      <c r="G101" s="297">
        <f>'[19]Школа сахар. диабета(Пр.20-23)'!G101+'[19]Откл.Пр.3-24-Пр.20-23'!G101</f>
        <v>13</v>
      </c>
      <c r="I101" s="879"/>
      <c r="J101" s="879"/>
    </row>
    <row r="102" spans="1:10" x14ac:dyDescent="0.25">
      <c r="A102" s="296">
        <v>91</v>
      </c>
      <c r="B102" s="300" t="s">
        <v>248</v>
      </c>
      <c r="C102" s="301" t="s">
        <v>249</v>
      </c>
      <c r="D102" s="297">
        <f t="shared" si="1"/>
        <v>8</v>
      </c>
      <c r="E102" s="297">
        <f>'[19]Школа сахар. диабета(Пр.20-23)'!E102+'[19]Откл.Пр.3-24-Пр.20-23'!E102</f>
        <v>0</v>
      </c>
      <c r="F102" s="297">
        <f>'[19]Школа сахар. диабета(Пр.20-23)'!F102+'[19]Откл.Пр.3-24-Пр.20-23'!F102</f>
        <v>0</v>
      </c>
      <c r="G102" s="297">
        <f>'[19]Школа сахар. диабета(Пр.20-23)'!G102+'[19]Откл.Пр.3-24-Пр.20-23'!G102</f>
        <v>8</v>
      </c>
      <c r="I102" s="879"/>
      <c r="J102" s="879"/>
    </row>
    <row r="103" spans="1:10" x14ac:dyDescent="0.25">
      <c r="A103" s="296">
        <v>92</v>
      </c>
      <c r="B103" s="13" t="s">
        <v>250</v>
      </c>
      <c r="C103" s="14" t="s">
        <v>251</v>
      </c>
      <c r="D103" s="297">
        <f t="shared" si="1"/>
        <v>4</v>
      </c>
      <c r="E103" s="297">
        <f>'[19]Школа сахар. диабета(Пр.20-23)'!E103+'[19]Откл.Пр.3-24-Пр.20-23'!E103</f>
        <v>0</v>
      </c>
      <c r="F103" s="297">
        <f>'[19]Школа сахар. диабета(Пр.20-23)'!F103+'[19]Откл.Пр.3-24-Пр.20-23'!F103</f>
        <v>0</v>
      </c>
      <c r="G103" s="297">
        <f>'[19]Школа сахар. диабета(Пр.20-23)'!G103+'[19]Откл.Пр.3-24-Пр.20-23'!G103</f>
        <v>4</v>
      </c>
      <c r="I103" s="879"/>
      <c r="J103" s="879"/>
    </row>
    <row r="104" spans="1:10" x14ac:dyDescent="0.25">
      <c r="A104" s="296">
        <v>93</v>
      </c>
      <c r="B104" s="15" t="s">
        <v>32</v>
      </c>
      <c r="C104" s="14" t="s">
        <v>33</v>
      </c>
      <c r="D104" s="297">
        <f t="shared" si="1"/>
        <v>715</v>
      </c>
      <c r="E104" s="297">
        <f>'[19]Школа сахар. диабета(Пр.20-23)'!E104+'[19]Откл.Пр.3-24-Пр.20-23'!E104</f>
        <v>80</v>
      </c>
      <c r="F104" s="297">
        <f>'[19]Школа сахар. диабета(Пр.20-23)'!F104+'[19]Откл.Пр.3-24-Пр.20-23'!F104</f>
        <v>622</v>
      </c>
      <c r="G104" s="297">
        <f>'[19]Школа сахар. диабета(Пр.20-23)'!G104+'[19]Откл.Пр.3-24-Пр.20-23'!G104</f>
        <v>13</v>
      </c>
      <c r="I104" s="879"/>
      <c r="J104" s="879"/>
    </row>
    <row r="105" spans="1:10" x14ac:dyDescent="0.25">
      <c r="A105" s="296">
        <v>94</v>
      </c>
      <c r="B105" s="298" t="s">
        <v>252</v>
      </c>
      <c r="C105" s="299" t="s">
        <v>253</v>
      </c>
      <c r="D105" s="297">
        <f t="shared" si="1"/>
        <v>12</v>
      </c>
      <c r="E105" s="297">
        <f>'[19]Школа сахар. диабета(Пр.20-23)'!E105+'[19]Откл.Пр.3-24-Пр.20-23'!E105</f>
        <v>0</v>
      </c>
      <c r="F105" s="297">
        <f>'[19]Школа сахар. диабета(Пр.20-23)'!F105+'[19]Откл.Пр.3-24-Пр.20-23'!F105</f>
        <v>0</v>
      </c>
      <c r="G105" s="297">
        <f>'[19]Школа сахар. диабета(Пр.20-23)'!G105+'[19]Откл.Пр.3-24-Пр.20-23'!G105</f>
        <v>12</v>
      </c>
      <c r="I105" s="879"/>
      <c r="J105" s="879"/>
    </row>
    <row r="106" spans="1:10" x14ac:dyDescent="0.25">
      <c r="A106" s="296">
        <v>95</v>
      </c>
      <c r="B106" s="298" t="s">
        <v>254</v>
      </c>
      <c r="C106" s="299" t="s">
        <v>255</v>
      </c>
      <c r="D106" s="297">
        <f t="shared" si="1"/>
        <v>963</v>
      </c>
      <c r="E106" s="297">
        <f>'[19]Школа сахар. диабета(Пр.20-23)'!E106+'[19]Откл.Пр.3-24-Пр.20-23'!E106</f>
        <v>118</v>
      </c>
      <c r="F106" s="297">
        <f>'[19]Школа сахар. диабета(Пр.20-23)'!F106+'[19]Откл.Пр.3-24-Пр.20-23'!F106</f>
        <v>839</v>
      </c>
      <c r="G106" s="297">
        <f>'[19]Школа сахар. диабета(Пр.20-23)'!G106+'[19]Откл.Пр.3-24-Пр.20-23'!G106</f>
        <v>6</v>
      </c>
      <c r="I106" s="879"/>
      <c r="J106" s="879"/>
    </row>
    <row r="107" spans="1:10" x14ac:dyDescent="0.25">
      <c r="A107" s="296">
        <v>96</v>
      </c>
      <c r="B107" s="13" t="s">
        <v>256</v>
      </c>
      <c r="C107" s="14" t="s">
        <v>257</v>
      </c>
      <c r="D107" s="297">
        <f t="shared" si="1"/>
        <v>721</v>
      </c>
      <c r="E107" s="297">
        <f>'[19]Школа сахар. диабета(Пр.20-23)'!E107+'[19]Откл.Пр.3-24-Пр.20-23'!E107</f>
        <v>112</v>
      </c>
      <c r="F107" s="297">
        <f>'[19]Школа сахар. диабета(Пр.20-23)'!F107+'[19]Откл.Пр.3-24-Пр.20-23'!F107</f>
        <v>592</v>
      </c>
      <c r="G107" s="297">
        <f>'[19]Школа сахар. диабета(Пр.20-23)'!G107+'[19]Откл.Пр.3-24-Пр.20-23'!G107</f>
        <v>17</v>
      </c>
      <c r="I107" s="879"/>
      <c r="J107" s="879"/>
    </row>
    <row r="108" spans="1:10" x14ac:dyDescent="0.25">
      <c r="A108" s="296">
        <v>97</v>
      </c>
      <c r="B108" s="15" t="s">
        <v>76</v>
      </c>
      <c r="C108" s="14" t="s">
        <v>77</v>
      </c>
      <c r="D108" s="297">
        <f t="shared" si="1"/>
        <v>10</v>
      </c>
      <c r="E108" s="297">
        <f>'[19]Школа сахар. диабета(Пр.20-23)'!E108+'[19]Откл.Пр.3-24-Пр.20-23'!E108</f>
        <v>0</v>
      </c>
      <c r="F108" s="297">
        <f>'[19]Школа сахар. диабета(Пр.20-23)'!F108+'[19]Откл.Пр.3-24-Пр.20-23'!F108</f>
        <v>0</v>
      </c>
      <c r="G108" s="297">
        <f>'[19]Школа сахар. диабета(Пр.20-23)'!G108+'[19]Откл.Пр.3-24-Пр.20-23'!G108</f>
        <v>10</v>
      </c>
      <c r="I108" s="879"/>
      <c r="J108" s="879"/>
    </row>
    <row r="109" spans="1:10" x14ac:dyDescent="0.25">
      <c r="A109" s="296">
        <v>98</v>
      </c>
      <c r="B109" s="13" t="s">
        <v>258</v>
      </c>
      <c r="C109" s="299" t="s">
        <v>259</v>
      </c>
      <c r="D109" s="297">
        <f t="shared" si="1"/>
        <v>0</v>
      </c>
      <c r="E109" s="297">
        <f>'[19]Школа сахар. диабета(Пр.20-23)'!E109+'[19]Откл.Пр.3-24-Пр.20-23'!E109</f>
        <v>0</v>
      </c>
      <c r="F109" s="297">
        <f>'[19]Школа сахар. диабета(Пр.20-23)'!F109+'[19]Откл.Пр.3-24-Пр.20-23'!F109</f>
        <v>0</v>
      </c>
      <c r="G109" s="297">
        <f>'[19]Школа сахар. диабета(Пр.20-23)'!G109+'[19]Откл.Пр.3-24-Пр.20-23'!G109</f>
        <v>0</v>
      </c>
      <c r="I109" s="879"/>
      <c r="J109" s="879"/>
    </row>
    <row r="110" spans="1:10" x14ac:dyDescent="0.25">
      <c r="A110" s="296">
        <v>99</v>
      </c>
      <c r="B110" s="13" t="s">
        <v>260</v>
      </c>
      <c r="C110" s="14" t="s">
        <v>261</v>
      </c>
      <c r="D110" s="297">
        <f t="shared" si="1"/>
        <v>0</v>
      </c>
      <c r="E110" s="297">
        <f>'[19]Школа сахар. диабета(Пр.20-23)'!E110+'[19]Откл.Пр.3-24-Пр.20-23'!E110</f>
        <v>0</v>
      </c>
      <c r="F110" s="297">
        <f>'[19]Школа сахар. диабета(Пр.20-23)'!F110+'[19]Откл.Пр.3-24-Пр.20-23'!F110</f>
        <v>0</v>
      </c>
      <c r="G110" s="297">
        <f>'[19]Школа сахар. диабета(Пр.20-23)'!G110+'[19]Откл.Пр.3-24-Пр.20-23'!G110</f>
        <v>0</v>
      </c>
      <c r="I110" s="879"/>
      <c r="J110" s="879"/>
    </row>
    <row r="111" spans="1:10" x14ac:dyDescent="0.25">
      <c r="A111" s="296">
        <v>100</v>
      </c>
      <c r="B111" s="298" t="s">
        <v>264</v>
      </c>
      <c r="C111" s="299" t="s">
        <v>265</v>
      </c>
      <c r="D111" s="297">
        <f t="shared" si="1"/>
        <v>0</v>
      </c>
      <c r="E111" s="297">
        <f>'[19]Школа сахар. диабета(Пр.20-23)'!E111+'[19]Откл.Пр.3-24-Пр.20-23'!E111</f>
        <v>0</v>
      </c>
      <c r="F111" s="297">
        <f>'[19]Школа сахар. диабета(Пр.20-23)'!F111+'[19]Откл.Пр.3-24-Пр.20-23'!F111</f>
        <v>0</v>
      </c>
      <c r="G111" s="297">
        <f>'[19]Школа сахар. диабета(Пр.20-23)'!G111+'[19]Откл.Пр.3-24-Пр.20-23'!G111</f>
        <v>0</v>
      </c>
      <c r="I111" s="879"/>
      <c r="J111" s="879"/>
    </row>
    <row r="112" spans="1:10" x14ac:dyDescent="0.25">
      <c r="A112" s="296">
        <v>101</v>
      </c>
      <c r="B112" s="298" t="s">
        <v>266</v>
      </c>
      <c r="C112" s="299" t="s">
        <v>267</v>
      </c>
      <c r="D112" s="297">
        <f t="shared" si="1"/>
        <v>0</v>
      </c>
      <c r="E112" s="297">
        <f>'[19]Школа сахар. диабета(Пр.20-23)'!E112+'[19]Откл.Пр.3-24-Пр.20-23'!E112</f>
        <v>0</v>
      </c>
      <c r="F112" s="297">
        <f>'[19]Школа сахар. диабета(Пр.20-23)'!F112+'[19]Откл.Пр.3-24-Пр.20-23'!F112</f>
        <v>0</v>
      </c>
      <c r="G112" s="297">
        <f>'[19]Школа сахар. диабета(Пр.20-23)'!G112+'[19]Откл.Пр.3-24-Пр.20-23'!G112</f>
        <v>0</v>
      </c>
      <c r="I112" s="879"/>
      <c r="J112" s="879"/>
    </row>
    <row r="113" spans="1:10" x14ac:dyDescent="0.25">
      <c r="A113" s="296">
        <v>102</v>
      </c>
      <c r="B113" s="298" t="s">
        <v>268</v>
      </c>
      <c r="C113" s="299" t="s">
        <v>269</v>
      </c>
      <c r="D113" s="297">
        <f t="shared" si="1"/>
        <v>0</v>
      </c>
      <c r="E113" s="297">
        <f>'[19]Школа сахар. диабета(Пр.20-23)'!E113+'[19]Откл.Пр.3-24-Пр.20-23'!E113</f>
        <v>0</v>
      </c>
      <c r="F113" s="297">
        <f>'[19]Школа сахар. диабета(Пр.20-23)'!F113+'[19]Откл.Пр.3-24-Пр.20-23'!F113</f>
        <v>0</v>
      </c>
      <c r="G113" s="297">
        <f>'[19]Школа сахар. диабета(Пр.20-23)'!G113+'[19]Откл.Пр.3-24-Пр.20-23'!G113</f>
        <v>0</v>
      </c>
      <c r="I113" s="879"/>
      <c r="J113" s="879"/>
    </row>
    <row r="114" spans="1:10" x14ac:dyDescent="0.25">
      <c r="A114" s="296">
        <v>103</v>
      </c>
      <c r="B114" s="298" t="s">
        <v>270</v>
      </c>
      <c r="C114" s="299" t="s">
        <v>271</v>
      </c>
      <c r="D114" s="297">
        <f t="shared" si="1"/>
        <v>0</v>
      </c>
      <c r="E114" s="297">
        <f>'[19]Школа сахар. диабета(Пр.20-23)'!E114+'[19]Откл.Пр.3-24-Пр.20-23'!E114</f>
        <v>0</v>
      </c>
      <c r="F114" s="297">
        <f>'[19]Школа сахар. диабета(Пр.20-23)'!F114+'[19]Откл.Пр.3-24-Пр.20-23'!F114</f>
        <v>0</v>
      </c>
      <c r="G114" s="297">
        <f>'[19]Школа сахар. диабета(Пр.20-23)'!G114+'[19]Откл.Пр.3-24-Пр.20-23'!G114</f>
        <v>0</v>
      </c>
      <c r="I114" s="879"/>
      <c r="J114" s="879"/>
    </row>
    <row r="115" spans="1:10" x14ac:dyDescent="0.25">
      <c r="A115" s="296">
        <v>104</v>
      </c>
      <c r="B115" s="298" t="s">
        <v>272</v>
      </c>
      <c r="C115" s="299" t="s">
        <v>273</v>
      </c>
      <c r="D115" s="297">
        <f t="shared" si="1"/>
        <v>0</v>
      </c>
      <c r="E115" s="297">
        <f>'[19]Школа сахар. диабета(Пр.20-23)'!E115+'[19]Откл.Пр.3-24-Пр.20-23'!E115</f>
        <v>0</v>
      </c>
      <c r="F115" s="297">
        <f>'[19]Школа сахар. диабета(Пр.20-23)'!F115+'[19]Откл.Пр.3-24-Пр.20-23'!F115</f>
        <v>0</v>
      </c>
      <c r="G115" s="297">
        <f>'[19]Школа сахар. диабета(Пр.20-23)'!G115+'[19]Откл.Пр.3-24-Пр.20-23'!G115</f>
        <v>0</v>
      </c>
      <c r="I115" s="879"/>
      <c r="J115" s="879"/>
    </row>
    <row r="116" spans="1:10" x14ac:dyDescent="0.25">
      <c r="A116" s="296">
        <v>105</v>
      </c>
      <c r="B116" s="306" t="s">
        <v>274</v>
      </c>
      <c r="C116" s="307" t="s">
        <v>275</v>
      </c>
      <c r="D116" s="297">
        <f t="shared" si="1"/>
        <v>0</v>
      </c>
      <c r="E116" s="297">
        <f>'[19]Школа сахар. диабета(Пр.20-23)'!E116+'[19]Откл.Пр.3-24-Пр.20-23'!E116</f>
        <v>0</v>
      </c>
      <c r="F116" s="297">
        <f>'[19]Школа сахар. диабета(Пр.20-23)'!F116+'[19]Откл.Пр.3-24-Пр.20-23'!F116</f>
        <v>0</v>
      </c>
      <c r="G116" s="297">
        <f>'[19]Школа сахар. диабета(Пр.20-23)'!G116+'[19]Откл.Пр.3-24-Пр.20-23'!G116</f>
        <v>0</v>
      </c>
      <c r="I116" s="879"/>
      <c r="J116" s="879"/>
    </row>
    <row r="117" spans="1:10" x14ac:dyDescent="0.25">
      <c r="A117" s="296">
        <v>106</v>
      </c>
      <c r="B117" s="15" t="s">
        <v>276</v>
      </c>
      <c r="C117" s="14" t="s">
        <v>277</v>
      </c>
      <c r="D117" s="297">
        <f t="shared" si="1"/>
        <v>0</v>
      </c>
      <c r="E117" s="297">
        <f>'[19]Школа сахар. диабета(Пр.20-23)'!E117+'[19]Откл.Пр.3-24-Пр.20-23'!E117</f>
        <v>0</v>
      </c>
      <c r="F117" s="297">
        <f>'[19]Школа сахар. диабета(Пр.20-23)'!F117+'[19]Откл.Пр.3-24-Пр.20-23'!F117</f>
        <v>0</v>
      </c>
      <c r="G117" s="297">
        <f>'[19]Школа сахар. диабета(Пр.20-23)'!G117+'[19]Откл.Пр.3-24-Пр.20-23'!G117</f>
        <v>0</v>
      </c>
      <c r="I117" s="879"/>
      <c r="J117" s="879"/>
    </row>
    <row r="118" spans="1:10" x14ac:dyDescent="0.25">
      <c r="A118" s="296">
        <v>107</v>
      </c>
      <c r="B118" s="298" t="s">
        <v>278</v>
      </c>
      <c r="C118" s="299" t="s">
        <v>279</v>
      </c>
      <c r="D118" s="297">
        <f t="shared" si="1"/>
        <v>0</v>
      </c>
      <c r="E118" s="297">
        <f>'[19]Школа сахар. диабета(Пр.20-23)'!E118+'[19]Откл.Пр.3-24-Пр.20-23'!E118</f>
        <v>0</v>
      </c>
      <c r="F118" s="297">
        <f>'[19]Школа сахар. диабета(Пр.20-23)'!F118+'[19]Откл.Пр.3-24-Пр.20-23'!F118</f>
        <v>0</v>
      </c>
      <c r="G118" s="297">
        <f>'[19]Школа сахар. диабета(Пр.20-23)'!G118+'[19]Откл.Пр.3-24-Пр.20-23'!G118</f>
        <v>0</v>
      </c>
      <c r="I118" s="879"/>
      <c r="J118" s="879"/>
    </row>
    <row r="119" spans="1:10" x14ac:dyDescent="0.25">
      <c r="A119" s="296">
        <v>108</v>
      </c>
      <c r="B119" s="13" t="s">
        <v>280</v>
      </c>
      <c r="C119" s="308" t="s">
        <v>281</v>
      </c>
      <c r="D119" s="297">
        <f t="shared" si="1"/>
        <v>0</v>
      </c>
      <c r="E119" s="297">
        <f>'[19]Школа сахар. диабета(Пр.20-23)'!E119+'[19]Откл.Пр.3-24-Пр.20-23'!E119</f>
        <v>0</v>
      </c>
      <c r="F119" s="297">
        <f>'[19]Школа сахар. диабета(Пр.20-23)'!F119+'[19]Откл.Пр.3-24-Пр.20-23'!F119</f>
        <v>0</v>
      </c>
      <c r="G119" s="297">
        <f>'[19]Школа сахар. диабета(Пр.20-23)'!G119+'[19]Откл.Пр.3-24-Пр.20-23'!G119</f>
        <v>0</v>
      </c>
      <c r="I119" s="879"/>
      <c r="J119" s="879"/>
    </row>
    <row r="120" spans="1:10" x14ac:dyDescent="0.25">
      <c r="A120" s="296">
        <v>109</v>
      </c>
      <c r="B120" s="298" t="s">
        <v>282</v>
      </c>
      <c r="C120" s="270" t="s">
        <v>283</v>
      </c>
      <c r="D120" s="297">
        <f t="shared" si="1"/>
        <v>0</v>
      </c>
      <c r="E120" s="297">
        <f>'[19]Школа сахар. диабета(Пр.20-23)'!E120+'[19]Откл.Пр.3-24-Пр.20-23'!E120</f>
        <v>0</v>
      </c>
      <c r="F120" s="297">
        <f>'[19]Школа сахар. диабета(Пр.20-23)'!F120+'[19]Откл.Пр.3-24-Пр.20-23'!F120</f>
        <v>0</v>
      </c>
      <c r="G120" s="297">
        <f>'[19]Школа сахар. диабета(Пр.20-23)'!G120+'[19]Откл.Пр.3-24-Пр.20-23'!G120</f>
        <v>0</v>
      </c>
      <c r="I120" s="879"/>
      <c r="J120" s="879"/>
    </row>
    <row r="121" spans="1:10" x14ac:dyDescent="0.25">
      <c r="A121" s="296">
        <v>110</v>
      </c>
      <c r="B121" s="15" t="s">
        <v>284</v>
      </c>
      <c r="C121" s="299" t="s">
        <v>438</v>
      </c>
      <c r="D121" s="297">
        <f t="shared" si="1"/>
        <v>0</v>
      </c>
      <c r="E121" s="297">
        <f>'[19]Школа сахар. диабета(Пр.20-23)'!E121+'[19]Откл.Пр.3-24-Пр.20-23'!E121</f>
        <v>0</v>
      </c>
      <c r="F121" s="297">
        <f>'[19]Школа сахар. диабета(Пр.20-23)'!F121+'[19]Откл.Пр.3-24-Пр.20-23'!F121</f>
        <v>0</v>
      </c>
      <c r="G121" s="297">
        <f>'[19]Школа сахар. диабета(Пр.20-23)'!G121+'[19]Откл.Пр.3-24-Пр.20-23'!G121</f>
        <v>0</v>
      </c>
      <c r="I121" s="879"/>
      <c r="J121" s="879"/>
    </row>
    <row r="122" spans="1:10" x14ac:dyDescent="0.25">
      <c r="A122" s="296">
        <v>111</v>
      </c>
      <c r="B122" s="15" t="s">
        <v>286</v>
      </c>
      <c r="C122" s="299" t="s">
        <v>287</v>
      </c>
      <c r="D122" s="297">
        <f t="shared" si="1"/>
        <v>0</v>
      </c>
      <c r="E122" s="297">
        <f>'[19]Школа сахар. диабета(Пр.20-23)'!E122+'[19]Откл.Пр.3-24-Пр.20-23'!E122</f>
        <v>0</v>
      </c>
      <c r="F122" s="297">
        <f>'[19]Школа сахар. диабета(Пр.20-23)'!F122+'[19]Откл.Пр.3-24-Пр.20-23'!F122</f>
        <v>0</v>
      </c>
      <c r="G122" s="297">
        <f>'[19]Школа сахар. диабета(Пр.20-23)'!G122+'[19]Откл.Пр.3-24-Пр.20-23'!G122</f>
        <v>0</v>
      </c>
      <c r="I122" s="879"/>
      <c r="J122" s="879"/>
    </row>
    <row r="123" spans="1:10" x14ac:dyDescent="0.25">
      <c r="A123" s="296">
        <v>112</v>
      </c>
      <c r="B123" s="15" t="s">
        <v>288</v>
      </c>
      <c r="C123" s="299" t="s">
        <v>289</v>
      </c>
      <c r="D123" s="297">
        <f t="shared" si="1"/>
        <v>0</v>
      </c>
      <c r="E123" s="297">
        <f>'[19]Школа сахар. диабета(Пр.20-23)'!E123+'[19]Откл.Пр.3-24-Пр.20-23'!E123</f>
        <v>0</v>
      </c>
      <c r="F123" s="297">
        <f>'[19]Школа сахар. диабета(Пр.20-23)'!F123+'[19]Откл.Пр.3-24-Пр.20-23'!F123</f>
        <v>0</v>
      </c>
      <c r="G123" s="297">
        <f>'[19]Школа сахар. диабета(Пр.20-23)'!G123+'[19]Откл.Пр.3-24-Пр.20-23'!G123</f>
        <v>0</v>
      </c>
      <c r="I123" s="879"/>
      <c r="J123" s="879"/>
    </row>
    <row r="124" spans="1:10" x14ac:dyDescent="0.25">
      <c r="A124" s="296">
        <v>113</v>
      </c>
      <c r="B124" s="15" t="s">
        <v>290</v>
      </c>
      <c r="C124" s="270" t="s">
        <v>747</v>
      </c>
      <c r="D124" s="297">
        <f t="shared" si="1"/>
        <v>0</v>
      </c>
      <c r="E124" s="297">
        <f>'[19]Школа сахар. диабета(Пр.20-23)'!E124+'[19]Откл.Пр.3-24-Пр.20-23'!E124</f>
        <v>0</v>
      </c>
      <c r="F124" s="297">
        <f>'[19]Школа сахар. диабета(Пр.20-23)'!F124+'[19]Откл.Пр.3-24-Пр.20-23'!F124</f>
        <v>0</v>
      </c>
      <c r="G124" s="297">
        <f>'[19]Школа сахар. диабета(Пр.20-23)'!G124+'[19]Откл.Пр.3-24-Пр.20-23'!G124</f>
        <v>0</v>
      </c>
      <c r="I124" s="879"/>
      <c r="J124" s="879"/>
    </row>
    <row r="125" spans="1:10" x14ac:dyDescent="0.25">
      <c r="A125" s="296">
        <v>114</v>
      </c>
      <c r="B125" s="298" t="s">
        <v>292</v>
      </c>
      <c r="C125" s="299" t="s">
        <v>293</v>
      </c>
      <c r="D125" s="297">
        <f t="shared" si="1"/>
        <v>0</v>
      </c>
      <c r="E125" s="297">
        <f>'[19]Школа сахар. диабета(Пр.20-23)'!E125+'[19]Откл.Пр.3-24-Пр.20-23'!E125</f>
        <v>0</v>
      </c>
      <c r="F125" s="297">
        <f>'[19]Школа сахар. диабета(Пр.20-23)'!F125+'[19]Откл.Пр.3-24-Пр.20-23'!F125</f>
        <v>0</v>
      </c>
      <c r="G125" s="297">
        <f>'[19]Школа сахар. диабета(Пр.20-23)'!G125+'[19]Откл.Пр.3-24-Пр.20-23'!G125</f>
        <v>0</v>
      </c>
      <c r="I125" s="879"/>
      <c r="J125" s="879"/>
    </row>
    <row r="126" spans="1:10" x14ac:dyDescent="0.25">
      <c r="A126" s="296">
        <v>115</v>
      </c>
      <c r="B126" s="298" t="s">
        <v>294</v>
      </c>
      <c r="C126" s="309" t="s">
        <v>295</v>
      </c>
      <c r="D126" s="297">
        <f t="shared" si="1"/>
        <v>0</v>
      </c>
      <c r="E126" s="297">
        <f>'[19]Школа сахар. диабета(Пр.20-23)'!E126+'[19]Откл.Пр.3-24-Пр.20-23'!E126</f>
        <v>0</v>
      </c>
      <c r="F126" s="297">
        <f>'[19]Школа сахар. диабета(Пр.20-23)'!F126+'[19]Откл.Пр.3-24-Пр.20-23'!F126</f>
        <v>0</v>
      </c>
      <c r="G126" s="297">
        <f>'[19]Школа сахар. диабета(Пр.20-23)'!G126+'[19]Откл.Пр.3-24-Пр.20-23'!G126</f>
        <v>0</v>
      </c>
      <c r="I126" s="879"/>
      <c r="J126" s="879"/>
    </row>
    <row r="127" spans="1:10" x14ac:dyDescent="0.25">
      <c r="A127" s="296">
        <v>116</v>
      </c>
      <c r="B127" s="298" t="s">
        <v>296</v>
      </c>
      <c r="C127" s="299" t="s">
        <v>297</v>
      </c>
      <c r="D127" s="297">
        <f t="shared" si="1"/>
        <v>0</v>
      </c>
      <c r="E127" s="297">
        <f>'[19]Школа сахар. диабета(Пр.20-23)'!E127+'[19]Откл.Пр.3-24-Пр.20-23'!E127</f>
        <v>0</v>
      </c>
      <c r="F127" s="297">
        <f>'[19]Школа сахар. диабета(Пр.20-23)'!F127+'[19]Откл.Пр.3-24-Пр.20-23'!F127</f>
        <v>0</v>
      </c>
      <c r="G127" s="297">
        <f>'[19]Школа сахар. диабета(Пр.20-23)'!G127+'[19]Откл.Пр.3-24-Пр.20-23'!G127</f>
        <v>0</v>
      </c>
      <c r="I127" s="879"/>
      <c r="J127" s="879"/>
    </row>
    <row r="128" spans="1:10" x14ac:dyDescent="0.25">
      <c r="A128" s="296">
        <v>117</v>
      </c>
      <c r="B128" s="298" t="s">
        <v>70</v>
      </c>
      <c r="C128" s="299" t="s">
        <v>298</v>
      </c>
      <c r="D128" s="297">
        <f t="shared" si="1"/>
        <v>0</v>
      </c>
      <c r="E128" s="297">
        <f>'[19]Школа сахар. диабета(Пр.20-23)'!E128+'[19]Откл.Пр.3-24-Пр.20-23'!E128</f>
        <v>0</v>
      </c>
      <c r="F128" s="297">
        <f>'[19]Школа сахар. диабета(Пр.20-23)'!F128+'[19]Откл.Пр.3-24-Пр.20-23'!F128</f>
        <v>0</v>
      </c>
      <c r="G128" s="297">
        <f>'[19]Школа сахар. диабета(Пр.20-23)'!G128+'[19]Откл.Пр.3-24-Пр.20-23'!G128</f>
        <v>0</v>
      </c>
      <c r="I128" s="879"/>
      <c r="J128" s="879"/>
    </row>
    <row r="129" spans="1:10" x14ac:dyDescent="0.25">
      <c r="A129" s="296">
        <v>118</v>
      </c>
      <c r="B129" s="298" t="s">
        <v>72</v>
      </c>
      <c r="C129" s="299" t="s">
        <v>73</v>
      </c>
      <c r="D129" s="297">
        <f t="shared" si="1"/>
        <v>0</v>
      </c>
      <c r="E129" s="297">
        <f>'[19]Школа сахар. диабета(Пр.20-23)'!E129+'[19]Откл.Пр.3-24-Пр.20-23'!E129</f>
        <v>0</v>
      </c>
      <c r="F129" s="297">
        <f>'[19]Школа сахар. диабета(Пр.20-23)'!F129+'[19]Откл.Пр.3-24-Пр.20-23'!F129</f>
        <v>0</v>
      </c>
      <c r="G129" s="297">
        <f>'[19]Школа сахар. диабета(Пр.20-23)'!G129+'[19]Откл.Пр.3-24-Пр.20-23'!G129</f>
        <v>0</v>
      </c>
      <c r="I129" s="879"/>
      <c r="J129" s="879"/>
    </row>
    <row r="130" spans="1:10" x14ac:dyDescent="0.25">
      <c r="A130" s="296">
        <v>119</v>
      </c>
      <c r="B130" s="13" t="s">
        <v>34</v>
      </c>
      <c r="C130" s="14" t="s">
        <v>35</v>
      </c>
      <c r="D130" s="297">
        <f t="shared" si="1"/>
        <v>0</v>
      </c>
      <c r="E130" s="297">
        <f>'[19]Школа сахар. диабета(Пр.20-23)'!E130+'[19]Откл.Пр.3-24-Пр.20-23'!E130</f>
        <v>0</v>
      </c>
      <c r="F130" s="297">
        <f>'[19]Школа сахар. диабета(Пр.20-23)'!F130+'[19]Откл.Пр.3-24-Пр.20-23'!F130</f>
        <v>0</v>
      </c>
      <c r="G130" s="297">
        <f>'[19]Школа сахар. диабета(Пр.20-23)'!G130+'[19]Откл.Пр.3-24-Пр.20-23'!G130</f>
        <v>0</v>
      </c>
      <c r="I130" s="879"/>
      <c r="J130" s="879"/>
    </row>
    <row r="131" spans="1:10" x14ac:dyDescent="0.25">
      <c r="A131" s="296">
        <v>120</v>
      </c>
      <c r="B131" s="13" t="s">
        <v>299</v>
      </c>
      <c r="C131" s="299" t="s">
        <v>300</v>
      </c>
      <c r="D131" s="297">
        <f t="shared" si="1"/>
        <v>0</v>
      </c>
      <c r="E131" s="297">
        <f>'[19]Школа сахар. диабета(Пр.20-23)'!E131+'[19]Откл.Пр.3-24-Пр.20-23'!E131</f>
        <v>0</v>
      </c>
      <c r="F131" s="297">
        <f>'[19]Школа сахар. диабета(Пр.20-23)'!F131+'[19]Откл.Пр.3-24-Пр.20-23'!F131</f>
        <v>0</v>
      </c>
      <c r="G131" s="297">
        <f>'[19]Школа сахар. диабета(Пр.20-23)'!G131+'[19]Откл.Пр.3-24-Пр.20-23'!G131</f>
        <v>0</v>
      </c>
      <c r="I131" s="879"/>
      <c r="J131" s="879"/>
    </row>
    <row r="132" spans="1:10" x14ac:dyDescent="0.25">
      <c r="A132" s="296">
        <v>121</v>
      </c>
      <c r="B132" s="300" t="s">
        <v>301</v>
      </c>
      <c r="C132" s="301" t="s">
        <v>302</v>
      </c>
      <c r="D132" s="297">
        <f t="shared" si="1"/>
        <v>0</v>
      </c>
      <c r="E132" s="297">
        <f>'[19]Школа сахар. диабета(Пр.20-23)'!E132+'[19]Откл.Пр.3-24-Пр.20-23'!E132</f>
        <v>0</v>
      </c>
      <c r="F132" s="297">
        <f>'[19]Школа сахар. диабета(Пр.20-23)'!F132+'[19]Откл.Пр.3-24-Пр.20-23'!F132</f>
        <v>0</v>
      </c>
      <c r="G132" s="297">
        <f>'[19]Школа сахар. диабета(Пр.20-23)'!G132+'[19]Откл.Пр.3-24-Пр.20-23'!G132</f>
        <v>0</v>
      </c>
      <c r="I132" s="879"/>
      <c r="J132" s="879"/>
    </row>
    <row r="133" spans="1:10" x14ac:dyDescent="0.25">
      <c r="A133" s="296">
        <v>122</v>
      </c>
      <c r="B133" s="298" t="s">
        <v>303</v>
      </c>
      <c r="C133" s="299" t="s">
        <v>304</v>
      </c>
      <c r="D133" s="297">
        <f t="shared" si="1"/>
        <v>0</v>
      </c>
      <c r="E133" s="297">
        <f>'[19]Школа сахар. диабета(Пр.20-23)'!E133+'[19]Откл.Пр.3-24-Пр.20-23'!E133</f>
        <v>0</v>
      </c>
      <c r="F133" s="297">
        <f>'[19]Школа сахар. диабета(Пр.20-23)'!F133+'[19]Откл.Пр.3-24-Пр.20-23'!F133</f>
        <v>0</v>
      </c>
      <c r="G133" s="297">
        <f>'[19]Школа сахар. диабета(Пр.20-23)'!G133+'[19]Откл.Пр.3-24-Пр.20-23'!G133</f>
        <v>0</v>
      </c>
      <c r="I133" s="879"/>
      <c r="J133" s="879"/>
    </row>
    <row r="134" spans="1:10" x14ac:dyDescent="0.25">
      <c r="A134" s="296">
        <v>123</v>
      </c>
      <c r="B134" s="298" t="s">
        <v>16</v>
      </c>
      <c r="C134" s="299" t="s">
        <v>17</v>
      </c>
      <c r="D134" s="297">
        <f t="shared" si="1"/>
        <v>0</v>
      </c>
      <c r="E134" s="297">
        <f>'[19]Школа сахар. диабета(Пр.20-23)'!E134+'[19]Откл.Пр.3-24-Пр.20-23'!E134</f>
        <v>0</v>
      </c>
      <c r="F134" s="297">
        <f>'[19]Школа сахар. диабета(Пр.20-23)'!F134+'[19]Откл.Пр.3-24-Пр.20-23'!F134</f>
        <v>0</v>
      </c>
      <c r="G134" s="297">
        <f>'[19]Школа сахар. диабета(Пр.20-23)'!G134+'[19]Откл.Пр.3-24-Пр.20-23'!G134</f>
        <v>0</v>
      </c>
      <c r="I134" s="879"/>
      <c r="J134" s="879"/>
    </row>
    <row r="135" spans="1:10" x14ac:dyDescent="0.25">
      <c r="A135" s="296">
        <v>124</v>
      </c>
      <c r="B135" s="298" t="s">
        <v>68</v>
      </c>
      <c r="C135" s="299" t="s">
        <v>69</v>
      </c>
      <c r="D135" s="297">
        <f t="shared" si="1"/>
        <v>0</v>
      </c>
      <c r="E135" s="297">
        <f>'[19]Школа сахар. диабета(Пр.20-23)'!E135+'[19]Откл.Пр.3-24-Пр.20-23'!E135</f>
        <v>0</v>
      </c>
      <c r="F135" s="297">
        <f>'[19]Школа сахар. диабета(Пр.20-23)'!F135+'[19]Откл.Пр.3-24-Пр.20-23'!F135</f>
        <v>0</v>
      </c>
      <c r="G135" s="297">
        <f>'[19]Школа сахар. диабета(Пр.20-23)'!G135+'[19]Откл.Пр.3-24-Пр.20-23'!G135</f>
        <v>0</v>
      </c>
      <c r="I135" s="879"/>
      <c r="J135" s="879"/>
    </row>
    <row r="136" spans="1:10" x14ac:dyDescent="0.25">
      <c r="A136" s="296">
        <v>125</v>
      </c>
      <c r="B136" s="300" t="s">
        <v>60</v>
      </c>
      <c r="C136" s="301" t="s">
        <v>305</v>
      </c>
      <c r="D136" s="297">
        <f t="shared" si="1"/>
        <v>943</v>
      </c>
      <c r="E136" s="297">
        <f>'[19]Школа сахар. диабета(Пр.20-23)'!E136+'[19]Откл.Пр.3-24-Пр.20-23'!E136</f>
        <v>140</v>
      </c>
      <c r="F136" s="297">
        <f>'[19]Школа сахар. диабета(Пр.20-23)'!F136+'[19]Откл.Пр.3-24-Пр.20-23'!F136</f>
        <v>803</v>
      </c>
      <c r="G136" s="297">
        <f>'[19]Школа сахар. диабета(Пр.20-23)'!G136+'[19]Откл.Пр.3-24-Пр.20-23'!G136</f>
        <v>0</v>
      </c>
      <c r="I136" s="879"/>
      <c r="J136" s="879"/>
    </row>
    <row r="137" spans="1:10" x14ac:dyDescent="0.25">
      <c r="A137" s="296">
        <v>126</v>
      </c>
      <c r="B137" s="15" t="s">
        <v>56</v>
      </c>
      <c r="C137" s="301" t="s">
        <v>306</v>
      </c>
      <c r="D137" s="297">
        <f t="shared" si="1"/>
        <v>1723</v>
      </c>
      <c r="E137" s="297">
        <f>'[19]Школа сахар. диабета(Пр.20-23)'!E137+'[19]Откл.Пр.3-24-Пр.20-23'!E137</f>
        <v>249</v>
      </c>
      <c r="F137" s="297">
        <f>'[19]Школа сахар. диабета(Пр.20-23)'!F137+'[19]Откл.Пр.3-24-Пр.20-23'!F137</f>
        <v>1442</v>
      </c>
      <c r="G137" s="297">
        <f>'[19]Школа сахар. диабета(Пр.20-23)'!G137+'[19]Откл.Пр.3-24-Пр.20-23'!G137</f>
        <v>32</v>
      </c>
      <c r="I137" s="879"/>
      <c r="J137" s="879"/>
    </row>
    <row r="138" spans="1:10" x14ac:dyDescent="0.25">
      <c r="A138" s="296">
        <v>127</v>
      </c>
      <c r="B138" s="298" t="s">
        <v>307</v>
      </c>
      <c r="C138" s="299" t="s">
        <v>308</v>
      </c>
      <c r="D138" s="297">
        <f t="shared" ref="D138:D146" si="2">SUM(E138:G138)</f>
        <v>0</v>
      </c>
      <c r="E138" s="297">
        <f>'[19]Школа сахар. диабета(Пр.20-23)'!E138+'[19]Откл.Пр.3-24-Пр.20-23'!E138</f>
        <v>0</v>
      </c>
      <c r="F138" s="297">
        <f>'[19]Школа сахар. диабета(Пр.20-23)'!F138+'[19]Откл.Пр.3-24-Пр.20-23'!F138</f>
        <v>0</v>
      </c>
      <c r="G138" s="297">
        <f>'[19]Школа сахар. диабета(Пр.20-23)'!G138+'[19]Откл.Пр.3-24-Пр.20-23'!G138</f>
        <v>0</v>
      </c>
      <c r="I138" s="879"/>
      <c r="J138" s="879"/>
    </row>
    <row r="139" spans="1:10" x14ac:dyDescent="0.25">
      <c r="A139" s="296">
        <v>128</v>
      </c>
      <c r="B139" s="13" t="s">
        <v>309</v>
      </c>
      <c r="C139" s="14" t="s">
        <v>310</v>
      </c>
      <c r="D139" s="297">
        <f t="shared" si="2"/>
        <v>0</v>
      </c>
      <c r="E139" s="297">
        <f>'[19]Школа сахар. диабета(Пр.20-23)'!E139+'[19]Откл.Пр.3-24-Пр.20-23'!E139</f>
        <v>0</v>
      </c>
      <c r="F139" s="297">
        <f>'[19]Школа сахар. диабета(Пр.20-23)'!F139+'[19]Откл.Пр.3-24-Пр.20-23'!F139</f>
        <v>0</v>
      </c>
      <c r="G139" s="297">
        <f>'[19]Школа сахар. диабета(Пр.20-23)'!G139+'[19]Откл.Пр.3-24-Пр.20-23'!G139</f>
        <v>0</v>
      </c>
      <c r="I139" s="879"/>
      <c r="J139" s="879"/>
    </row>
    <row r="140" spans="1:10" x14ac:dyDescent="0.25">
      <c r="A140" s="296">
        <v>129</v>
      </c>
      <c r="B140" s="298" t="s">
        <v>311</v>
      </c>
      <c r="C140" s="299" t="s">
        <v>312</v>
      </c>
      <c r="D140" s="297">
        <f t="shared" si="2"/>
        <v>0</v>
      </c>
      <c r="E140" s="297">
        <f>'[19]Школа сахар. диабета(Пр.20-23)'!E140+'[19]Откл.Пр.3-24-Пр.20-23'!E140</f>
        <v>0</v>
      </c>
      <c r="F140" s="297">
        <f>'[19]Школа сахар. диабета(Пр.20-23)'!F140+'[19]Откл.Пр.3-24-Пр.20-23'!F140</f>
        <v>0</v>
      </c>
      <c r="G140" s="297">
        <f>'[19]Школа сахар. диабета(Пр.20-23)'!G140+'[19]Откл.Пр.3-24-Пр.20-23'!G140</f>
        <v>0</v>
      </c>
      <c r="I140" s="879"/>
      <c r="J140" s="879"/>
    </row>
    <row r="141" spans="1:10" x14ac:dyDescent="0.25">
      <c r="A141" s="296">
        <v>130</v>
      </c>
      <c r="B141" s="310" t="s">
        <v>313</v>
      </c>
      <c r="C141" s="311" t="s">
        <v>314</v>
      </c>
      <c r="D141" s="297">
        <f t="shared" si="2"/>
        <v>0</v>
      </c>
      <c r="E141" s="297">
        <f>'[19]Школа сахар. диабета(Пр.20-23)'!E141+'[19]Откл.Пр.3-24-Пр.20-23'!E141</f>
        <v>0</v>
      </c>
      <c r="F141" s="297">
        <f>'[19]Школа сахар. диабета(Пр.20-23)'!F141+'[19]Откл.Пр.3-24-Пр.20-23'!F141</f>
        <v>0</v>
      </c>
      <c r="G141" s="297">
        <f>'[19]Школа сахар. диабета(Пр.20-23)'!G141+'[19]Откл.Пр.3-24-Пр.20-23'!G141</f>
        <v>0</v>
      </c>
      <c r="I141" s="879"/>
      <c r="J141" s="879"/>
    </row>
    <row r="142" spans="1:10" x14ac:dyDescent="0.25">
      <c r="A142" s="296">
        <v>131</v>
      </c>
      <c r="B142" s="312" t="s">
        <v>315</v>
      </c>
      <c r="C142" s="313" t="s">
        <v>316</v>
      </c>
      <c r="D142" s="297">
        <f t="shared" si="2"/>
        <v>0</v>
      </c>
      <c r="E142" s="297">
        <f>'[19]Школа сахар. диабета(Пр.20-23)'!E142+'[19]Откл.Пр.3-24-Пр.20-23'!E142</f>
        <v>0</v>
      </c>
      <c r="F142" s="297">
        <f>'[19]Школа сахар. диабета(Пр.20-23)'!F142+'[19]Откл.Пр.3-24-Пр.20-23'!F142</f>
        <v>0</v>
      </c>
      <c r="G142" s="297">
        <f>'[19]Школа сахар. диабета(Пр.20-23)'!G142+'[19]Откл.Пр.3-24-Пр.20-23'!G142</f>
        <v>0</v>
      </c>
      <c r="I142" s="879"/>
      <c r="J142" s="879"/>
    </row>
    <row r="143" spans="1:10" x14ac:dyDescent="0.25">
      <c r="A143" s="296">
        <v>132</v>
      </c>
      <c r="B143" s="314" t="s">
        <v>317</v>
      </c>
      <c r="C143" s="315" t="s">
        <v>318</v>
      </c>
      <c r="D143" s="297">
        <f t="shared" si="2"/>
        <v>0</v>
      </c>
      <c r="E143" s="297">
        <f>'[19]Школа сахар. диабета(Пр.20-23)'!E143+'[19]Откл.Пр.3-24-Пр.20-23'!E143</f>
        <v>0</v>
      </c>
      <c r="F143" s="297">
        <f>'[19]Школа сахар. диабета(Пр.20-23)'!F143+'[19]Откл.Пр.3-24-Пр.20-23'!F143</f>
        <v>0</v>
      </c>
      <c r="G143" s="297">
        <f>'[19]Школа сахар. диабета(Пр.20-23)'!G143+'[19]Откл.Пр.3-24-Пр.20-23'!G143</f>
        <v>0</v>
      </c>
      <c r="I143" s="879"/>
      <c r="J143" s="879"/>
    </row>
    <row r="144" spans="1:10" x14ac:dyDescent="0.25">
      <c r="A144" s="296">
        <v>133</v>
      </c>
      <c r="B144" s="296" t="s">
        <v>319</v>
      </c>
      <c r="C144" s="316" t="s">
        <v>320</v>
      </c>
      <c r="D144" s="297">
        <f t="shared" si="2"/>
        <v>0</v>
      </c>
      <c r="E144" s="297">
        <f>'[19]Школа сахар. диабета(Пр.20-23)'!E144+'[19]Откл.Пр.3-24-Пр.20-23'!E144</f>
        <v>0</v>
      </c>
      <c r="F144" s="297">
        <f>'[19]Школа сахар. диабета(Пр.20-23)'!F144+'[19]Откл.Пр.3-24-Пр.20-23'!F144</f>
        <v>0</v>
      </c>
      <c r="G144" s="297">
        <f>'[19]Школа сахар. диабета(Пр.20-23)'!G144+'[19]Откл.Пр.3-24-Пр.20-23'!G144</f>
        <v>0</v>
      </c>
      <c r="I144" s="879"/>
      <c r="J144" s="879"/>
    </row>
    <row r="145" spans="1:10" ht="12" customHeight="1" x14ac:dyDescent="0.25">
      <c r="A145" s="296">
        <v>134</v>
      </c>
      <c r="B145" s="317" t="s">
        <v>323</v>
      </c>
      <c r="C145" s="316" t="s">
        <v>324</v>
      </c>
      <c r="D145" s="318">
        <f t="shared" si="2"/>
        <v>0</v>
      </c>
      <c r="E145" s="318">
        <f>'[19]Школа сахар. диабета(Пр.20-23)'!E145+'[19]Откл.Пр.3-24-Пр.20-23'!E145</f>
        <v>0</v>
      </c>
      <c r="F145" s="318">
        <f>'[19]Школа сахар. диабета(Пр.20-23)'!F145+'[19]Откл.Пр.3-24-Пр.20-23'!F145</f>
        <v>0</v>
      </c>
      <c r="G145" s="318">
        <f>'[19]Школа сахар. диабета(Пр.20-23)'!G145+'[19]Откл.Пр.3-24-Пр.20-23'!G145</f>
        <v>0</v>
      </c>
      <c r="I145" s="879"/>
      <c r="J145" s="879"/>
    </row>
    <row r="146" spans="1:10" x14ac:dyDescent="0.25">
      <c r="A146" s="296">
        <v>135</v>
      </c>
      <c r="B146" s="880" t="s">
        <v>736</v>
      </c>
      <c r="C146" s="881" t="s">
        <v>737</v>
      </c>
      <c r="D146" s="318">
        <f t="shared" si="2"/>
        <v>0</v>
      </c>
      <c r="E146" s="318">
        <f>'[19]Школа сахар. диабета(Пр.20-23)'!E146+'[19]Откл.Пр.3-24-Пр.20-23'!E146</f>
        <v>0</v>
      </c>
      <c r="F146" s="318">
        <f>'[19]Школа сахар. диабета(Пр.20-23)'!F146+'[19]Откл.Пр.3-24-Пр.20-23'!F146</f>
        <v>0</v>
      </c>
      <c r="G146" s="318">
        <f>'[19]Школа сахар. диабета(Пр.20-23)'!G146+'[19]Откл.Пр.3-24-Пр.20-23'!G146</f>
        <v>0</v>
      </c>
      <c r="I146" s="879"/>
      <c r="J146" s="879"/>
    </row>
  </sheetData>
  <mergeCells count="11">
    <mergeCell ref="A7:C7"/>
    <mergeCell ref="A8:C8"/>
    <mergeCell ref="A87:A90"/>
    <mergeCell ref="B87:B90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Normal="100" zoomScaleSheetLayoutView="90" workbookViewId="0">
      <selection activeCell="J34" sqref="J34"/>
    </sheetView>
  </sheetViews>
  <sheetFormatPr defaultRowHeight="12.75" x14ac:dyDescent="0.2"/>
  <cols>
    <col min="1" max="1" width="5.28515625" style="274" customWidth="1"/>
    <col min="2" max="2" width="10.42578125" style="275" customWidth="1"/>
    <col min="3" max="3" width="37.28515625" style="276" customWidth="1"/>
    <col min="4" max="4" width="10" style="276" customWidth="1"/>
    <col min="5" max="5" width="18.28515625" style="276" customWidth="1"/>
    <col min="6" max="6" width="13.85546875" style="276" customWidth="1"/>
    <col min="7" max="7" width="9.140625" style="276" customWidth="1"/>
    <col min="8" max="8" width="17.140625" style="276" customWidth="1"/>
    <col min="9" max="9" width="12.42578125" style="276" customWidth="1"/>
    <col min="10" max="10" width="9.5703125" style="276" customWidth="1"/>
    <col min="11" max="11" width="16.85546875" style="276" customWidth="1"/>
    <col min="12" max="12" width="13" style="276" customWidth="1"/>
    <col min="13" max="16384" width="9.140625" style="276"/>
  </cols>
  <sheetData>
    <row r="1" spans="1:13" ht="18.75" x14ac:dyDescent="0.3">
      <c r="C1" s="1099" t="s">
        <v>404</v>
      </c>
      <c r="D1" s="1099"/>
      <c r="E1" s="1099"/>
      <c r="F1" s="1099"/>
      <c r="G1" s="1099"/>
      <c r="H1" s="1099"/>
      <c r="I1" s="1099"/>
      <c r="J1" s="1099"/>
      <c r="K1" s="1099"/>
      <c r="L1" s="1099"/>
    </row>
    <row r="3" spans="1:13" x14ac:dyDescent="0.2">
      <c r="A3" s="1096" t="s">
        <v>0</v>
      </c>
      <c r="B3" s="1096" t="s">
        <v>362</v>
      </c>
      <c r="C3" s="1096" t="s">
        <v>93</v>
      </c>
      <c r="D3" s="1096" t="s">
        <v>405</v>
      </c>
      <c r="E3" s="1096" t="s">
        <v>406</v>
      </c>
      <c r="F3" s="1096"/>
      <c r="G3" s="1100" t="s">
        <v>358</v>
      </c>
      <c r="H3" s="1101"/>
      <c r="I3" s="1101"/>
      <c r="J3" s="1101"/>
      <c r="K3" s="1101"/>
      <c r="L3" s="1102"/>
    </row>
    <row r="4" spans="1:13" ht="12.75" customHeight="1" x14ac:dyDescent="0.2">
      <c r="A4" s="1096"/>
      <c r="B4" s="1096"/>
      <c r="C4" s="1096"/>
      <c r="D4" s="1096"/>
      <c r="E4" s="1096"/>
      <c r="F4" s="1096"/>
      <c r="G4" s="1103" t="s">
        <v>407</v>
      </c>
      <c r="H4" s="1104"/>
      <c r="I4" s="1105"/>
      <c r="J4" s="1103" t="s">
        <v>408</v>
      </c>
      <c r="K4" s="1104"/>
      <c r="L4" s="1105"/>
    </row>
    <row r="5" spans="1:13" ht="12.75" customHeight="1" x14ac:dyDescent="0.2">
      <c r="A5" s="1096"/>
      <c r="B5" s="1096"/>
      <c r="C5" s="1096"/>
      <c r="D5" s="1096"/>
      <c r="E5" s="1096" t="s">
        <v>409</v>
      </c>
      <c r="F5" s="1096" t="s">
        <v>410</v>
      </c>
      <c r="G5" s="1097" t="s">
        <v>411</v>
      </c>
      <c r="H5" s="1096" t="s">
        <v>409</v>
      </c>
      <c r="I5" s="1096" t="s">
        <v>410</v>
      </c>
      <c r="J5" s="1097" t="s">
        <v>411</v>
      </c>
      <c r="K5" s="1096" t="s">
        <v>409</v>
      </c>
      <c r="L5" s="1096" t="s">
        <v>410</v>
      </c>
    </row>
    <row r="6" spans="1:13" ht="39.75" customHeight="1" x14ac:dyDescent="0.2">
      <c r="A6" s="1096"/>
      <c r="B6" s="1096"/>
      <c r="C6" s="1096"/>
      <c r="D6" s="1096"/>
      <c r="E6" s="1096"/>
      <c r="F6" s="1096"/>
      <c r="G6" s="1098"/>
      <c r="H6" s="1096"/>
      <c r="I6" s="1096"/>
      <c r="J6" s="1098"/>
      <c r="K6" s="1096"/>
      <c r="L6" s="1096"/>
    </row>
    <row r="7" spans="1:13" s="280" customFormat="1" ht="11.25" x14ac:dyDescent="0.2">
      <c r="A7" s="277">
        <v>1</v>
      </c>
      <c r="B7" s="278">
        <v>2</v>
      </c>
      <c r="C7" s="279">
        <v>3</v>
      </c>
      <c r="D7" s="277">
        <v>4</v>
      </c>
      <c r="E7" s="277">
        <v>5</v>
      </c>
      <c r="F7" s="277">
        <v>6</v>
      </c>
      <c r="G7" s="277">
        <v>7</v>
      </c>
      <c r="H7" s="277">
        <v>8</v>
      </c>
      <c r="I7" s="277">
        <v>9</v>
      </c>
      <c r="J7" s="277">
        <v>10</v>
      </c>
      <c r="K7" s="277">
        <v>11</v>
      </c>
      <c r="L7" s="277">
        <v>12</v>
      </c>
    </row>
    <row r="8" spans="1:13" s="280" customFormat="1" ht="19.5" customHeight="1" x14ac:dyDescent="0.2">
      <c r="A8" s="1095" t="s">
        <v>398</v>
      </c>
      <c r="B8" s="1095"/>
      <c r="C8" s="1095"/>
      <c r="D8" s="281">
        <f>E8+F8</f>
        <v>233348</v>
      </c>
      <c r="E8" s="281">
        <f>SUM(E9:E28)</f>
        <v>186680</v>
      </c>
      <c r="F8" s="281">
        <f>SUM(F9:F28)</f>
        <v>46668</v>
      </c>
      <c r="G8" s="281">
        <f>H8+I8</f>
        <v>180274</v>
      </c>
      <c r="H8" s="281">
        <f>SUM(H9:H28)</f>
        <v>144220</v>
      </c>
      <c r="I8" s="281">
        <f>SUM(I9:I28)</f>
        <v>36054</v>
      </c>
      <c r="J8" s="281">
        <f>K8+L8</f>
        <v>53074</v>
      </c>
      <c r="K8" s="281">
        <f t="shared" ref="K8:L8" si="0">SUM(K9:K28)</f>
        <v>42460</v>
      </c>
      <c r="L8" s="281">
        <f t="shared" si="0"/>
        <v>10614</v>
      </c>
    </row>
    <row r="9" spans="1:13" x14ac:dyDescent="0.2">
      <c r="A9" s="282">
        <v>1</v>
      </c>
      <c r="B9" s="283" t="s">
        <v>30</v>
      </c>
      <c r="C9" s="284" t="s">
        <v>31</v>
      </c>
      <c r="D9" s="285">
        <f>E9+F9</f>
        <v>13903</v>
      </c>
      <c r="E9" s="285">
        <f>H9+K9</f>
        <v>11122</v>
      </c>
      <c r="F9" s="285">
        <f>I9+L9</f>
        <v>2781</v>
      </c>
      <c r="G9" s="285">
        <f>H9+I9</f>
        <v>10445</v>
      </c>
      <c r="H9" s="285">
        <f>VLOOKUP(B9,'[20]ЦЗ _дети+взр'!$A:$K,7,0)</f>
        <v>8356</v>
      </c>
      <c r="I9" s="285">
        <f>VLOOKUP(B9,'[20]ЦЗ _дети+взр'!$A:$K,8,0)</f>
        <v>2089</v>
      </c>
      <c r="J9" s="285">
        <f>K9+L9</f>
        <v>3458</v>
      </c>
      <c r="K9" s="285">
        <f>VLOOKUP(B9,'[20]ЦЗ _дети+взр'!$A:$K,10,0)</f>
        <v>2766</v>
      </c>
      <c r="L9" s="285">
        <f>VLOOKUP(B9,'[20]ЦЗ _дети+взр'!$A:$K,11,0)</f>
        <v>692</v>
      </c>
      <c r="M9" s="286"/>
    </row>
    <row r="10" spans="1:13" x14ac:dyDescent="0.2">
      <c r="A10" s="282">
        <v>2</v>
      </c>
      <c r="B10" s="283" t="s">
        <v>80</v>
      </c>
      <c r="C10" s="284" t="s">
        <v>81</v>
      </c>
      <c r="D10" s="285">
        <f t="shared" ref="D10:D27" si="1">E10+F10</f>
        <v>9006</v>
      </c>
      <c r="E10" s="285">
        <f t="shared" ref="E10:F27" si="2">H10+K10</f>
        <v>7205</v>
      </c>
      <c r="F10" s="285">
        <f t="shared" si="2"/>
        <v>1801</v>
      </c>
      <c r="G10" s="285">
        <f t="shared" ref="G10:G28" si="3">H10+I10</f>
        <v>7054</v>
      </c>
      <c r="H10" s="285">
        <f>VLOOKUP(B10,'[20]ЦЗ _дети+взр'!$A:$K,7,0)</f>
        <v>5643</v>
      </c>
      <c r="I10" s="285">
        <f>VLOOKUP(B10,'[20]ЦЗ _дети+взр'!$A:$K,8,0)</f>
        <v>1411</v>
      </c>
      <c r="J10" s="285">
        <f t="shared" ref="J10:J28" si="4">K10+L10</f>
        <v>1952</v>
      </c>
      <c r="K10" s="285">
        <f>VLOOKUP(B10,'[20]ЦЗ _дети+взр'!$A:$K,10,0)</f>
        <v>1562</v>
      </c>
      <c r="L10" s="285">
        <f>VLOOKUP(B10,'[20]ЦЗ _дети+взр'!$A:$K,11,0)</f>
        <v>390</v>
      </c>
      <c r="M10" s="286"/>
    </row>
    <row r="11" spans="1:13" x14ac:dyDescent="0.2">
      <c r="A11" s="282">
        <v>3</v>
      </c>
      <c r="B11" s="283" t="s">
        <v>157</v>
      </c>
      <c r="C11" s="284" t="s">
        <v>158</v>
      </c>
      <c r="D11" s="285">
        <f t="shared" si="1"/>
        <v>7702</v>
      </c>
      <c r="E11" s="285">
        <f t="shared" si="2"/>
        <v>6161</v>
      </c>
      <c r="F11" s="285">
        <f t="shared" si="2"/>
        <v>1541</v>
      </c>
      <c r="G11" s="285">
        <f t="shared" si="3"/>
        <v>6013</v>
      </c>
      <c r="H11" s="285">
        <f>VLOOKUP(B11,'[20]ЦЗ _дети+взр'!$A:$K,7,0)</f>
        <v>4810</v>
      </c>
      <c r="I11" s="285">
        <f>VLOOKUP(B11,'[20]ЦЗ _дети+взр'!$A:$K,8,0)</f>
        <v>1203</v>
      </c>
      <c r="J11" s="285">
        <f t="shared" si="4"/>
        <v>1689</v>
      </c>
      <c r="K11" s="285">
        <f>VLOOKUP(B11,'[20]ЦЗ _дети+взр'!$A:$K,10,0)</f>
        <v>1351</v>
      </c>
      <c r="L11" s="285">
        <f>VLOOKUP(B11,'[20]ЦЗ _дети+взр'!$A:$K,11,0)</f>
        <v>338</v>
      </c>
      <c r="M11" s="286"/>
    </row>
    <row r="12" spans="1:13" x14ac:dyDescent="0.2">
      <c r="A12" s="282">
        <v>4</v>
      </c>
      <c r="B12" s="283" t="s">
        <v>32</v>
      </c>
      <c r="C12" s="284" t="s">
        <v>33</v>
      </c>
      <c r="D12" s="285">
        <f t="shared" si="1"/>
        <v>6135</v>
      </c>
      <c r="E12" s="285">
        <f t="shared" si="2"/>
        <v>4908</v>
      </c>
      <c r="F12" s="285">
        <f t="shared" si="2"/>
        <v>1227</v>
      </c>
      <c r="G12" s="285">
        <f t="shared" si="3"/>
        <v>4665</v>
      </c>
      <c r="H12" s="285">
        <f>VLOOKUP(B12,'[20]ЦЗ _дети+взр'!$A:$K,7,0)</f>
        <v>3732</v>
      </c>
      <c r="I12" s="285">
        <f>VLOOKUP(B12,'[20]ЦЗ _дети+взр'!$A:$K,8,0)</f>
        <v>933</v>
      </c>
      <c r="J12" s="285">
        <f t="shared" si="4"/>
        <v>1470</v>
      </c>
      <c r="K12" s="285">
        <f>VLOOKUP(B12,'[20]ЦЗ _дети+взр'!$A:$K,10,0)</f>
        <v>1176</v>
      </c>
      <c r="L12" s="285">
        <f>VLOOKUP(B12,'[20]ЦЗ _дети+взр'!$A:$K,11,0)</f>
        <v>294</v>
      </c>
      <c r="M12" s="286"/>
    </row>
    <row r="13" spans="1:13" x14ac:dyDescent="0.2">
      <c r="A13" s="282">
        <v>5</v>
      </c>
      <c r="B13" s="283" t="s">
        <v>117</v>
      </c>
      <c r="C13" s="284" t="s">
        <v>118</v>
      </c>
      <c r="D13" s="285">
        <f t="shared" si="1"/>
        <v>15929</v>
      </c>
      <c r="E13" s="285">
        <f t="shared" si="2"/>
        <v>12744</v>
      </c>
      <c r="F13" s="285">
        <f t="shared" si="2"/>
        <v>3185</v>
      </c>
      <c r="G13" s="285">
        <f t="shared" si="3"/>
        <v>12272</v>
      </c>
      <c r="H13" s="285">
        <f>VLOOKUP(B13,'[20]ЦЗ _дети+взр'!$A:$K,7,0)</f>
        <v>9818</v>
      </c>
      <c r="I13" s="285">
        <f>VLOOKUP(B13,'[20]ЦЗ _дети+взр'!$A:$K,8,0)</f>
        <v>2454</v>
      </c>
      <c r="J13" s="285">
        <f t="shared" si="4"/>
        <v>3657</v>
      </c>
      <c r="K13" s="285">
        <f>VLOOKUP(B13,'[20]ЦЗ _дети+взр'!$A:$K,10,0)</f>
        <v>2926</v>
      </c>
      <c r="L13" s="285">
        <f>VLOOKUP(B13,'[20]ЦЗ _дети+взр'!$A:$K,11,0)</f>
        <v>731</v>
      </c>
      <c r="M13" s="286"/>
    </row>
    <row r="14" spans="1:13" x14ac:dyDescent="0.2">
      <c r="A14" s="282">
        <v>6</v>
      </c>
      <c r="B14" s="283" t="s">
        <v>141</v>
      </c>
      <c r="C14" s="284" t="s">
        <v>142</v>
      </c>
      <c r="D14" s="285">
        <f t="shared" si="1"/>
        <v>9013</v>
      </c>
      <c r="E14" s="285">
        <f t="shared" si="2"/>
        <v>7211</v>
      </c>
      <c r="F14" s="285">
        <f t="shared" si="2"/>
        <v>1802</v>
      </c>
      <c r="G14" s="285">
        <f t="shared" si="3"/>
        <v>6691</v>
      </c>
      <c r="H14" s="285">
        <f>VLOOKUP(B14,'[20]ЦЗ _дети+взр'!$A:$K,7,0)</f>
        <v>5353</v>
      </c>
      <c r="I14" s="285">
        <f>VLOOKUP(B14,'[20]ЦЗ _дети+взр'!$A:$K,8,0)</f>
        <v>1338</v>
      </c>
      <c r="J14" s="285">
        <f t="shared" si="4"/>
        <v>2322</v>
      </c>
      <c r="K14" s="285">
        <f>VLOOKUP(B14,'[20]ЦЗ _дети+взр'!$A:$K,10,0)</f>
        <v>1858</v>
      </c>
      <c r="L14" s="285">
        <f>VLOOKUP(B14,'[20]ЦЗ _дети+взр'!$A:$K,11,0)</f>
        <v>464</v>
      </c>
      <c r="M14" s="286"/>
    </row>
    <row r="15" spans="1:13" x14ac:dyDescent="0.2">
      <c r="A15" s="282">
        <v>7</v>
      </c>
      <c r="B15" s="283" t="s">
        <v>149</v>
      </c>
      <c r="C15" s="284" t="s">
        <v>412</v>
      </c>
      <c r="D15" s="285">
        <f t="shared" si="1"/>
        <v>20249</v>
      </c>
      <c r="E15" s="285">
        <f t="shared" si="2"/>
        <v>16199</v>
      </c>
      <c r="F15" s="285">
        <f t="shared" si="2"/>
        <v>4050</v>
      </c>
      <c r="G15" s="285">
        <f t="shared" si="3"/>
        <v>20249</v>
      </c>
      <c r="H15" s="285">
        <f>VLOOKUP(B15,'[20]ЦЗ _дети+взр'!$A:$K,7,0)</f>
        <v>16199</v>
      </c>
      <c r="I15" s="285">
        <f>VLOOKUP(B15,'[20]ЦЗ _дети+взр'!$A:$K,8,0)</f>
        <v>4050</v>
      </c>
      <c r="J15" s="285">
        <f t="shared" si="4"/>
        <v>0</v>
      </c>
      <c r="K15" s="285">
        <f>VLOOKUP(B15,'[20]ЦЗ _дети+взр'!$A:$K,10,0)</f>
        <v>0</v>
      </c>
      <c r="L15" s="285">
        <f>VLOOKUP(B15,'[20]ЦЗ _дети+взр'!$A:$K,11,0)</f>
        <v>0</v>
      </c>
      <c r="M15" s="286"/>
    </row>
    <row r="16" spans="1:13" x14ac:dyDescent="0.2">
      <c r="A16" s="282">
        <v>8</v>
      </c>
      <c r="B16" s="283" t="s">
        <v>171</v>
      </c>
      <c r="C16" s="284" t="s">
        <v>172</v>
      </c>
      <c r="D16" s="285">
        <f>E16+F16</f>
        <v>21611</v>
      </c>
      <c r="E16" s="285">
        <f t="shared" si="2"/>
        <v>17289</v>
      </c>
      <c r="F16" s="285">
        <f t="shared" si="2"/>
        <v>4322</v>
      </c>
      <c r="G16" s="285">
        <f t="shared" si="3"/>
        <v>19062</v>
      </c>
      <c r="H16" s="285">
        <f>VLOOKUP(B16,'[20]ЦЗ _дети+взр'!$A:$K,7,0)</f>
        <v>15250</v>
      </c>
      <c r="I16" s="285">
        <f>VLOOKUP(B16,'[20]ЦЗ _дети+взр'!$A:$K,8,0)</f>
        <v>3812</v>
      </c>
      <c r="J16" s="285">
        <f t="shared" si="4"/>
        <v>2549</v>
      </c>
      <c r="K16" s="285">
        <f>VLOOKUP(B16,'[20]ЦЗ _дети+взр'!$A:$K,10,0)</f>
        <v>2039</v>
      </c>
      <c r="L16" s="285">
        <f>VLOOKUP(B16,'[20]ЦЗ _дети+взр'!$A:$K,11,0)</f>
        <v>510</v>
      </c>
      <c r="M16" s="286"/>
    </row>
    <row r="17" spans="1:13" x14ac:dyDescent="0.2">
      <c r="A17" s="282">
        <v>9</v>
      </c>
      <c r="B17" s="283" t="s">
        <v>16</v>
      </c>
      <c r="C17" s="284" t="s">
        <v>17</v>
      </c>
      <c r="D17" s="285">
        <f t="shared" si="1"/>
        <v>9962</v>
      </c>
      <c r="E17" s="285">
        <f t="shared" si="2"/>
        <v>7969</v>
      </c>
      <c r="F17" s="285">
        <f t="shared" si="2"/>
        <v>1993</v>
      </c>
      <c r="G17" s="285">
        <f t="shared" si="3"/>
        <v>8619</v>
      </c>
      <c r="H17" s="285">
        <f>VLOOKUP(B17,'[20]ЦЗ _дети+взр'!$A:$K,7,0)</f>
        <v>6895</v>
      </c>
      <c r="I17" s="285">
        <f>VLOOKUP(B17,'[20]ЦЗ _дети+взр'!$A:$K,8,0)</f>
        <v>1724</v>
      </c>
      <c r="J17" s="285">
        <f t="shared" si="4"/>
        <v>1343</v>
      </c>
      <c r="K17" s="285">
        <f>VLOOKUP(B17,'[20]ЦЗ _дети+взр'!$A:$K,10,0)</f>
        <v>1074</v>
      </c>
      <c r="L17" s="285">
        <f>VLOOKUP(B17,'[20]ЦЗ _дети+взр'!$A:$K,11,0)</f>
        <v>269</v>
      </c>
      <c r="M17" s="286"/>
    </row>
    <row r="18" spans="1:13" x14ac:dyDescent="0.2">
      <c r="A18" s="282">
        <v>10</v>
      </c>
      <c r="B18" s="283" t="s">
        <v>151</v>
      </c>
      <c r="C18" s="284" t="s">
        <v>152</v>
      </c>
      <c r="D18" s="285">
        <f t="shared" si="1"/>
        <v>5982</v>
      </c>
      <c r="E18" s="285">
        <f t="shared" si="2"/>
        <v>4786</v>
      </c>
      <c r="F18" s="285">
        <f t="shared" si="2"/>
        <v>1196</v>
      </c>
      <c r="G18" s="285">
        <f t="shared" si="3"/>
        <v>0</v>
      </c>
      <c r="H18" s="285">
        <f>VLOOKUP(B18,'[20]ЦЗ _дети+взр'!$A:$K,7,0)</f>
        <v>0</v>
      </c>
      <c r="I18" s="285">
        <f>VLOOKUP(B18,'[20]ЦЗ _дети+взр'!$A:$K,8,0)</f>
        <v>0</v>
      </c>
      <c r="J18" s="285">
        <f t="shared" si="4"/>
        <v>5982</v>
      </c>
      <c r="K18" s="285">
        <f>VLOOKUP(B18,'[20]ЦЗ _дети+взр'!$A:$K,10,0)</f>
        <v>4786</v>
      </c>
      <c r="L18" s="285">
        <f>VLOOKUP(B18,'[20]ЦЗ _дети+взр'!$A:$K,11,0)</f>
        <v>1196</v>
      </c>
      <c r="M18" s="286"/>
    </row>
    <row r="19" spans="1:13" x14ac:dyDescent="0.2">
      <c r="A19" s="282">
        <v>11</v>
      </c>
      <c r="B19" s="283" t="s">
        <v>20</v>
      </c>
      <c r="C19" s="284" t="s">
        <v>21</v>
      </c>
      <c r="D19" s="285">
        <f t="shared" si="1"/>
        <v>8013</v>
      </c>
      <c r="E19" s="285">
        <f t="shared" si="2"/>
        <v>6411</v>
      </c>
      <c r="F19" s="285">
        <f t="shared" si="2"/>
        <v>1602</v>
      </c>
      <c r="G19" s="285">
        <f t="shared" si="3"/>
        <v>6287</v>
      </c>
      <c r="H19" s="285">
        <f>VLOOKUP(B19,'[20]ЦЗ _дети+взр'!$A:$K,7,0)</f>
        <v>5030</v>
      </c>
      <c r="I19" s="285">
        <f>VLOOKUP(B19,'[20]ЦЗ _дети+взр'!$A:$K,8,0)</f>
        <v>1257</v>
      </c>
      <c r="J19" s="285">
        <f t="shared" si="4"/>
        <v>1726</v>
      </c>
      <c r="K19" s="285">
        <f>VLOOKUP(B19,'[20]ЦЗ _дети+взр'!$A:$K,10,0)</f>
        <v>1381</v>
      </c>
      <c r="L19" s="285">
        <f>VLOOKUP(B19,'[20]ЦЗ _дети+взр'!$A:$K,11,0)</f>
        <v>345</v>
      </c>
      <c r="M19" s="286"/>
    </row>
    <row r="20" spans="1:13" x14ac:dyDescent="0.2">
      <c r="A20" s="282">
        <v>12</v>
      </c>
      <c r="B20" s="283" t="s">
        <v>58</v>
      </c>
      <c r="C20" s="284" t="s">
        <v>59</v>
      </c>
      <c r="D20" s="285">
        <f t="shared" si="1"/>
        <v>4844</v>
      </c>
      <c r="E20" s="285">
        <f t="shared" si="2"/>
        <v>3876</v>
      </c>
      <c r="F20" s="285">
        <f t="shared" si="2"/>
        <v>968</v>
      </c>
      <c r="G20" s="285">
        <f t="shared" si="3"/>
        <v>3762</v>
      </c>
      <c r="H20" s="285">
        <f>VLOOKUP(B20,'[20]ЦЗ _дети+взр'!$A:$K,7,0)</f>
        <v>3010</v>
      </c>
      <c r="I20" s="285">
        <f>VLOOKUP(B20,'[20]ЦЗ _дети+взр'!$A:$K,8,0)</f>
        <v>752</v>
      </c>
      <c r="J20" s="285">
        <f t="shared" si="4"/>
        <v>1082</v>
      </c>
      <c r="K20" s="285">
        <f>VLOOKUP(B20,'[20]ЦЗ _дети+взр'!$A:$K,10,0)</f>
        <v>866</v>
      </c>
      <c r="L20" s="285">
        <f>VLOOKUP(B20,'[20]ЦЗ _дети+взр'!$A:$K,11,0)</f>
        <v>216</v>
      </c>
      <c r="M20" s="286"/>
    </row>
    <row r="21" spans="1:13" x14ac:dyDescent="0.2">
      <c r="A21" s="282">
        <v>13</v>
      </c>
      <c r="B21" s="283" t="s">
        <v>46</v>
      </c>
      <c r="C21" s="284" t="s">
        <v>47</v>
      </c>
      <c r="D21" s="285">
        <f t="shared" si="1"/>
        <v>13690</v>
      </c>
      <c r="E21" s="285">
        <f t="shared" si="2"/>
        <v>10952</v>
      </c>
      <c r="F21" s="285">
        <f t="shared" si="2"/>
        <v>2738</v>
      </c>
      <c r="G21" s="285">
        <f t="shared" si="3"/>
        <v>10832</v>
      </c>
      <c r="H21" s="285">
        <f>VLOOKUP(B21,'[20]ЦЗ _дети+взр'!$A:$K,7,0)</f>
        <v>8666</v>
      </c>
      <c r="I21" s="285">
        <f>VLOOKUP(B21,'[20]ЦЗ _дети+взр'!$A:$K,8,0)</f>
        <v>2166</v>
      </c>
      <c r="J21" s="285">
        <f t="shared" si="4"/>
        <v>2858</v>
      </c>
      <c r="K21" s="285">
        <f>VLOOKUP(B21,'[20]ЦЗ _дети+взр'!$A:$K,10,0)</f>
        <v>2286</v>
      </c>
      <c r="L21" s="285">
        <f>VLOOKUP(B21,'[20]ЦЗ _дети+взр'!$A:$K,11,0)</f>
        <v>572</v>
      </c>
      <c r="M21" s="286"/>
    </row>
    <row r="22" spans="1:13" x14ac:dyDescent="0.2">
      <c r="A22" s="282">
        <v>14</v>
      </c>
      <c r="B22" s="283" t="s">
        <v>185</v>
      </c>
      <c r="C22" s="284" t="s">
        <v>186</v>
      </c>
      <c r="D22" s="285">
        <f t="shared" si="1"/>
        <v>2952</v>
      </c>
      <c r="E22" s="285">
        <f t="shared" si="2"/>
        <v>2362</v>
      </c>
      <c r="F22" s="285">
        <f t="shared" si="2"/>
        <v>590</v>
      </c>
      <c r="G22" s="285">
        <f t="shared" si="3"/>
        <v>0</v>
      </c>
      <c r="H22" s="285">
        <f>VLOOKUP(B22,'[20]ЦЗ _дети+взр'!$A:$K,7,0)</f>
        <v>0</v>
      </c>
      <c r="I22" s="285">
        <f>VLOOKUP(B22,'[20]ЦЗ _дети+взр'!$A:$K,8,0)</f>
        <v>0</v>
      </c>
      <c r="J22" s="285">
        <f t="shared" si="4"/>
        <v>2952</v>
      </c>
      <c r="K22" s="285">
        <f>VLOOKUP(B22,'[20]ЦЗ _дети+взр'!$A:$K,10,0)</f>
        <v>2362</v>
      </c>
      <c r="L22" s="285">
        <f>VLOOKUP(B22,'[20]ЦЗ _дети+взр'!$A:$K,11,0)</f>
        <v>590</v>
      </c>
      <c r="M22" s="286"/>
    </row>
    <row r="23" spans="1:13" x14ac:dyDescent="0.2">
      <c r="A23" s="282">
        <v>15</v>
      </c>
      <c r="B23" s="283" t="s">
        <v>26</v>
      </c>
      <c r="C23" s="284" t="s">
        <v>27</v>
      </c>
      <c r="D23" s="285">
        <f t="shared" si="1"/>
        <v>8948</v>
      </c>
      <c r="E23" s="285">
        <f>H23+K23</f>
        <v>7158</v>
      </c>
      <c r="F23" s="285">
        <f t="shared" si="2"/>
        <v>1790</v>
      </c>
      <c r="G23" s="285">
        <f t="shared" si="3"/>
        <v>0</v>
      </c>
      <c r="H23" s="285">
        <f>VLOOKUP(B23,'[20]ЦЗ _дети+взр'!$A:$K,7,0)</f>
        <v>0</v>
      </c>
      <c r="I23" s="285">
        <f>VLOOKUP(B23,'[20]ЦЗ _дети+взр'!$A:$K,8,0)</f>
        <v>0</v>
      </c>
      <c r="J23" s="285">
        <f t="shared" si="4"/>
        <v>8948</v>
      </c>
      <c r="K23" s="285">
        <f>VLOOKUP(B23,'[20]ЦЗ _дети+взр'!$A:$K,10,0)</f>
        <v>7158</v>
      </c>
      <c r="L23" s="285">
        <f>VLOOKUP(B23,'[20]ЦЗ _дети+взр'!$A:$K,11,0)</f>
        <v>1790</v>
      </c>
      <c r="M23" s="286"/>
    </row>
    <row r="24" spans="1:13" x14ac:dyDescent="0.2">
      <c r="A24" s="282">
        <v>16</v>
      </c>
      <c r="B24" s="283" t="s">
        <v>64</v>
      </c>
      <c r="C24" s="284" t="s">
        <v>201</v>
      </c>
      <c r="D24" s="285">
        <f t="shared" si="1"/>
        <v>10275</v>
      </c>
      <c r="E24" s="285">
        <f t="shared" si="2"/>
        <v>8220</v>
      </c>
      <c r="F24" s="285">
        <f t="shared" si="2"/>
        <v>2055</v>
      </c>
      <c r="G24" s="285">
        <f t="shared" si="3"/>
        <v>10275</v>
      </c>
      <c r="H24" s="285">
        <f>VLOOKUP(B24,'[20]ЦЗ _дети+взр'!$A:$K,7,0)</f>
        <v>8220</v>
      </c>
      <c r="I24" s="285">
        <f>VLOOKUP(B24,'[20]ЦЗ _дети+взр'!$A:$K,8,0)</f>
        <v>2055</v>
      </c>
      <c r="J24" s="285">
        <f t="shared" si="4"/>
        <v>0</v>
      </c>
      <c r="K24" s="285">
        <f>VLOOKUP(B24,'[20]ЦЗ _дети+взр'!$A:$K,10,0)</f>
        <v>0</v>
      </c>
      <c r="L24" s="285">
        <f>VLOOKUP(B24,'[20]ЦЗ _дети+взр'!$A:$K,11,0)</f>
        <v>0</v>
      </c>
      <c r="M24" s="286"/>
    </row>
    <row r="25" spans="1:13" x14ac:dyDescent="0.2">
      <c r="A25" s="282">
        <v>17</v>
      </c>
      <c r="B25" s="283" t="s">
        <v>217</v>
      </c>
      <c r="C25" s="284" t="s">
        <v>413</v>
      </c>
      <c r="D25" s="285">
        <f t="shared" si="1"/>
        <v>11037</v>
      </c>
      <c r="E25" s="285">
        <f t="shared" si="2"/>
        <v>8829</v>
      </c>
      <c r="F25" s="285">
        <f t="shared" si="2"/>
        <v>2208</v>
      </c>
      <c r="G25" s="285">
        <f t="shared" si="3"/>
        <v>8923</v>
      </c>
      <c r="H25" s="285">
        <f>VLOOKUP(B25,'[20]ЦЗ _дети+взр'!$A:$K,7,0)</f>
        <v>7138</v>
      </c>
      <c r="I25" s="285">
        <f>VLOOKUP(B25,'[20]ЦЗ _дети+взр'!$A:$K,8,0)</f>
        <v>1785</v>
      </c>
      <c r="J25" s="285">
        <f t="shared" si="4"/>
        <v>2114</v>
      </c>
      <c r="K25" s="285">
        <f>VLOOKUP(B25,'[20]ЦЗ _дети+взр'!$A:$K,10,0)</f>
        <v>1691</v>
      </c>
      <c r="L25" s="285">
        <f>VLOOKUP(B25,'[20]ЦЗ _дети+взр'!$A:$K,11,0)</f>
        <v>423</v>
      </c>
      <c r="M25" s="286"/>
    </row>
    <row r="26" spans="1:13" x14ac:dyDescent="0.2">
      <c r="A26" s="282">
        <v>18</v>
      </c>
      <c r="B26" s="283" t="s">
        <v>52</v>
      </c>
      <c r="C26" s="284" t="s">
        <v>220</v>
      </c>
      <c r="D26" s="285">
        <f t="shared" si="1"/>
        <v>8820</v>
      </c>
      <c r="E26" s="285">
        <f t="shared" si="2"/>
        <v>7056</v>
      </c>
      <c r="F26" s="285">
        <f t="shared" si="2"/>
        <v>1764</v>
      </c>
      <c r="G26" s="285">
        <f t="shared" si="3"/>
        <v>6685</v>
      </c>
      <c r="H26" s="285">
        <f>VLOOKUP(B26,'[20]ЦЗ _дети+взр'!$A:$K,7,0)</f>
        <v>5348</v>
      </c>
      <c r="I26" s="285">
        <f>VLOOKUP(B26,'[20]ЦЗ _дети+взр'!$A:$K,8,0)</f>
        <v>1337</v>
      </c>
      <c r="J26" s="285">
        <f t="shared" si="4"/>
        <v>2135</v>
      </c>
      <c r="K26" s="285">
        <f>VLOOKUP(B26,'[20]ЦЗ _дети+взр'!$A:$K,10,0)</f>
        <v>1708</v>
      </c>
      <c r="L26" s="285">
        <f>VLOOKUP(B26,'[20]ЦЗ _дети+взр'!$A:$K,11,0)</f>
        <v>427</v>
      </c>
      <c r="M26" s="286"/>
    </row>
    <row r="27" spans="1:13" x14ac:dyDescent="0.2">
      <c r="A27" s="282">
        <v>19</v>
      </c>
      <c r="B27" s="283" t="s">
        <v>36</v>
      </c>
      <c r="C27" s="284" t="s">
        <v>37</v>
      </c>
      <c r="D27" s="285">
        <f t="shared" si="1"/>
        <v>6837</v>
      </c>
      <c r="E27" s="285">
        <f t="shared" si="2"/>
        <v>5470</v>
      </c>
      <c r="F27" s="285">
        <f t="shared" si="2"/>
        <v>1367</v>
      </c>
      <c r="G27" s="285">
        <f t="shared" si="3"/>
        <v>0</v>
      </c>
      <c r="H27" s="285">
        <f>VLOOKUP(B27,'[20]ЦЗ _дети+взр'!$A:$K,7,0)</f>
        <v>0</v>
      </c>
      <c r="I27" s="285">
        <f>VLOOKUP(B27,'[20]ЦЗ _дети+взр'!$A:$K,8,0)</f>
        <v>0</v>
      </c>
      <c r="J27" s="285">
        <f t="shared" si="4"/>
        <v>6837</v>
      </c>
      <c r="K27" s="285">
        <f>VLOOKUP(B27,'[20]ЦЗ _дети+взр'!$A:$K,10,0)</f>
        <v>5470</v>
      </c>
      <c r="L27" s="285">
        <f>VLOOKUP(B27,'[20]ЦЗ _дети+взр'!$A:$K,11,0)</f>
        <v>1367</v>
      </c>
      <c r="M27" s="286"/>
    </row>
    <row r="28" spans="1:13" x14ac:dyDescent="0.2">
      <c r="A28" s="282">
        <v>20</v>
      </c>
      <c r="B28" s="283" t="s">
        <v>48</v>
      </c>
      <c r="C28" s="284" t="s">
        <v>414</v>
      </c>
      <c r="D28" s="285">
        <f>E28+F28</f>
        <v>38440</v>
      </c>
      <c r="E28" s="285">
        <f>H28+K28</f>
        <v>30752</v>
      </c>
      <c r="F28" s="285">
        <f>I28+L28</f>
        <v>7688</v>
      </c>
      <c r="G28" s="285">
        <f t="shared" si="3"/>
        <v>38440</v>
      </c>
      <c r="H28" s="285">
        <f>VLOOKUP(B28,'[20]ЦЗ _дети+взр'!$A:$K,7,0)</f>
        <v>30752</v>
      </c>
      <c r="I28" s="285">
        <f>VLOOKUP(B28,'[20]ЦЗ _дети+взр'!$A:$K,8,0)</f>
        <v>7688</v>
      </c>
      <c r="J28" s="285">
        <f t="shared" si="4"/>
        <v>0</v>
      </c>
      <c r="K28" s="285">
        <f>VLOOKUP(B28,'[20]ЦЗ _дети+взр'!$A:$K,10,0)</f>
        <v>0</v>
      </c>
      <c r="L28" s="285">
        <f>VLOOKUP(B28,'[20]ЦЗ _дети+взр'!$A:$K,11,0)</f>
        <v>0</v>
      </c>
      <c r="M28" s="286"/>
    </row>
    <row r="30" spans="1:13" x14ac:dyDescent="0.2">
      <c r="D30" s="286"/>
      <c r="E30" s="286"/>
      <c r="F30" s="286"/>
      <c r="G30" s="286"/>
      <c r="H30" s="286"/>
      <c r="I30" s="286"/>
      <c r="J30" s="286"/>
      <c r="K30" s="286"/>
      <c r="L30" s="286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G22" sqref="G22"/>
    </sheetView>
  </sheetViews>
  <sheetFormatPr defaultRowHeight="15" x14ac:dyDescent="0.25"/>
  <cols>
    <col min="1" max="1" width="5.7109375" style="255" customWidth="1"/>
    <col min="2" max="2" width="10.7109375" style="255" customWidth="1"/>
    <col min="3" max="3" width="33.28515625" style="255" customWidth="1"/>
    <col min="4" max="4" width="50.42578125" style="255" customWidth="1"/>
    <col min="5" max="6" width="9.140625" style="255"/>
    <col min="7" max="7" width="11.140625" style="255" bestFit="1" customWidth="1"/>
    <col min="8" max="8" width="9.85546875" style="255" bestFit="1" customWidth="1"/>
    <col min="9" max="16384" width="9.140625" style="255"/>
  </cols>
  <sheetData>
    <row r="1" spans="1:11" ht="58.5" customHeight="1" x14ac:dyDescent="0.25">
      <c r="A1" s="1106" t="s">
        <v>399</v>
      </c>
      <c r="B1" s="1106"/>
      <c r="C1" s="1106"/>
      <c r="D1" s="1106"/>
    </row>
    <row r="2" spans="1:11" ht="12.75" customHeight="1" x14ac:dyDescent="0.25">
      <c r="A2" s="256"/>
      <c r="B2" s="256"/>
      <c r="C2" s="257"/>
      <c r="D2" s="258"/>
    </row>
    <row r="3" spans="1:11" ht="34.5" customHeight="1" x14ac:dyDescent="0.25">
      <c r="A3" s="1107" t="s">
        <v>0</v>
      </c>
      <c r="B3" s="1087" t="s">
        <v>362</v>
      </c>
      <c r="C3" s="1107" t="s">
        <v>2</v>
      </c>
      <c r="D3" s="259" t="s">
        <v>400</v>
      </c>
    </row>
    <row r="4" spans="1:11" ht="23.25" customHeight="1" x14ac:dyDescent="0.25">
      <c r="A4" s="1108"/>
      <c r="B4" s="1088"/>
      <c r="C4" s="1108"/>
      <c r="D4" s="260" t="s">
        <v>401</v>
      </c>
    </row>
    <row r="5" spans="1:11" ht="39" customHeight="1" x14ac:dyDescent="0.25">
      <c r="A5" s="1109"/>
      <c r="B5" s="1089"/>
      <c r="C5" s="1109"/>
      <c r="D5" s="260" t="s">
        <v>402</v>
      </c>
    </row>
    <row r="6" spans="1:11" s="262" customFormat="1" ht="12" x14ac:dyDescent="0.2">
      <c r="A6" s="261">
        <v>1</v>
      </c>
      <c r="B6" s="261">
        <v>2</v>
      </c>
      <c r="C6" s="261">
        <v>3</v>
      </c>
      <c r="D6" s="261">
        <v>4</v>
      </c>
    </row>
    <row r="7" spans="1:11" ht="15" customHeight="1" x14ac:dyDescent="0.25">
      <c r="A7" s="1110" t="s">
        <v>398</v>
      </c>
      <c r="B7" s="1111"/>
      <c r="C7" s="1112"/>
      <c r="D7" s="263">
        <f>SUM(D8:D12)</f>
        <v>211651</v>
      </c>
    </row>
    <row r="8" spans="1:11" x14ac:dyDescent="0.25">
      <c r="A8" s="264">
        <v>1</v>
      </c>
      <c r="B8" s="264" t="s">
        <v>109</v>
      </c>
      <c r="C8" s="265" t="s">
        <v>110</v>
      </c>
      <c r="D8" s="266">
        <v>2099</v>
      </c>
      <c r="F8" s="267"/>
      <c r="H8" s="268"/>
    </row>
    <row r="9" spans="1:11" s="268" customFormat="1" x14ac:dyDescent="0.25">
      <c r="A9" s="264">
        <v>2</v>
      </c>
      <c r="B9" s="264" t="s">
        <v>30</v>
      </c>
      <c r="C9" s="265" t="s">
        <v>31</v>
      </c>
      <c r="D9" s="266">
        <v>15142</v>
      </c>
      <c r="E9" s="255"/>
      <c r="F9" s="267"/>
      <c r="G9" s="255"/>
      <c r="I9" s="255"/>
      <c r="J9" s="255"/>
      <c r="K9" s="255"/>
    </row>
    <row r="10" spans="1:11" s="268" customFormat="1" ht="18.75" customHeight="1" x14ac:dyDescent="0.25">
      <c r="A10" s="264">
        <v>3</v>
      </c>
      <c r="B10" s="269" t="s">
        <v>149</v>
      </c>
      <c r="C10" s="270" t="s">
        <v>150</v>
      </c>
      <c r="D10" s="266">
        <v>47735</v>
      </c>
      <c r="E10" s="255"/>
      <c r="F10" s="267"/>
      <c r="G10" s="255"/>
      <c r="I10" s="255"/>
      <c r="J10" s="255"/>
      <c r="K10" s="255"/>
    </row>
    <row r="11" spans="1:11" s="268" customFormat="1" x14ac:dyDescent="0.25">
      <c r="A11" s="264">
        <v>4</v>
      </c>
      <c r="B11" s="264" t="s">
        <v>171</v>
      </c>
      <c r="C11" s="271" t="s">
        <v>403</v>
      </c>
      <c r="D11" s="266">
        <v>21443</v>
      </c>
      <c r="E11" s="255"/>
      <c r="F11" s="267"/>
      <c r="G11" s="255"/>
      <c r="I11" s="255"/>
      <c r="J11" s="255"/>
      <c r="K11" s="255"/>
    </row>
    <row r="12" spans="1:11" x14ac:dyDescent="0.25">
      <c r="A12" s="264">
        <v>5</v>
      </c>
      <c r="B12" s="264" t="s">
        <v>54</v>
      </c>
      <c r="C12" s="272" t="s">
        <v>222</v>
      </c>
      <c r="D12" s="266">
        <v>125232</v>
      </c>
      <c r="F12" s="267"/>
      <c r="H12" s="268"/>
    </row>
    <row r="14" spans="1:11" x14ac:dyDescent="0.25">
      <c r="B14" s="273"/>
    </row>
  </sheetData>
  <mergeCells count="5">
    <mergeCell ref="A1:D1"/>
    <mergeCell ref="A3:A5"/>
    <mergeCell ref="B3:B5"/>
    <mergeCell ref="C3:C5"/>
    <mergeCell ref="A7:C7"/>
  </mergeCells>
  <pageMargins left="0.70866141732283472" right="0.70866141732283472" top="0.74803149606299213" bottom="0.74803149606299213" header="0.31496062992125984" footer="0.31496062992125984"/>
  <pageSetup paperSize="9" scale="85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2"/>
  <sheetViews>
    <sheetView zoomScale="90" zoomScaleNormal="90" workbookViewId="0">
      <pane xSplit="3" ySplit="8" topLeftCell="D133" activePane="bottomRight" state="frozen"/>
      <selection pane="topRight" activeCell="D1" sqref="D1"/>
      <selection pane="bottomLeft" activeCell="A8" sqref="A8"/>
      <selection pane="bottomRight" activeCell="A147" sqref="A147:C147"/>
    </sheetView>
  </sheetViews>
  <sheetFormatPr defaultColWidth="10.7109375" defaultRowHeight="12.75" x14ac:dyDescent="0.2"/>
  <cols>
    <col min="1" max="1" width="7" style="217" customWidth="1"/>
    <col min="2" max="2" width="10.7109375" style="217"/>
    <col min="3" max="3" width="43.85546875" style="219" customWidth="1"/>
    <col min="4" max="6" width="13.85546875" style="219" customWidth="1"/>
    <col min="7" max="7" width="12.42578125" style="219" customWidth="1"/>
    <col min="8" max="8" width="16" style="219" customWidth="1"/>
    <col min="9" max="10" width="13.85546875" style="219" customWidth="1"/>
    <col min="11" max="11" width="15.7109375" style="219" customWidth="1"/>
    <col min="12" max="16384" width="10.7109375" style="219"/>
  </cols>
  <sheetData>
    <row r="1" spans="1:12" ht="32.25" customHeight="1" x14ac:dyDescent="0.2">
      <c r="B1" s="1121" t="s">
        <v>385</v>
      </c>
      <c r="C1" s="1121"/>
      <c r="D1" s="1121"/>
      <c r="E1" s="1121"/>
      <c r="F1" s="1121"/>
      <c r="G1" s="1121"/>
      <c r="H1" s="1121"/>
      <c r="I1" s="1121"/>
      <c r="J1" s="1121"/>
      <c r="K1" s="218"/>
    </row>
    <row r="2" spans="1:12" ht="9.75" customHeight="1" x14ac:dyDescent="0.2">
      <c r="C2" s="220"/>
    </row>
    <row r="3" spans="1:12" s="221" customFormat="1" ht="35.25" customHeight="1" x14ac:dyDescent="0.2">
      <c r="A3" s="1113" t="s">
        <v>0</v>
      </c>
      <c r="B3" s="1122" t="s">
        <v>1</v>
      </c>
      <c r="C3" s="1124" t="s">
        <v>2</v>
      </c>
      <c r="D3" s="1126" t="s">
        <v>386</v>
      </c>
      <c r="E3" s="1127"/>
      <c r="F3" s="1127"/>
      <c r="G3" s="1127"/>
      <c r="H3" s="1127"/>
      <c r="I3" s="1127"/>
      <c r="J3" s="1128"/>
    </row>
    <row r="4" spans="1:12" s="221" customFormat="1" ht="25.5" customHeight="1" x14ac:dyDescent="0.2">
      <c r="A4" s="1113"/>
      <c r="B4" s="1123"/>
      <c r="C4" s="1125"/>
      <c r="D4" s="1129" t="s">
        <v>387</v>
      </c>
      <c r="E4" s="1130"/>
      <c r="F4" s="1130"/>
      <c r="G4" s="1131" t="s">
        <v>388</v>
      </c>
      <c r="H4" s="1132"/>
      <c r="I4" s="1132"/>
      <c r="J4" s="1133"/>
    </row>
    <row r="5" spans="1:12" s="221" customFormat="1" ht="25.5" customHeight="1" x14ac:dyDescent="0.2">
      <c r="A5" s="1113"/>
      <c r="B5" s="1123"/>
      <c r="C5" s="1125"/>
      <c r="D5" s="1134" t="s">
        <v>389</v>
      </c>
      <c r="E5" s="1136" t="s">
        <v>390</v>
      </c>
      <c r="F5" s="1136"/>
      <c r="G5" s="1137" t="s">
        <v>391</v>
      </c>
      <c r="H5" s="1136" t="s">
        <v>392</v>
      </c>
      <c r="I5" s="1136"/>
      <c r="J5" s="1136"/>
    </row>
    <row r="6" spans="1:12" s="221" customFormat="1" ht="58.5" customHeight="1" x14ac:dyDescent="0.2">
      <c r="A6" s="1113"/>
      <c r="B6" s="1123"/>
      <c r="C6" s="1125"/>
      <c r="D6" s="1135"/>
      <c r="E6" s="222" t="s">
        <v>393</v>
      </c>
      <c r="F6" s="222" t="s">
        <v>394</v>
      </c>
      <c r="G6" s="1135"/>
      <c r="H6" s="222" t="s">
        <v>395</v>
      </c>
      <c r="I6" s="222" t="s">
        <v>396</v>
      </c>
      <c r="J6" s="222" t="s">
        <v>397</v>
      </c>
    </row>
    <row r="7" spans="1:12" s="221" customFormat="1" ht="12.75" customHeight="1" x14ac:dyDescent="0.2">
      <c r="A7" s="223">
        <v>1</v>
      </c>
      <c r="B7" s="224">
        <v>2</v>
      </c>
      <c r="C7" s="225">
        <v>3</v>
      </c>
      <c r="D7" s="226">
        <v>4</v>
      </c>
      <c r="E7" s="227">
        <v>5</v>
      </c>
      <c r="F7" s="227">
        <v>6</v>
      </c>
      <c r="G7" s="227">
        <v>7</v>
      </c>
      <c r="H7" s="222">
        <v>8</v>
      </c>
      <c r="I7" s="222">
        <v>9</v>
      </c>
      <c r="J7" s="222">
        <v>10</v>
      </c>
    </row>
    <row r="8" spans="1:12" s="221" customFormat="1" ht="21" customHeight="1" x14ac:dyDescent="0.2">
      <c r="A8" s="1113" t="s">
        <v>398</v>
      </c>
      <c r="B8" s="1113"/>
      <c r="C8" s="1113"/>
      <c r="D8" s="228">
        <f t="shared" ref="D8:J8" si="0">SUM(D9:D146)-D88</f>
        <v>197405</v>
      </c>
      <c r="E8" s="228">
        <f t="shared" si="0"/>
        <v>2115</v>
      </c>
      <c r="F8" s="228">
        <f t="shared" si="0"/>
        <v>2115</v>
      </c>
      <c r="G8" s="228">
        <f t="shared" si="0"/>
        <v>636</v>
      </c>
      <c r="H8" s="228">
        <f t="shared" si="0"/>
        <v>212</v>
      </c>
      <c r="I8" s="228">
        <f t="shared" si="0"/>
        <v>212</v>
      </c>
      <c r="J8" s="228">
        <f t="shared" si="0"/>
        <v>212</v>
      </c>
      <c r="L8" s="229"/>
    </row>
    <row r="9" spans="1:12" x14ac:dyDescent="0.2">
      <c r="A9" s="230">
        <v>1</v>
      </c>
      <c r="B9" s="231" t="s">
        <v>109</v>
      </c>
      <c r="C9" s="232" t="s">
        <v>110</v>
      </c>
      <c r="D9" s="233">
        <v>904</v>
      </c>
      <c r="E9" s="233">
        <v>1</v>
      </c>
      <c r="F9" s="233">
        <v>1</v>
      </c>
      <c r="G9" s="233">
        <v>0</v>
      </c>
      <c r="H9" s="233">
        <v>0</v>
      </c>
      <c r="I9" s="233">
        <v>0</v>
      </c>
      <c r="J9" s="233">
        <v>0</v>
      </c>
    </row>
    <row r="10" spans="1:12" x14ac:dyDescent="0.2">
      <c r="A10" s="230">
        <v>2</v>
      </c>
      <c r="B10" s="234" t="s">
        <v>111</v>
      </c>
      <c r="C10" s="232" t="s">
        <v>112</v>
      </c>
      <c r="D10" s="233">
        <v>938</v>
      </c>
      <c r="E10" s="233">
        <v>0</v>
      </c>
      <c r="F10" s="233">
        <v>0</v>
      </c>
      <c r="G10" s="233">
        <v>0</v>
      </c>
      <c r="H10" s="233">
        <v>0</v>
      </c>
      <c r="I10" s="233">
        <v>0</v>
      </c>
      <c r="J10" s="233">
        <v>0</v>
      </c>
    </row>
    <row r="11" spans="1:12" x14ac:dyDescent="0.2">
      <c r="A11" s="230">
        <v>3</v>
      </c>
      <c r="B11" s="235" t="s">
        <v>80</v>
      </c>
      <c r="C11" s="236" t="s">
        <v>81</v>
      </c>
      <c r="D11" s="233">
        <v>2752</v>
      </c>
      <c r="E11" s="233">
        <v>8</v>
      </c>
      <c r="F11" s="233">
        <v>8</v>
      </c>
      <c r="G11" s="233">
        <v>3</v>
      </c>
      <c r="H11" s="233">
        <v>1</v>
      </c>
      <c r="I11" s="233">
        <v>1</v>
      </c>
      <c r="J11" s="233">
        <v>1</v>
      </c>
    </row>
    <row r="12" spans="1:12" x14ac:dyDescent="0.2">
      <c r="A12" s="230">
        <v>4</v>
      </c>
      <c r="B12" s="231" t="s">
        <v>113</v>
      </c>
      <c r="C12" s="232" t="s">
        <v>114</v>
      </c>
      <c r="D12" s="233">
        <v>1045</v>
      </c>
      <c r="E12" s="233">
        <v>0</v>
      </c>
      <c r="F12" s="233">
        <v>0</v>
      </c>
      <c r="G12" s="233">
        <v>0</v>
      </c>
      <c r="H12" s="233">
        <v>0</v>
      </c>
      <c r="I12" s="233">
        <v>0</v>
      </c>
      <c r="J12" s="233">
        <v>0</v>
      </c>
    </row>
    <row r="13" spans="1:12" x14ac:dyDescent="0.2">
      <c r="A13" s="230">
        <v>5</v>
      </c>
      <c r="B13" s="231" t="s">
        <v>115</v>
      </c>
      <c r="C13" s="232" t="s">
        <v>116</v>
      </c>
      <c r="D13" s="233">
        <v>1099</v>
      </c>
      <c r="E13" s="233">
        <v>0</v>
      </c>
      <c r="F13" s="233">
        <v>0</v>
      </c>
      <c r="G13" s="233">
        <v>0</v>
      </c>
      <c r="H13" s="233">
        <v>0</v>
      </c>
      <c r="I13" s="233">
        <v>0</v>
      </c>
      <c r="J13" s="233">
        <v>0</v>
      </c>
    </row>
    <row r="14" spans="1:12" x14ac:dyDescent="0.2">
      <c r="A14" s="230">
        <v>6</v>
      </c>
      <c r="B14" s="235" t="s">
        <v>117</v>
      </c>
      <c r="C14" s="236" t="s">
        <v>118</v>
      </c>
      <c r="D14" s="233">
        <v>7642</v>
      </c>
      <c r="E14" s="233">
        <v>1</v>
      </c>
      <c r="F14" s="233">
        <v>1</v>
      </c>
      <c r="G14" s="233">
        <v>0</v>
      </c>
      <c r="H14" s="233">
        <v>0</v>
      </c>
      <c r="I14" s="233">
        <v>0</v>
      </c>
      <c r="J14" s="233">
        <v>0</v>
      </c>
    </row>
    <row r="15" spans="1:12" x14ac:dyDescent="0.2">
      <c r="A15" s="230">
        <v>7</v>
      </c>
      <c r="B15" s="231" t="s">
        <v>20</v>
      </c>
      <c r="C15" s="232" t="s">
        <v>21</v>
      </c>
      <c r="D15" s="233">
        <v>2823</v>
      </c>
      <c r="E15" s="233">
        <v>0</v>
      </c>
      <c r="F15" s="233">
        <v>0</v>
      </c>
      <c r="G15" s="233">
        <v>0</v>
      </c>
      <c r="H15" s="233">
        <v>0</v>
      </c>
      <c r="I15" s="233">
        <v>0</v>
      </c>
      <c r="J15" s="233">
        <v>0</v>
      </c>
    </row>
    <row r="16" spans="1:12" x14ac:dyDescent="0.2">
      <c r="A16" s="230">
        <v>8</v>
      </c>
      <c r="B16" s="237" t="s">
        <v>119</v>
      </c>
      <c r="C16" s="232" t="s">
        <v>120</v>
      </c>
      <c r="D16" s="233">
        <v>1167</v>
      </c>
      <c r="E16" s="233">
        <v>0</v>
      </c>
      <c r="F16" s="233">
        <v>0</v>
      </c>
      <c r="G16" s="233">
        <v>0</v>
      </c>
      <c r="H16" s="233">
        <v>0</v>
      </c>
      <c r="I16" s="233">
        <v>0</v>
      </c>
      <c r="J16" s="233">
        <v>0</v>
      </c>
    </row>
    <row r="17" spans="1:10" x14ac:dyDescent="0.2">
      <c r="A17" s="230">
        <v>9</v>
      </c>
      <c r="B17" s="237" t="s">
        <v>121</v>
      </c>
      <c r="C17" s="232" t="s">
        <v>122</v>
      </c>
      <c r="D17" s="233">
        <v>1044</v>
      </c>
      <c r="E17" s="233">
        <v>1</v>
      </c>
      <c r="F17" s="233">
        <v>1</v>
      </c>
      <c r="G17" s="233">
        <v>0</v>
      </c>
      <c r="H17" s="233">
        <v>0</v>
      </c>
      <c r="I17" s="233">
        <v>0</v>
      </c>
      <c r="J17" s="233">
        <v>0</v>
      </c>
    </row>
    <row r="18" spans="1:10" x14ac:dyDescent="0.2">
      <c r="A18" s="230">
        <v>10</v>
      </c>
      <c r="B18" s="237" t="s">
        <v>123</v>
      </c>
      <c r="C18" s="232" t="s">
        <v>124</v>
      </c>
      <c r="D18" s="233">
        <v>1425</v>
      </c>
      <c r="E18" s="233">
        <v>0</v>
      </c>
      <c r="F18" s="233">
        <v>0</v>
      </c>
      <c r="G18" s="233">
        <v>0</v>
      </c>
      <c r="H18" s="233">
        <v>0</v>
      </c>
      <c r="I18" s="233">
        <v>0</v>
      </c>
      <c r="J18" s="233">
        <v>0</v>
      </c>
    </row>
    <row r="19" spans="1:10" x14ac:dyDescent="0.2">
      <c r="A19" s="230">
        <v>11</v>
      </c>
      <c r="B19" s="237" t="s">
        <v>125</v>
      </c>
      <c r="C19" s="232" t="s">
        <v>126</v>
      </c>
      <c r="D19" s="233">
        <v>1044</v>
      </c>
      <c r="E19" s="233">
        <v>0</v>
      </c>
      <c r="F19" s="233">
        <v>0</v>
      </c>
      <c r="G19" s="233">
        <v>0</v>
      </c>
      <c r="H19" s="233">
        <v>0</v>
      </c>
      <c r="I19" s="233">
        <v>0</v>
      </c>
      <c r="J19" s="233">
        <v>0</v>
      </c>
    </row>
    <row r="20" spans="1:10" x14ac:dyDescent="0.2">
      <c r="A20" s="230">
        <v>12</v>
      </c>
      <c r="B20" s="237" t="s">
        <v>127</v>
      </c>
      <c r="C20" s="232" t="s">
        <v>128</v>
      </c>
      <c r="D20" s="233">
        <v>2105</v>
      </c>
      <c r="E20" s="233">
        <v>0</v>
      </c>
      <c r="F20" s="233">
        <v>0</v>
      </c>
      <c r="G20" s="233">
        <v>0</v>
      </c>
      <c r="H20" s="233">
        <v>0</v>
      </c>
      <c r="I20" s="233">
        <v>0</v>
      </c>
      <c r="J20" s="233">
        <v>0</v>
      </c>
    </row>
    <row r="21" spans="1:10" x14ac:dyDescent="0.2">
      <c r="A21" s="230">
        <v>13</v>
      </c>
      <c r="B21" s="237" t="s">
        <v>129</v>
      </c>
      <c r="C21" s="232" t="s">
        <v>130</v>
      </c>
      <c r="D21" s="233">
        <v>0</v>
      </c>
      <c r="E21" s="233">
        <v>0</v>
      </c>
      <c r="F21" s="233">
        <v>0</v>
      </c>
      <c r="G21" s="233">
        <v>0</v>
      </c>
      <c r="H21" s="233">
        <v>0</v>
      </c>
      <c r="I21" s="233">
        <v>0</v>
      </c>
      <c r="J21" s="233">
        <v>0</v>
      </c>
    </row>
    <row r="22" spans="1:10" x14ac:dyDescent="0.2">
      <c r="A22" s="230">
        <v>14</v>
      </c>
      <c r="B22" s="237" t="s">
        <v>131</v>
      </c>
      <c r="C22" s="232" t="s">
        <v>132</v>
      </c>
      <c r="D22" s="233">
        <v>1344</v>
      </c>
      <c r="E22" s="233">
        <v>1</v>
      </c>
      <c r="F22" s="233">
        <v>1</v>
      </c>
      <c r="G22" s="233">
        <v>0</v>
      </c>
      <c r="H22" s="233">
        <v>0</v>
      </c>
      <c r="I22" s="233">
        <v>0</v>
      </c>
      <c r="J22" s="233">
        <v>0</v>
      </c>
    </row>
    <row r="23" spans="1:10" x14ac:dyDescent="0.2">
      <c r="A23" s="230">
        <v>15</v>
      </c>
      <c r="B23" s="237" t="s">
        <v>133</v>
      </c>
      <c r="C23" s="232" t="s">
        <v>134</v>
      </c>
      <c r="D23" s="233">
        <v>1827</v>
      </c>
      <c r="E23" s="233">
        <v>3</v>
      </c>
      <c r="F23" s="233">
        <v>3</v>
      </c>
      <c r="G23" s="233">
        <v>0</v>
      </c>
      <c r="H23" s="233">
        <v>0</v>
      </c>
      <c r="I23" s="233">
        <v>0</v>
      </c>
      <c r="J23" s="233">
        <v>0</v>
      </c>
    </row>
    <row r="24" spans="1:10" x14ac:dyDescent="0.2">
      <c r="A24" s="230">
        <v>16</v>
      </c>
      <c r="B24" s="237" t="s">
        <v>135</v>
      </c>
      <c r="C24" s="232" t="s">
        <v>136</v>
      </c>
      <c r="D24" s="233">
        <v>2505</v>
      </c>
      <c r="E24" s="233">
        <v>0</v>
      </c>
      <c r="F24" s="233">
        <v>0</v>
      </c>
      <c r="G24" s="233">
        <v>0</v>
      </c>
      <c r="H24" s="233">
        <v>0</v>
      </c>
      <c r="I24" s="233">
        <v>0</v>
      </c>
      <c r="J24" s="233">
        <v>0</v>
      </c>
    </row>
    <row r="25" spans="1:10" x14ac:dyDescent="0.2">
      <c r="A25" s="230">
        <v>17</v>
      </c>
      <c r="B25" s="235" t="s">
        <v>30</v>
      </c>
      <c r="C25" s="236" t="s">
        <v>31</v>
      </c>
      <c r="D25" s="233">
        <v>4829</v>
      </c>
      <c r="E25" s="233">
        <v>24</v>
      </c>
      <c r="F25" s="233">
        <v>24</v>
      </c>
      <c r="G25" s="233">
        <v>6</v>
      </c>
      <c r="H25" s="233">
        <v>2</v>
      </c>
      <c r="I25" s="233">
        <v>2</v>
      </c>
      <c r="J25" s="233">
        <v>2</v>
      </c>
    </row>
    <row r="26" spans="1:10" x14ac:dyDescent="0.2">
      <c r="A26" s="230">
        <v>18</v>
      </c>
      <c r="B26" s="231" t="s">
        <v>137</v>
      </c>
      <c r="C26" s="232" t="s">
        <v>138</v>
      </c>
      <c r="D26" s="233">
        <v>771</v>
      </c>
      <c r="E26" s="233">
        <v>0</v>
      </c>
      <c r="F26" s="233">
        <v>0</v>
      </c>
      <c r="G26" s="233">
        <v>0</v>
      </c>
      <c r="H26" s="233">
        <v>0</v>
      </c>
      <c r="I26" s="233">
        <v>0</v>
      </c>
      <c r="J26" s="233">
        <v>0</v>
      </c>
    </row>
    <row r="27" spans="1:10" x14ac:dyDescent="0.2">
      <c r="A27" s="230">
        <v>19</v>
      </c>
      <c r="B27" s="231" t="s">
        <v>139</v>
      </c>
      <c r="C27" s="232" t="s">
        <v>140</v>
      </c>
      <c r="D27" s="233">
        <v>639</v>
      </c>
      <c r="E27" s="233">
        <v>0</v>
      </c>
      <c r="F27" s="233">
        <v>0</v>
      </c>
      <c r="G27" s="233">
        <v>0</v>
      </c>
      <c r="H27" s="233">
        <v>0</v>
      </c>
      <c r="I27" s="233">
        <v>0</v>
      </c>
      <c r="J27" s="233">
        <v>0</v>
      </c>
    </row>
    <row r="28" spans="1:10" x14ac:dyDescent="0.2">
      <c r="A28" s="230">
        <v>20</v>
      </c>
      <c r="B28" s="231" t="s">
        <v>84</v>
      </c>
      <c r="C28" s="232" t="s">
        <v>85</v>
      </c>
      <c r="D28" s="233">
        <v>3314</v>
      </c>
      <c r="E28" s="233">
        <v>0</v>
      </c>
      <c r="F28" s="233">
        <v>0</v>
      </c>
      <c r="G28" s="233">
        <v>0</v>
      </c>
      <c r="H28" s="233">
        <v>0</v>
      </c>
      <c r="I28" s="233">
        <v>0</v>
      </c>
      <c r="J28" s="233">
        <v>0</v>
      </c>
    </row>
    <row r="29" spans="1:10" x14ac:dyDescent="0.2">
      <c r="A29" s="230">
        <v>21</v>
      </c>
      <c r="B29" s="238" t="s">
        <v>141</v>
      </c>
      <c r="C29" s="236" t="s">
        <v>142</v>
      </c>
      <c r="D29" s="233">
        <v>2840</v>
      </c>
      <c r="E29" s="233">
        <v>23</v>
      </c>
      <c r="F29" s="233">
        <v>23</v>
      </c>
      <c r="G29" s="233">
        <v>6</v>
      </c>
      <c r="H29" s="233">
        <v>2</v>
      </c>
      <c r="I29" s="233">
        <v>2</v>
      </c>
      <c r="J29" s="233">
        <v>2</v>
      </c>
    </row>
    <row r="30" spans="1:10" x14ac:dyDescent="0.2">
      <c r="A30" s="230">
        <v>22</v>
      </c>
      <c r="B30" s="235" t="s">
        <v>143</v>
      </c>
      <c r="C30" s="236" t="s">
        <v>144</v>
      </c>
      <c r="D30" s="233">
        <v>698</v>
      </c>
      <c r="E30" s="233">
        <v>0</v>
      </c>
      <c r="F30" s="233">
        <v>0</v>
      </c>
      <c r="G30" s="233">
        <v>0</v>
      </c>
      <c r="H30" s="233">
        <v>0</v>
      </c>
      <c r="I30" s="233">
        <v>0</v>
      </c>
      <c r="J30" s="233">
        <v>0</v>
      </c>
    </row>
    <row r="31" spans="1:10" x14ac:dyDescent="0.2">
      <c r="A31" s="230">
        <v>23</v>
      </c>
      <c r="B31" s="237" t="s">
        <v>145</v>
      </c>
      <c r="C31" s="232" t="s">
        <v>146</v>
      </c>
      <c r="D31" s="233">
        <v>0</v>
      </c>
      <c r="E31" s="233">
        <v>0</v>
      </c>
      <c r="F31" s="233">
        <v>0</v>
      </c>
      <c r="G31" s="233">
        <v>0</v>
      </c>
      <c r="H31" s="233">
        <v>0</v>
      </c>
      <c r="I31" s="233">
        <v>0</v>
      </c>
      <c r="J31" s="233">
        <v>0</v>
      </c>
    </row>
    <row r="32" spans="1:10" x14ac:dyDescent="0.2">
      <c r="A32" s="230">
        <v>24</v>
      </c>
      <c r="B32" s="237" t="s">
        <v>147</v>
      </c>
      <c r="C32" s="232" t="s">
        <v>148</v>
      </c>
      <c r="D32" s="233">
        <v>0</v>
      </c>
      <c r="E32" s="233">
        <v>0</v>
      </c>
      <c r="F32" s="233">
        <v>0</v>
      </c>
      <c r="G32" s="233">
        <v>0</v>
      </c>
      <c r="H32" s="233">
        <v>0</v>
      </c>
      <c r="I32" s="233">
        <v>0</v>
      </c>
      <c r="J32" s="233">
        <v>0</v>
      </c>
    </row>
    <row r="33" spans="1:10" x14ac:dyDescent="0.2">
      <c r="A33" s="230">
        <v>25</v>
      </c>
      <c r="B33" s="231" t="s">
        <v>149</v>
      </c>
      <c r="C33" s="232" t="s">
        <v>150</v>
      </c>
      <c r="D33" s="233">
        <v>14584</v>
      </c>
      <c r="E33" s="233">
        <v>115</v>
      </c>
      <c r="F33" s="233">
        <v>115</v>
      </c>
      <c r="G33" s="233">
        <v>36</v>
      </c>
      <c r="H33" s="233">
        <v>12</v>
      </c>
      <c r="I33" s="233">
        <v>12</v>
      </c>
      <c r="J33" s="233">
        <v>12</v>
      </c>
    </row>
    <row r="34" spans="1:10" x14ac:dyDescent="0.2">
      <c r="A34" s="230">
        <v>26</v>
      </c>
      <c r="B34" s="237" t="s">
        <v>151</v>
      </c>
      <c r="C34" s="232" t="s">
        <v>152</v>
      </c>
      <c r="D34" s="233">
        <v>0</v>
      </c>
      <c r="E34" s="233">
        <v>0</v>
      </c>
      <c r="F34" s="233">
        <v>0</v>
      </c>
      <c r="G34" s="233">
        <v>0</v>
      </c>
      <c r="H34" s="233">
        <v>0</v>
      </c>
      <c r="I34" s="233">
        <v>0</v>
      </c>
      <c r="J34" s="233">
        <v>0</v>
      </c>
    </row>
    <row r="35" spans="1:10" x14ac:dyDescent="0.2">
      <c r="A35" s="230">
        <v>27</v>
      </c>
      <c r="B35" s="234" t="s">
        <v>153</v>
      </c>
      <c r="C35" s="232" t="s">
        <v>154</v>
      </c>
      <c r="D35" s="233">
        <v>0</v>
      </c>
      <c r="E35" s="233">
        <v>0</v>
      </c>
      <c r="F35" s="233">
        <v>0</v>
      </c>
      <c r="G35" s="233">
        <v>0</v>
      </c>
      <c r="H35" s="233">
        <v>0</v>
      </c>
      <c r="I35" s="233">
        <v>0</v>
      </c>
      <c r="J35" s="233">
        <v>0</v>
      </c>
    </row>
    <row r="36" spans="1:10" x14ac:dyDescent="0.2">
      <c r="A36" s="230">
        <v>28</v>
      </c>
      <c r="B36" s="238" t="s">
        <v>155</v>
      </c>
      <c r="C36" s="239" t="s">
        <v>156</v>
      </c>
      <c r="D36" s="233">
        <v>0</v>
      </c>
      <c r="E36" s="233">
        <v>0</v>
      </c>
      <c r="F36" s="233">
        <v>0</v>
      </c>
      <c r="G36" s="233">
        <v>0</v>
      </c>
      <c r="H36" s="233">
        <v>0</v>
      </c>
      <c r="I36" s="233">
        <v>0</v>
      </c>
      <c r="J36" s="233">
        <v>0</v>
      </c>
    </row>
    <row r="37" spans="1:10" x14ac:dyDescent="0.2">
      <c r="A37" s="230">
        <v>29</v>
      </c>
      <c r="B37" s="240" t="s">
        <v>157</v>
      </c>
      <c r="C37" s="236" t="s">
        <v>158</v>
      </c>
      <c r="D37" s="233">
        <v>4059</v>
      </c>
      <c r="E37" s="233">
        <v>0</v>
      </c>
      <c r="F37" s="233">
        <v>0</v>
      </c>
      <c r="G37" s="233">
        <v>0</v>
      </c>
      <c r="H37" s="233">
        <v>0</v>
      </c>
      <c r="I37" s="233">
        <v>0</v>
      </c>
      <c r="J37" s="233">
        <v>0</v>
      </c>
    </row>
    <row r="38" spans="1:10" x14ac:dyDescent="0.2">
      <c r="A38" s="230">
        <v>30</v>
      </c>
      <c r="B38" s="231" t="s">
        <v>46</v>
      </c>
      <c r="C38" s="232" t="s">
        <v>47</v>
      </c>
      <c r="D38" s="233">
        <v>6096</v>
      </c>
      <c r="E38" s="233">
        <v>0</v>
      </c>
      <c r="F38" s="233">
        <v>0</v>
      </c>
      <c r="G38" s="233">
        <v>0</v>
      </c>
      <c r="H38" s="233">
        <v>0</v>
      </c>
      <c r="I38" s="233">
        <v>0</v>
      </c>
      <c r="J38" s="233">
        <v>0</v>
      </c>
    </row>
    <row r="39" spans="1:10" x14ac:dyDescent="0.2">
      <c r="A39" s="230">
        <v>31</v>
      </c>
      <c r="B39" s="234" t="s">
        <v>159</v>
      </c>
      <c r="C39" s="232" t="s">
        <v>160</v>
      </c>
      <c r="D39" s="233">
        <v>1150</v>
      </c>
      <c r="E39" s="233">
        <v>0</v>
      </c>
      <c r="F39" s="233">
        <v>0</v>
      </c>
      <c r="G39" s="233">
        <v>0</v>
      </c>
      <c r="H39" s="233">
        <v>0</v>
      </c>
      <c r="I39" s="233">
        <v>0</v>
      </c>
      <c r="J39" s="233">
        <v>0</v>
      </c>
    </row>
    <row r="40" spans="1:10" x14ac:dyDescent="0.2">
      <c r="A40" s="230">
        <v>32</v>
      </c>
      <c r="B40" s="237" t="s">
        <v>58</v>
      </c>
      <c r="C40" s="232" t="s">
        <v>59</v>
      </c>
      <c r="D40" s="233">
        <v>4119</v>
      </c>
      <c r="E40" s="233">
        <v>5</v>
      </c>
      <c r="F40" s="233">
        <v>5</v>
      </c>
      <c r="G40" s="233">
        <v>3</v>
      </c>
      <c r="H40" s="233">
        <v>1</v>
      </c>
      <c r="I40" s="233">
        <v>1</v>
      </c>
      <c r="J40" s="233">
        <v>1</v>
      </c>
    </row>
    <row r="41" spans="1:10" x14ac:dyDescent="0.2">
      <c r="A41" s="230">
        <v>33</v>
      </c>
      <c r="B41" s="234" t="s">
        <v>161</v>
      </c>
      <c r="C41" s="232" t="s">
        <v>162</v>
      </c>
      <c r="D41" s="233">
        <v>1515</v>
      </c>
      <c r="E41" s="233">
        <v>12</v>
      </c>
      <c r="F41" s="233">
        <v>12</v>
      </c>
      <c r="G41" s="233">
        <v>3</v>
      </c>
      <c r="H41" s="233">
        <v>1</v>
      </c>
      <c r="I41" s="233">
        <v>1</v>
      </c>
      <c r="J41" s="233">
        <v>1</v>
      </c>
    </row>
    <row r="42" spans="1:10" x14ac:dyDescent="0.2">
      <c r="A42" s="230">
        <v>34</v>
      </c>
      <c r="B42" s="231" t="s">
        <v>82</v>
      </c>
      <c r="C42" s="232" t="s">
        <v>83</v>
      </c>
      <c r="D42" s="233">
        <v>3947</v>
      </c>
      <c r="E42" s="233">
        <v>1</v>
      </c>
      <c r="F42" s="233">
        <v>1</v>
      </c>
      <c r="G42" s="233">
        <v>0</v>
      </c>
      <c r="H42" s="233">
        <v>0</v>
      </c>
      <c r="I42" s="233">
        <v>0</v>
      </c>
      <c r="J42" s="233">
        <v>0</v>
      </c>
    </row>
    <row r="43" spans="1:10" x14ac:dyDescent="0.2">
      <c r="A43" s="230">
        <v>35</v>
      </c>
      <c r="B43" s="241" t="s">
        <v>163</v>
      </c>
      <c r="C43" s="242" t="s">
        <v>164</v>
      </c>
      <c r="D43" s="233">
        <v>1374</v>
      </c>
      <c r="E43" s="233">
        <v>0</v>
      </c>
      <c r="F43" s="233">
        <v>0</v>
      </c>
      <c r="G43" s="233">
        <v>0</v>
      </c>
      <c r="H43" s="233">
        <v>0</v>
      </c>
      <c r="I43" s="233">
        <v>0</v>
      </c>
      <c r="J43" s="233">
        <v>0</v>
      </c>
    </row>
    <row r="44" spans="1:10" x14ac:dyDescent="0.2">
      <c r="A44" s="230">
        <v>36</v>
      </c>
      <c r="B44" s="231" t="s">
        <v>165</v>
      </c>
      <c r="C44" s="232" t="s">
        <v>166</v>
      </c>
      <c r="D44" s="233">
        <v>909</v>
      </c>
      <c r="E44" s="233">
        <v>0</v>
      </c>
      <c r="F44" s="233">
        <v>0</v>
      </c>
      <c r="G44" s="233">
        <v>0</v>
      </c>
      <c r="H44" s="233">
        <v>0</v>
      </c>
      <c r="I44" s="233">
        <v>0</v>
      </c>
      <c r="J44" s="233">
        <v>0</v>
      </c>
    </row>
    <row r="45" spans="1:10" x14ac:dyDescent="0.2">
      <c r="A45" s="230">
        <v>37</v>
      </c>
      <c r="B45" s="231" t="s">
        <v>86</v>
      </c>
      <c r="C45" s="232" t="s">
        <v>87</v>
      </c>
      <c r="D45" s="233">
        <v>1555</v>
      </c>
      <c r="E45" s="233">
        <v>0</v>
      </c>
      <c r="F45" s="233">
        <v>0</v>
      </c>
      <c r="G45" s="233">
        <v>0</v>
      </c>
      <c r="H45" s="233">
        <v>0</v>
      </c>
      <c r="I45" s="233">
        <v>0</v>
      </c>
      <c r="J45" s="233">
        <v>0</v>
      </c>
    </row>
    <row r="46" spans="1:10" x14ac:dyDescent="0.2">
      <c r="A46" s="230">
        <v>38</v>
      </c>
      <c r="B46" s="237" t="s">
        <v>167</v>
      </c>
      <c r="C46" s="232" t="s">
        <v>168</v>
      </c>
      <c r="D46" s="233">
        <v>742</v>
      </c>
      <c r="E46" s="233">
        <v>0</v>
      </c>
      <c r="F46" s="233">
        <v>0</v>
      </c>
      <c r="G46" s="233">
        <v>0</v>
      </c>
      <c r="H46" s="233">
        <v>0</v>
      </c>
      <c r="I46" s="233">
        <v>0</v>
      </c>
      <c r="J46" s="233">
        <v>0</v>
      </c>
    </row>
    <row r="47" spans="1:10" x14ac:dyDescent="0.2">
      <c r="A47" s="230">
        <v>39</v>
      </c>
      <c r="B47" s="234" t="s">
        <v>169</v>
      </c>
      <c r="C47" s="232" t="s">
        <v>170</v>
      </c>
      <c r="D47" s="233">
        <v>1076</v>
      </c>
      <c r="E47" s="233">
        <v>21</v>
      </c>
      <c r="F47" s="233">
        <v>21</v>
      </c>
      <c r="G47" s="233">
        <v>6</v>
      </c>
      <c r="H47" s="233">
        <v>2</v>
      </c>
      <c r="I47" s="233">
        <v>2</v>
      </c>
      <c r="J47" s="233">
        <v>2</v>
      </c>
    </row>
    <row r="48" spans="1:10" x14ac:dyDescent="0.2">
      <c r="A48" s="230">
        <v>40</v>
      </c>
      <c r="B48" s="235" t="s">
        <v>171</v>
      </c>
      <c r="C48" s="236" t="s">
        <v>172</v>
      </c>
      <c r="D48" s="233">
        <v>5229</v>
      </c>
      <c r="E48" s="233">
        <v>1</v>
      </c>
      <c r="F48" s="233">
        <v>1</v>
      </c>
      <c r="G48" s="233">
        <v>0</v>
      </c>
      <c r="H48" s="233">
        <v>0</v>
      </c>
      <c r="I48" s="233">
        <v>0</v>
      </c>
      <c r="J48" s="233">
        <v>0</v>
      </c>
    </row>
    <row r="49" spans="1:10" x14ac:dyDescent="0.2">
      <c r="A49" s="230">
        <v>41</v>
      </c>
      <c r="B49" s="231" t="s">
        <v>78</v>
      </c>
      <c r="C49" s="232" t="s">
        <v>79</v>
      </c>
      <c r="D49" s="233">
        <v>1278</v>
      </c>
      <c r="E49" s="233">
        <v>1</v>
      </c>
      <c r="F49" s="233">
        <v>1</v>
      </c>
      <c r="G49" s="233">
        <v>0</v>
      </c>
      <c r="H49" s="233">
        <v>0</v>
      </c>
      <c r="I49" s="233">
        <v>0</v>
      </c>
      <c r="J49" s="233">
        <v>0</v>
      </c>
    </row>
    <row r="50" spans="1:10" x14ac:dyDescent="0.2">
      <c r="A50" s="230">
        <v>42</v>
      </c>
      <c r="B50" s="231" t="s">
        <v>173</v>
      </c>
      <c r="C50" s="232" t="s">
        <v>174</v>
      </c>
      <c r="D50" s="233">
        <v>4246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</row>
    <row r="51" spans="1:10" x14ac:dyDescent="0.2">
      <c r="A51" s="230">
        <v>43</v>
      </c>
      <c r="B51" s="237" t="s">
        <v>175</v>
      </c>
      <c r="C51" s="232" t="s">
        <v>176</v>
      </c>
      <c r="D51" s="233">
        <v>957</v>
      </c>
      <c r="E51" s="233">
        <v>0</v>
      </c>
      <c r="F51" s="233">
        <v>0</v>
      </c>
      <c r="G51" s="233">
        <v>0</v>
      </c>
      <c r="H51" s="233">
        <v>0</v>
      </c>
      <c r="I51" s="233">
        <v>0</v>
      </c>
      <c r="J51" s="233">
        <v>0</v>
      </c>
    </row>
    <row r="52" spans="1:10" x14ac:dyDescent="0.2">
      <c r="A52" s="230">
        <v>44</v>
      </c>
      <c r="B52" s="237" t="s">
        <v>42</v>
      </c>
      <c r="C52" s="232" t="s">
        <v>43</v>
      </c>
      <c r="D52" s="233">
        <v>1523</v>
      </c>
      <c r="E52" s="233">
        <v>6</v>
      </c>
      <c r="F52" s="233">
        <v>6</v>
      </c>
      <c r="G52" s="233">
        <v>3</v>
      </c>
      <c r="H52" s="233">
        <v>1</v>
      </c>
      <c r="I52" s="233">
        <v>1</v>
      </c>
      <c r="J52" s="233">
        <v>1</v>
      </c>
    </row>
    <row r="53" spans="1:10" x14ac:dyDescent="0.2">
      <c r="A53" s="230">
        <v>45</v>
      </c>
      <c r="B53" s="234" t="s">
        <v>177</v>
      </c>
      <c r="C53" s="232" t="s">
        <v>178</v>
      </c>
      <c r="D53" s="233">
        <v>1784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</row>
    <row r="54" spans="1:10" x14ac:dyDescent="0.2">
      <c r="A54" s="230">
        <v>46</v>
      </c>
      <c r="B54" s="237" t="s">
        <v>179</v>
      </c>
      <c r="C54" s="232" t="s">
        <v>180</v>
      </c>
      <c r="D54" s="233">
        <v>626</v>
      </c>
      <c r="E54" s="233">
        <v>0</v>
      </c>
      <c r="F54" s="233">
        <v>0</v>
      </c>
      <c r="G54" s="233">
        <v>0</v>
      </c>
      <c r="H54" s="233">
        <v>0</v>
      </c>
      <c r="I54" s="233">
        <v>0</v>
      </c>
      <c r="J54" s="233">
        <v>0</v>
      </c>
    </row>
    <row r="55" spans="1:10" x14ac:dyDescent="0.2">
      <c r="A55" s="230">
        <v>47</v>
      </c>
      <c r="B55" s="234" t="s">
        <v>181</v>
      </c>
      <c r="C55" s="232" t="s">
        <v>182</v>
      </c>
      <c r="D55" s="233">
        <v>1203</v>
      </c>
      <c r="E55" s="233">
        <v>22</v>
      </c>
      <c r="F55" s="233">
        <v>22</v>
      </c>
      <c r="G55" s="233">
        <v>6</v>
      </c>
      <c r="H55" s="233">
        <v>2</v>
      </c>
      <c r="I55" s="233">
        <v>2</v>
      </c>
      <c r="J55" s="233">
        <v>2</v>
      </c>
    </row>
    <row r="56" spans="1:10" x14ac:dyDescent="0.2">
      <c r="A56" s="230">
        <v>48</v>
      </c>
      <c r="B56" s="237" t="s">
        <v>183</v>
      </c>
      <c r="C56" s="232" t="s">
        <v>184</v>
      </c>
      <c r="D56" s="233">
        <v>1878</v>
      </c>
      <c r="E56" s="233">
        <v>0</v>
      </c>
      <c r="F56" s="233">
        <v>0</v>
      </c>
      <c r="G56" s="233">
        <v>0</v>
      </c>
      <c r="H56" s="233">
        <v>0</v>
      </c>
      <c r="I56" s="233">
        <v>0</v>
      </c>
      <c r="J56" s="233">
        <v>0</v>
      </c>
    </row>
    <row r="57" spans="1:10" x14ac:dyDescent="0.2">
      <c r="A57" s="230">
        <v>49</v>
      </c>
      <c r="B57" s="237" t="s">
        <v>185</v>
      </c>
      <c r="C57" s="232" t="s">
        <v>186</v>
      </c>
      <c r="D57" s="233">
        <v>6235</v>
      </c>
      <c r="E57" s="233">
        <v>216</v>
      </c>
      <c r="F57" s="233">
        <v>216</v>
      </c>
      <c r="G57" s="233">
        <v>66</v>
      </c>
      <c r="H57" s="233">
        <v>22</v>
      </c>
      <c r="I57" s="233">
        <v>22</v>
      </c>
      <c r="J57" s="233">
        <v>22</v>
      </c>
    </row>
    <row r="58" spans="1:10" x14ac:dyDescent="0.2">
      <c r="A58" s="230">
        <v>50</v>
      </c>
      <c r="B58" s="237" t="s">
        <v>187</v>
      </c>
      <c r="C58" s="232" t="s">
        <v>188</v>
      </c>
      <c r="D58" s="233">
        <v>1006</v>
      </c>
      <c r="E58" s="233">
        <v>1</v>
      </c>
      <c r="F58" s="233">
        <v>1</v>
      </c>
      <c r="G58" s="233">
        <v>0</v>
      </c>
      <c r="H58" s="233">
        <v>0</v>
      </c>
      <c r="I58" s="233">
        <v>0</v>
      </c>
      <c r="J58" s="233">
        <v>0</v>
      </c>
    </row>
    <row r="59" spans="1:10" x14ac:dyDescent="0.2">
      <c r="A59" s="230">
        <v>51</v>
      </c>
      <c r="B59" s="237" t="s">
        <v>189</v>
      </c>
      <c r="C59" s="232" t="s">
        <v>190</v>
      </c>
      <c r="D59" s="233">
        <v>0</v>
      </c>
      <c r="E59" s="233">
        <v>0</v>
      </c>
      <c r="F59" s="233">
        <v>0</v>
      </c>
      <c r="G59" s="233">
        <v>0</v>
      </c>
      <c r="H59" s="233">
        <v>0</v>
      </c>
      <c r="I59" s="233">
        <v>0</v>
      </c>
      <c r="J59" s="233">
        <v>0</v>
      </c>
    </row>
    <row r="60" spans="1:10" x14ac:dyDescent="0.2">
      <c r="A60" s="230">
        <v>52</v>
      </c>
      <c r="B60" s="237" t="s">
        <v>191</v>
      </c>
      <c r="C60" s="232" t="s">
        <v>192</v>
      </c>
      <c r="D60" s="233">
        <v>0</v>
      </c>
      <c r="E60" s="233">
        <v>0</v>
      </c>
      <c r="F60" s="233">
        <v>0</v>
      </c>
      <c r="G60" s="233">
        <v>0</v>
      </c>
      <c r="H60" s="233">
        <v>0</v>
      </c>
      <c r="I60" s="233">
        <v>0</v>
      </c>
      <c r="J60" s="233">
        <v>0</v>
      </c>
    </row>
    <row r="61" spans="1:10" x14ac:dyDescent="0.2">
      <c r="A61" s="230">
        <v>53</v>
      </c>
      <c r="B61" s="237" t="s">
        <v>22</v>
      </c>
      <c r="C61" s="232" t="s">
        <v>23</v>
      </c>
      <c r="D61" s="233">
        <v>0</v>
      </c>
      <c r="E61" s="233">
        <v>0</v>
      </c>
      <c r="F61" s="233">
        <v>0</v>
      </c>
      <c r="G61" s="233">
        <v>0</v>
      </c>
      <c r="H61" s="233">
        <v>0</v>
      </c>
      <c r="I61" s="233">
        <v>0</v>
      </c>
      <c r="J61" s="233">
        <v>0</v>
      </c>
    </row>
    <row r="62" spans="1:10" x14ac:dyDescent="0.2">
      <c r="A62" s="230">
        <v>54</v>
      </c>
      <c r="B62" s="234" t="s">
        <v>24</v>
      </c>
      <c r="C62" s="232" t="s">
        <v>25</v>
      </c>
      <c r="D62" s="233">
        <v>0</v>
      </c>
      <c r="E62" s="233">
        <v>0</v>
      </c>
      <c r="F62" s="233">
        <v>0</v>
      </c>
      <c r="G62" s="233">
        <v>0</v>
      </c>
      <c r="H62" s="233">
        <v>0</v>
      </c>
      <c r="I62" s="233">
        <v>0</v>
      </c>
      <c r="J62" s="233">
        <v>0</v>
      </c>
    </row>
    <row r="63" spans="1:10" x14ac:dyDescent="0.2">
      <c r="A63" s="230">
        <v>55</v>
      </c>
      <c r="B63" s="231" t="s">
        <v>193</v>
      </c>
      <c r="C63" s="232" t="s">
        <v>194</v>
      </c>
      <c r="D63" s="233">
        <v>0</v>
      </c>
      <c r="E63" s="233">
        <v>0</v>
      </c>
      <c r="F63" s="233">
        <v>0</v>
      </c>
      <c r="G63" s="233">
        <v>0</v>
      </c>
      <c r="H63" s="233">
        <v>0</v>
      </c>
      <c r="I63" s="233">
        <v>0</v>
      </c>
      <c r="J63" s="233">
        <v>0</v>
      </c>
    </row>
    <row r="64" spans="1:10" x14ac:dyDescent="0.2">
      <c r="A64" s="230">
        <v>56</v>
      </c>
      <c r="B64" s="234" t="s">
        <v>26</v>
      </c>
      <c r="C64" s="232" t="s">
        <v>27</v>
      </c>
      <c r="D64" s="233">
        <v>0</v>
      </c>
      <c r="E64" s="233">
        <v>0</v>
      </c>
      <c r="F64" s="233">
        <v>0</v>
      </c>
      <c r="G64" s="233">
        <v>0</v>
      </c>
      <c r="H64" s="233">
        <v>0</v>
      </c>
      <c r="I64" s="233">
        <v>0</v>
      </c>
      <c r="J64" s="233">
        <v>0</v>
      </c>
    </row>
    <row r="65" spans="1:10" x14ac:dyDescent="0.2">
      <c r="A65" s="230">
        <v>57</v>
      </c>
      <c r="B65" s="237" t="s">
        <v>28</v>
      </c>
      <c r="C65" s="232" t="s">
        <v>195</v>
      </c>
      <c r="D65" s="233">
        <v>0</v>
      </c>
      <c r="E65" s="233">
        <v>0</v>
      </c>
      <c r="F65" s="233">
        <v>0</v>
      </c>
      <c r="G65" s="233">
        <v>0</v>
      </c>
      <c r="H65" s="233">
        <v>0</v>
      </c>
      <c r="I65" s="233">
        <v>0</v>
      </c>
      <c r="J65" s="233">
        <v>0</v>
      </c>
    </row>
    <row r="66" spans="1:10" ht="24" x14ac:dyDescent="0.2">
      <c r="A66" s="230">
        <v>58</v>
      </c>
      <c r="B66" s="231" t="s">
        <v>196</v>
      </c>
      <c r="C66" s="232" t="s">
        <v>197</v>
      </c>
      <c r="D66" s="233">
        <v>0</v>
      </c>
      <c r="E66" s="233">
        <v>0</v>
      </c>
      <c r="F66" s="233">
        <v>0</v>
      </c>
      <c r="G66" s="233">
        <v>0</v>
      </c>
      <c r="H66" s="233">
        <v>0</v>
      </c>
      <c r="I66" s="233">
        <v>0</v>
      </c>
      <c r="J66" s="233">
        <v>0</v>
      </c>
    </row>
    <row r="67" spans="1:10" ht="24" x14ac:dyDescent="0.2">
      <c r="A67" s="230">
        <v>59</v>
      </c>
      <c r="B67" s="231" t="s">
        <v>198</v>
      </c>
      <c r="C67" s="232" t="s">
        <v>199</v>
      </c>
      <c r="D67" s="233">
        <v>0</v>
      </c>
      <c r="E67" s="233">
        <v>0</v>
      </c>
      <c r="F67" s="233">
        <v>0</v>
      </c>
      <c r="G67" s="233">
        <v>0</v>
      </c>
      <c r="H67" s="233">
        <v>0</v>
      </c>
      <c r="I67" s="233">
        <v>0</v>
      </c>
      <c r="J67" s="233">
        <v>0</v>
      </c>
    </row>
    <row r="68" spans="1:10" x14ac:dyDescent="0.2">
      <c r="A68" s="230">
        <v>60</v>
      </c>
      <c r="B68" s="234" t="s">
        <v>62</v>
      </c>
      <c r="C68" s="232" t="s">
        <v>200</v>
      </c>
      <c r="D68" s="233">
        <v>5281</v>
      </c>
      <c r="E68" s="233">
        <v>1</v>
      </c>
      <c r="F68" s="233">
        <v>1</v>
      </c>
      <c r="G68" s="233">
        <v>0</v>
      </c>
      <c r="H68" s="233">
        <v>0</v>
      </c>
      <c r="I68" s="233">
        <v>0</v>
      </c>
      <c r="J68" s="233">
        <v>0</v>
      </c>
    </row>
    <row r="69" spans="1:10" x14ac:dyDescent="0.2">
      <c r="A69" s="230">
        <v>61</v>
      </c>
      <c r="B69" s="234" t="s">
        <v>64</v>
      </c>
      <c r="C69" s="232" t="s">
        <v>201</v>
      </c>
      <c r="D69" s="233">
        <v>3232</v>
      </c>
      <c r="E69" s="233">
        <v>0</v>
      </c>
      <c r="F69" s="233">
        <v>0</v>
      </c>
      <c r="G69" s="233">
        <v>0</v>
      </c>
      <c r="H69" s="233">
        <v>0</v>
      </c>
      <c r="I69" s="233">
        <v>0</v>
      </c>
      <c r="J69" s="233">
        <v>0</v>
      </c>
    </row>
    <row r="70" spans="1:10" x14ac:dyDescent="0.2">
      <c r="A70" s="230">
        <v>62</v>
      </c>
      <c r="B70" s="234" t="s">
        <v>66</v>
      </c>
      <c r="C70" s="232" t="s">
        <v>202</v>
      </c>
      <c r="D70" s="233">
        <v>7141</v>
      </c>
      <c r="E70" s="233">
        <v>1</v>
      </c>
      <c r="F70" s="233">
        <v>1</v>
      </c>
      <c r="G70" s="233">
        <v>0</v>
      </c>
      <c r="H70" s="233">
        <v>0</v>
      </c>
      <c r="I70" s="233">
        <v>0</v>
      </c>
      <c r="J70" s="233">
        <v>0</v>
      </c>
    </row>
    <row r="71" spans="1:10" x14ac:dyDescent="0.2">
      <c r="A71" s="230">
        <v>63</v>
      </c>
      <c r="B71" s="234" t="s">
        <v>203</v>
      </c>
      <c r="C71" s="232" t="s">
        <v>204</v>
      </c>
      <c r="D71" s="233">
        <v>0</v>
      </c>
      <c r="E71" s="233">
        <v>0</v>
      </c>
      <c r="F71" s="233">
        <v>0</v>
      </c>
      <c r="G71" s="233">
        <v>0</v>
      </c>
      <c r="H71" s="233">
        <v>0</v>
      </c>
      <c r="I71" s="233">
        <v>0</v>
      </c>
      <c r="J71" s="233">
        <v>0</v>
      </c>
    </row>
    <row r="72" spans="1:10" x14ac:dyDescent="0.2">
      <c r="A72" s="230">
        <v>64</v>
      </c>
      <c r="B72" s="231" t="s">
        <v>205</v>
      </c>
      <c r="C72" s="232" t="s">
        <v>206</v>
      </c>
      <c r="D72" s="233">
        <v>0</v>
      </c>
      <c r="E72" s="233">
        <v>0</v>
      </c>
      <c r="F72" s="233">
        <v>0</v>
      </c>
      <c r="G72" s="233">
        <v>0</v>
      </c>
      <c r="H72" s="233">
        <v>0</v>
      </c>
      <c r="I72" s="233">
        <v>0</v>
      </c>
      <c r="J72" s="233">
        <v>0</v>
      </c>
    </row>
    <row r="73" spans="1:10" x14ac:dyDescent="0.2">
      <c r="A73" s="230">
        <v>65</v>
      </c>
      <c r="B73" s="234" t="s">
        <v>207</v>
      </c>
      <c r="C73" s="232" t="s">
        <v>208</v>
      </c>
      <c r="D73" s="233">
        <v>0</v>
      </c>
      <c r="E73" s="233">
        <v>0</v>
      </c>
      <c r="F73" s="233">
        <v>0</v>
      </c>
      <c r="G73" s="233">
        <v>0</v>
      </c>
      <c r="H73" s="233">
        <v>0</v>
      </c>
      <c r="I73" s="233">
        <v>0</v>
      </c>
      <c r="J73" s="233">
        <v>0</v>
      </c>
    </row>
    <row r="74" spans="1:10" x14ac:dyDescent="0.2">
      <c r="A74" s="230">
        <v>66</v>
      </c>
      <c r="B74" s="234" t="s">
        <v>209</v>
      </c>
      <c r="C74" s="232" t="s">
        <v>210</v>
      </c>
      <c r="D74" s="233">
        <v>0</v>
      </c>
      <c r="E74" s="233">
        <v>0</v>
      </c>
      <c r="F74" s="233">
        <v>0</v>
      </c>
      <c r="G74" s="233">
        <v>0</v>
      </c>
      <c r="H74" s="233">
        <v>0</v>
      </c>
      <c r="I74" s="233">
        <v>0</v>
      </c>
      <c r="J74" s="233">
        <v>0</v>
      </c>
    </row>
    <row r="75" spans="1:10" x14ac:dyDescent="0.2">
      <c r="A75" s="230">
        <v>67</v>
      </c>
      <c r="B75" s="231" t="s">
        <v>211</v>
      </c>
      <c r="C75" s="232" t="s">
        <v>212</v>
      </c>
      <c r="D75" s="233">
        <v>0</v>
      </c>
      <c r="E75" s="233">
        <v>0</v>
      </c>
      <c r="F75" s="233">
        <v>0</v>
      </c>
      <c r="G75" s="233">
        <v>0</v>
      </c>
      <c r="H75" s="233">
        <v>0</v>
      </c>
      <c r="I75" s="233">
        <v>0</v>
      </c>
      <c r="J75" s="233">
        <v>0</v>
      </c>
    </row>
    <row r="76" spans="1:10" x14ac:dyDescent="0.2">
      <c r="A76" s="230">
        <v>68</v>
      </c>
      <c r="B76" s="231" t="s">
        <v>213</v>
      </c>
      <c r="C76" s="232" t="s">
        <v>214</v>
      </c>
      <c r="D76" s="233">
        <v>0</v>
      </c>
      <c r="E76" s="233">
        <v>0</v>
      </c>
      <c r="F76" s="233">
        <v>0</v>
      </c>
      <c r="G76" s="233">
        <v>0</v>
      </c>
      <c r="H76" s="233">
        <v>0</v>
      </c>
      <c r="I76" s="233">
        <v>0</v>
      </c>
      <c r="J76" s="233">
        <v>0</v>
      </c>
    </row>
    <row r="77" spans="1:10" x14ac:dyDescent="0.2">
      <c r="A77" s="230">
        <v>69</v>
      </c>
      <c r="B77" s="231" t="s">
        <v>215</v>
      </c>
      <c r="C77" s="232" t="s">
        <v>216</v>
      </c>
      <c r="D77" s="233">
        <v>0</v>
      </c>
      <c r="E77" s="233">
        <v>0</v>
      </c>
      <c r="F77" s="233">
        <v>0</v>
      </c>
      <c r="G77" s="233">
        <v>0</v>
      </c>
      <c r="H77" s="233">
        <v>0</v>
      </c>
      <c r="I77" s="233">
        <v>0</v>
      </c>
      <c r="J77" s="233">
        <v>0</v>
      </c>
    </row>
    <row r="78" spans="1:10" x14ac:dyDescent="0.2">
      <c r="A78" s="230">
        <v>70</v>
      </c>
      <c r="B78" s="237" t="s">
        <v>217</v>
      </c>
      <c r="C78" s="232" t="s">
        <v>218</v>
      </c>
      <c r="D78" s="233">
        <v>3972</v>
      </c>
      <c r="E78" s="233">
        <v>89</v>
      </c>
      <c r="F78" s="233">
        <v>89</v>
      </c>
      <c r="G78" s="233">
        <v>27</v>
      </c>
      <c r="H78" s="233">
        <v>9</v>
      </c>
      <c r="I78" s="233">
        <v>9</v>
      </c>
      <c r="J78" s="233">
        <v>9</v>
      </c>
    </row>
    <row r="79" spans="1:10" x14ac:dyDescent="0.2">
      <c r="A79" s="230">
        <v>71</v>
      </c>
      <c r="B79" s="231" t="s">
        <v>50</v>
      </c>
      <c r="C79" s="232" t="s">
        <v>219</v>
      </c>
      <c r="D79" s="233">
        <v>9642</v>
      </c>
      <c r="E79" s="233">
        <v>5</v>
      </c>
      <c r="F79" s="233">
        <v>5</v>
      </c>
      <c r="G79" s="233">
        <v>3</v>
      </c>
      <c r="H79" s="233">
        <v>1</v>
      </c>
      <c r="I79" s="233">
        <v>1</v>
      </c>
      <c r="J79" s="233">
        <v>1</v>
      </c>
    </row>
    <row r="80" spans="1:10" x14ac:dyDescent="0.2">
      <c r="A80" s="230">
        <v>72</v>
      </c>
      <c r="B80" s="237" t="s">
        <v>52</v>
      </c>
      <c r="C80" s="232" t="s">
        <v>220</v>
      </c>
      <c r="D80" s="233">
        <v>5595</v>
      </c>
      <c r="E80" s="233">
        <v>29</v>
      </c>
      <c r="F80" s="233">
        <v>29</v>
      </c>
      <c r="G80" s="233">
        <v>9</v>
      </c>
      <c r="H80" s="233">
        <v>3</v>
      </c>
      <c r="I80" s="233">
        <v>3</v>
      </c>
      <c r="J80" s="233">
        <v>3</v>
      </c>
    </row>
    <row r="81" spans="1:10" x14ac:dyDescent="0.2">
      <c r="A81" s="230">
        <v>73</v>
      </c>
      <c r="B81" s="231" t="s">
        <v>44</v>
      </c>
      <c r="C81" s="232" t="s">
        <v>221</v>
      </c>
      <c r="D81" s="233">
        <v>3497</v>
      </c>
      <c r="E81" s="233">
        <v>0</v>
      </c>
      <c r="F81" s="233">
        <v>0</v>
      </c>
      <c r="G81" s="233">
        <v>0</v>
      </c>
      <c r="H81" s="233">
        <v>0</v>
      </c>
      <c r="I81" s="233">
        <v>0</v>
      </c>
      <c r="J81" s="233">
        <v>0</v>
      </c>
    </row>
    <row r="82" spans="1:10" x14ac:dyDescent="0.2">
      <c r="A82" s="230">
        <v>74</v>
      </c>
      <c r="B82" s="231" t="s">
        <v>54</v>
      </c>
      <c r="C82" s="232" t="s">
        <v>222</v>
      </c>
      <c r="D82" s="233">
        <v>9281</v>
      </c>
      <c r="E82" s="233">
        <v>1187</v>
      </c>
      <c r="F82" s="233">
        <v>1187</v>
      </c>
      <c r="G82" s="233">
        <v>357</v>
      </c>
      <c r="H82" s="233">
        <v>119</v>
      </c>
      <c r="I82" s="233">
        <v>119</v>
      </c>
      <c r="J82" s="233">
        <v>119</v>
      </c>
    </row>
    <row r="83" spans="1:10" x14ac:dyDescent="0.2">
      <c r="A83" s="230">
        <v>75</v>
      </c>
      <c r="B83" s="231" t="s">
        <v>36</v>
      </c>
      <c r="C83" s="232" t="s">
        <v>37</v>
      </c>
      <c r="D83" s="233">
        <v>0</v>
      </c>
      <c r="E83" s="233">
        <v>0</v>
      </c>
      <c r="F83" s="233">
        <v>0</v>
      </c>
      <c r="G83" s="233">
        <v>0</v>
      </c>
      <c r="H83" s="233">
        <v>0</v>
      </c>
      <c r="I83" s="233">
        <v>0</v>
      </c>
      <c r="J83" s="233">
        <v>0</v>
      </c>
    </row>
    <row r="84" spans="1:10" x14ac:dyDescent="0.2">
      <c r="A84" s="230">
        <v>76</v>
      </c>
      <c r="B84" s="231" t="s">
        <v>48</v>
      </c>
      <c r="C84" s="232" t="s">
        <v>223</v>
      </c>
      <c r="D84" s="233">
        <v>7525</v>
      </c>
      <c r="E84" s="233">
        <v>321</v>
      </c>
      <c r="F84" s="233">
        <v>321</v>
      </c>
      <c r="G84" s="233">
        <v>96</v>
      </c>
      <c r="H84" s="233">
        <v>32</v>
      </c>
      <c r="I84" s="233">
        <v>32</v>
      </c>
      <c r="J84" s="233">
        <v>32</v>
      </c>
    </row>
    <row r="85" spans="1:10" x14ac:dyDescent="0.2">
      <c r="A85" s="230">
        <v>77</v>
      </c>
      <c r="B85" s="231" t="s">
        <v>224</v>
      </c>
      <c r="C85" s="232" t="s">
        <v>225</v>
      </c>
      <c r="D85" s="233">
        <v>0</v>
      </c>
      <c r="E85" s="233">
        <v>0</v>
      </c>
      <c r="F85" s="233">
        <v>0</v>
      </c>
      <c r="G85" s="233">
        <v>0</v>
      </c>
      <c r="H85" s="233">
        <v>0</v>
      </c>
      <c r="I85" s="233">
        <v>0</v>
      </c>
      <c r="J85" s="233">
        <v>0</v>
      </c>
    </row>
    <row r="86" spans="1:10" x14ac:dyDescent="0.2">
      <c r="A86" s="230">
        <v>78</v>
      </c>
      <c r="B86" s="234" t="s">
        <v>226</v>
      </c>
      <c r="C86" s="232" t="s">
        <v>227</v>
      </c>
      <c r="D86" s="233">
        <v>0</v>
      </c>
      <c r="E86" s="233">
        <v>0</v>
      </c>
      <c r="F86" s="233">
        <v>0</v>
      </c>
      <c r="G86" s="233">
        <v>0</v>
      </c>
      <c r="H86" s="233">
        <v>0</v>
      </c>
      <c r="I86" s="233">
        <v>0</v>
      </c>
      <c r="J86" s="233">
        <v>0</v>
      </c>
    </row>
    <row r="87" spans="1:10" ht="24" x14ac:dyDescent="0.2">
      <c r="A87" s="1114">
        <v>79</v>
      </c>
      <c r="B87" s="1117" t="s">
        <v>228</v>
      </c>
      <c r="C87" s="243" t="s">
        <v>229</v>
      </c>
      <c r="D87" s="233">
        <v>417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</row>
    <row r="88" spans="1:10" ht="36" x14ac:dyDescent="0.2">
      <c r="A88" s="1115"/>
      <c r="B88" s="1118"/>
      <c r="C88" s="232" t="s">
        <v>230</v>
      </c>
      <c r="D88" s="233">
        <v>417</v>
      </c>
      <c r="E88" s="233">
        <v>0</v>
      </c>
      <c r="F88" s="233">
        <v>0</v>
      </c>
      <c r="G88" s="233">
        <v>0</v>
      </c>
      <c r="H88" s="233">
        <v>0</v>
      </c>
      <c r="I88" s="233">
        <v>0</v>
      </c>
      <c r="J88" s="233">
        <v>0</v>
      </c>
    </row>
    <row r="89" spans="1:10" x14ac:dyDescent="0.2">
      <c r="A89" s="1115"/>
      <c r="B89" s="1118"/>
      <c r="C89" s="232" t="s">
        <v>231</v>
      </c>
      <c r="D89" s="233">
        <v>0</v>
      </c>
      <c r="E89" s="233">
        <v>0</v>
      </c>
      <c r="F89" s="233">
        <v>0</v>
      </c>
      <c r="G89" s="233">
        <v>0</v>
      </c>
      <c r="H89" s="233">
        <v>0</v>
      </c>
      <c r="I89" s="233">
        <v>0</v>
      </c>
      <c r="J89" s="233">
        <v>0</v>
      </c>
    </row>
    <row r="90" spans="1:10" ht="24" x14ac:dyDescent="0.2">
      <c r="A90" s="1116"/>
      <c r="B90" s="1119"/>
      <c r="C90" s="19" t="s">
        <v>232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</row>
    <row r="91" spans="1:10" ht="24" x14ac:dyDescent="0.2">
      <c r="A91" s="230">
        <v>80</v>
      </c>
      <c r="B91" s="234" t="s">
        <v>233</v>
      </c>
      <c r="C91" s="232" t="s">
        <v>234</v>
      </c>
      <c r="D91" s="233">
        <v>0</v>
      </c>
      <c r="E91" s="233">
        <v>0</v>
      </c>
      <c r="F91" s="233">
        <v>0</v>
      </c>
      <c r="G91" s="233">
        <v>0</v>
      </c>
      <c r="H91" s="233">
        <v>0</v>
      </c>
      <c r="I91" s="233">
        <v>0</v>
      </c>
      <c r="J91" s="233">
        <v>0</v>
      </c>
    </row>
    <row r="92" spans="1:10" x14ac:dyDescent="0.2">
      <c r="A92" s="230">
        <v>81</v>
      </c>
      <c r="B92" s="234" t="s">
        <v>235</v>
      </c>
      <c r="C92" s="232" t="s">
        <v>236</v>
      </c>
      <c r="D92" s="233">
        <v>335</v>
      </c>
      <c r="E92" s="233">
        <v>0</v>
      </c>
      <c r="F92" s="233">
        <v>0</v>
      </c>
      <c r="G92" s="233">
        <v>0</v>
      </c>
      <c r="H92" s="233">
        <v>0</v>
      </c>
      <c r="I92" s="233">
        <v>0</v>
      </c>
      <c r="J92" s="233">
        <v>0</v>
      </c>
    </row>
    <row r="93" spans="1:10" x14ac:dyDescent="0.2">
      <c r="A93" s="230">
        <v>82</v>
      </c>
      <c r="B93" s="237" t="s">
        <v>74</v>
      </c>
      <c r="C93" s="232" t="s">
        <v>237</v>
      </c>
      <c r="D93" s="233">
        <v>1963</v>
      </c>
      <c r="E93" s="233">
        <v>0</v>
      </c>
      <c r="F93" s="233">
        <v>0</v>
      </c>
      <c r="G93" s="233">
        <v>0</v>
      </c>
      <c r="H93" s="233">
        <v>0</v>
      </c>
      <c r="I93" s="233">
        <v>0</v>
      </c>
      <c r="J93" s="233">
        <v>0</v>
      </c>
    </row>
    <row r="94" spans="1:10" x14ac:dyDescent="0.2">
      <c r="A94" s="230">
        <v>83</v>
      </c>
      <c r="B94" s="234" t="s">
        <v>38</v>
      </c>
      <c r="C94" s="232" t="s">
        <v>39</v>
      </c>
      <c r="D94" s="233">
        <v>829</v>
      </c>
      <c r="E94" s="233">
        <v>0</v>
      </c>
      <c r="F94" s="233">
        <v>0</v>
      </c>
      <c r="G94" s="233">
        <v>0</v>
      </c>
      <c r="H94" s="233">
        <v>0</v>
      </c>
      <c r="I94" s="233">
        <v>0</v>
      </c>
      <c r="J94" s="233">
        <v>0</v>
      </c>
    </row>
    <row r="95" spans="1:10" x14ac:dyDescent="0.2">
      <c r="A95" s="230">
        <v>84</v>
      </c>
      <c r="B95" s="237" t="s">
        <v>40</v>
      </c>
      <c r="C95" s="232" t="s">
        <v>41</v>
      </c>
      <c r="D95" s="233">
        <v>841</v>
      </c>
      <c r="E95" s="233">
        <v>0</v>
      </c>
      <c r="F95" s="233">
        <v>0</v>
      </c>
      <c r="G95" s="233">
        <v>0</v>
      </c>
      <c r="H95" s="233">
        <v>0</v>
      </c>
      <c r="I95" s="233">
        <v>0</v>
      </c>
      <c r="J95" s="233">
        <v>0</v>
      </c>
    </row>
    <row r="96" spans="1:10" x14ac:dyDescent="0.2">
      <c r="A96" s="230">
        <v>85</v>
      </c>
      <c r="B96" s="237" t="s">
        <v>238</v>
      </c>
      <c r="C96" s="232" t="s">
        <v>239</v>
      </c>
      <c r="D96" s="233">
        <v>2331</v>
      </c>
      <c r="E96" s="233">
        <v>0</v>
      </c>
      <c r="F96" s="233">
        <v>0</v>
      </c>
      <c r="G96" s="233">
        <v>0</v>
      </c>
      <c r="H96" s="233">
        <v>0</v>
      </c>
      <c r="I96" s="233">
        <v>0</v>
      </c>
      <c r="J96" s="233">
        <v>0</v>
      </c>
    </row>
    <row r="97" spans="1:10" x14ac:dyDescent="0.2">
      <c r="A97" s="230">
        <v>86</v>
      </c>
      <c r="B97" s="234" t="s">
        <v>240</v>
      </c>
      <c r="C97" s="232" t="s">
        <v>241</v>
      </c>
      <c r="D97" s="233">
        <v>1014</v>
      </c>
      <c r="E97" s="233">
        <v>0</v>
      </c>
      <c r="F97" s="233">
        <v>0</v>
      </c>
      <c r="G97" s="233">
        <v>0</v>
      </c>
      <c r="H97" s="233">
        <v>0</v>
      </c>
      <c r="I97" s="233">
        <v>0</v>
      </c>
      <c r="J97" s="233">
        <v>0</v>
      </c>
    </row>
    <row r="98" spans="1:10" x14ac:dyDescent="0.2">
      <c r="A98" s="230">
        <v>87</v>
      </c>
      <c r="B98" s="234" t="s">
        <v>88</v>
      </c>
      <c r="C98" s="232" t="s">
        <v>89</v>
      </c>
      <c r="D98" s="233">
        <v>1296</v>
      </c>
      <c r="E98" s="233">
        <v>5</v>
      </c>
      <c r="F98" s="233">
        <v>5</v>
      </c>
      <c r="G98" s="233">
        <v>3</v>
      </c>
      <c r="H98" s="233">
        <v>1</v>
      </c>
      <c r="I98" s="233">
        <v>1</v>
      </c>
      <c r="J98" s="233">
        <v>1</v>
      </c>
    </row>
    <row r="99" spans="1:10" x14ac:dyDescent="0.2">
      <c r="A99" s="230">
        <v>88</v>
      </c>
      <c r="B99" s="231" t="s">
        <v>242</v>
      </c>
      <c r="C99" s="232" t="s">
        <v>243</v>
      </c>
      <c r="D99" s="233">
        <v>2720</v>
      </c>
      <c r="E99" s="233">
        <v>0</v>
      </c>
      <c r="F99" s="233">
        <v>0</v>
      </c>
      <c r="G99" s="233">
        <v>0</v>
      </c>
      <c r="H99" s="233">
        <v>0</v>
      </c>
      <c r="I99" s="233">
        <v>0</v>
      </c>
      <c r="J99" s="233">
        <v>0</v>
      </c>
    </row>
    <row r="100" spans="1:10" x14ac:dyDescent="0.2">
      <c r="A100" s="230">
        <v>89</v>
      </c>
      <c r="B100" s="231" t="s">
        <v>244</v>
      </c>
      <c r="C100" s="232" t="s">
        <v>245</v>
      </c>
      <c r="D100" s="233">
        <v>2188</v>
      </c>
      <c r="E100" s="233">
        <v>3</v>
      </c>
      <c r="F100" s="233">
        <v>3</v>
      </c>
      <c r="G100" s="233">
        <v>0</v>
      </c>
      <c r="H100" s="233">
        <v>0</v>
      </c>
      <c r="I100" s="233">
        <v>0</v>
      </c>
      <c r="J100" s="233">
        <v>0</v>
      </c>
    </row>
    <row r="101" spans="1:10" x14ac:dyDescent="0.2">
      <c r="A101" s="230">
        <v>90</v>
      </c>
      <c r="B101" s="237" t="s">
        <v>246</v>
      </c>
      <c r="C101" s="232" t="s">
        <v>247</v>
      </c>
      <c r="D101" s="233">
        <v>765</v>
      </c>
      <c r="E101" s="233">
        <v>0</v>
      </c>
      <c r="F101" s="233">
        <v>0</v>
      </c>
      <c r="G101" s="233">
        <v>0</v>
      </c>
      <c r="H101" s="233">
        <v>0</v>
      </c>
      <c r="I101" s="233">
        <v>0</v>
      </c>
      <c r="J101" s="233">
        <v>0</v>
      </c>
    </row>
    <row r="102" spans="1:10" x14ac:dyDescent="0.2">
      <c r="A102" s="230">
        <v>91</v>
      </c>
      <c r="B102" s="231" t="s">
        <v>248</v>
      </c>
      <c r="C102" s="232" t="s">
        <v>249</v>
      </c>
      <c r="D102" s="233">
        <v>1206</v>
      </c>
      <c r="E102" s="233">
        <v>0</v>
      </c>
      <c r="F102" s="233">
        <v>0</v>
      </c>
      <c r="G102" s="233">
        <v>0</v>
      </c>
      <c r="H102" s="233">
        <v>0</v>
      </c>
      <c r="I102" s="233">
        <v>0</v>
      </c>
      <c r="J102" s="233">
        <v>0</v>
      </c>
    </row>
    <row r="103" spans="1:10" x14ac:dyDescent="0.2">
      <c r="A103" s="230">
        <v>92</v>
      </c>
      <c r="B103" s="231" t="s">
        <v>250</v>
      </c>
      <c r="C103" s="232" t="s">
        <v>251</v>
      </c>
      <c r="D103" s="233">
        <v>1131</v>
      </c>
      <c r="E103" s="233">
        <v>0</v>
      </c>
      <c r="F103" s="233">
        <v>0</v>
      </c>
      <c r="G103" s="233">
        <v>0</v>
      </c>
      <c r="H103" s="233">
        <v>0</v>
      </c>
      <c r="I103" s="233">
        <v>0</v>
      </c>
      <c r="J103" s="233">
        <v>0</v>
      </c>
    </row>
    <row r="104" spans="1:10" x14ac:dyDescent="0.2">
      <c r="A104" s="230">
        <v>93</v>
      </c>
      <c r="B104" s="240" t="s">
        <v>32</v>
      </c>
      <c r="C104" s="236" t="s">
        <v>33</v>
      </c>
      <c r="D104" s="233">
        <v>1359</v>
      </c>
      <c r="E104" s="233">
        <v>0</v>
      </c>
      <c r="F104" s="233">
        <v>0</v>
      </c>
      <c r="G104" s="233">
        <v>0</v>
      </c>
      <c r="H104" s="233">
        <v>0</v>
      </c>
      <c r="I104" s="233">
        <v>0</v>
      </c>
      <c r="J104" s="233">
        <v>0</v>
      </c>
    </row>
    <row r="105" spans="1:10" x14ac:dyDescent="0.2">
      <c r="A105" s="230">
        <v>94</v>
      </c>
      <c r="B105" s="237" t="s">
        <v>252</v>
      </c>
      <c r="C105" s="232" t="s">
        <v>253</v>
      </c>
      <c r="D105" s="233">
        <v>870</v>
      </c>
      <c r="E105" s="233">
        <v>0</v>
      </c>
      <c r="F105" s="233">
        <v>0</v>
      </c>
      <c r="G105" s="233">
        <v>0</v>
      </c>
      <c r="H105" s="233">
        <v>0</v>
      </c>
      <c r="I105" s="233">
        <v>0</v>
      </c>
      <c r="J105" s="233">
        <v>0</v>
      </c>
    </row>
    <row r="106" spans="1:10" x14ac:dyDescent="0.2">
      <c r="A106" s="230">
        <v>95</v>
      </c>
      <c r="B106" s="237" t="s">
        <v>254</v>
      </c>
      <c r="C106" s="232" t="s">
        <v>255</v>
      </c>
      <c r="D106" s="233">
        <v>1333</v>
      </c>
      <c r="E106" s="233">
        <v>0</v>
      </c>
      <c r="F106" s="233">
        <v>0</v>
      </c>
      <c r="G106" s="233">
        <v>0</v>
      </c>
      <c r="H106" s="233">
        <v>0</v>
      </c>
      <c r="I106" s="233">
        <v>0</v>
      </c>
      <c r="J106" s="233">
        <v>0</v>
      </c>
    </row>
    <row r="107" spans="1:10" x14ac:dyDescent="0.2">
      <c r="A107" s="230">
        <v>96</v>
      </c>
      <c r="B107" s="231" t="s">
        <v>256</v>
      </c>
      <c r="C107" s="232" t="s">
        <v>257</v>
      </c>
      <c r="D107" s="233">
        <v>2302</v>
      </c>
      <c r="E107" s="233">
        <v>0</v>
      </c>
      <c r="F107" s="233">
        <v>0</v>
      </c>
      <c r="G107" s="233">
        <v>0</v>
      </c>
      <c r="H107" s="233">
        <v>0</v>
      </c>
      <c r="I107" s="233">
        <v>0</v>
      </c>
      <c r="J107" s="233">
        <v>0</v>
      </c>
    </row>
    <row r="108" spans="1:10" x14ac:dyDescent="0.2">
      <c r="A108" s="230">
        <v>97</v>
      </c>
      <c r="B108" s="234" t="s">
        <v>76</v>
      </c>
      <c r="C108" s="232" t="s">
        <v>77</v>
      </c>
      <c r="D108" s="233">
        <v>1053</v>
      </c>
      <c r="E108" s="233">
        <v>3</v>
      </c>
      <c r="F108" s="233">
        <v>3</v>
      </c>
      <c r="G108" s="233">
        <v>0</v>
      </c>
      <c r="H108" s="233">
        <v>0</v>
      </c>
      <c r="I108" s="233">
        <v>0</v>
      </c>
      <c r="J108" s="233">
        <v>0</v>
      </c>
    </row>
    <row r="109" spans="1:10" x14ac:dyDescent="0.2">
      <c r="A109" s="230">
        <v>98</v>
      </c>
      <c r="B109" s="231" t="s">
        <v>258</v>
      </c>
      <c r="C109" s="232" t="s">
        <v>259</v>
      </c>
      <c r="D109" s="233">
        <v>0</v>
      </c>
      <c r="E109" s="233">
        <v>0</v>
      </c>
      <c r="F109" s="233">
        <v>0</v>
      </c>
      <c r="G109" s="233">
        <v>0</v>
      </c>
      <c r="H109" s="233">
        <v>0</v>
      </c>
      <c r="I109" s="233">
        <v>0</v>
      </c>
      <c r="J109" s="233">
        <v>0</v>
      </c>
    </row>
    <row r="110" spans="1:10" x14ac:dyDescent="0.2">
      <c r="A110" s="230">
        <v>99</v>
      </c>
      <c r="B110" s="231" t="s">
        <v>260</v>
      </c>
      <c r="C110" s="232" t="s">
        <v>261</v>
      </c>
      <c r="D110" s="233">
        <v>0</v>
      </c>
      <c r="E110" s="233">
        <v>0</v>
      </c>
      <c r="F110" s="233">
        <v>0</v>
      </c>
      <c r="G110" s="233">
        <v>0</v>
      </c>
      <c r="H110" s="233">
        <v>0</v>
      </c>
      <c r="I110" s="233">
        <v>0</v>
      </c>
      <c r="J110" s="233">
        <v>0</v>
      </c>
    </row>
    <row r="111" spans="1:10" x14ac:dyDescent="0.2">
      <c r="A111" s="230">
        <v>100</v>
      </c>
      <c r="B111" s="237" t="s">
        <v>264</v>
      </c>
      <c r="C111" s="232" t="s">
        <v>265</v>
      </c>
      <c r="D111" s="233">
        <v>0</v>
      </c>
      <c r="E111" s="233">
        <v>0</v>
      </c>
      <c r="F111" s="233">
        <v>0</v>
      </c>
      <c r="G111" s="233">
        <v>0</v>
      </c>
      <c r="H111" s="233">
        <v>0</v>
      </c>
      <c r="I111" s="233">
        <v>0</v>
      </c>
      <c r="J111" s="233">
        <v>0</v>
      </c>
    </row>
    <row r="112" spans="1:10" x14ac:dyDescent="0.2">
      <c r="A112" s="230">
        <v>101</v>
      </c>
      <c r="B112" s="237" t="s">
        <v>266</v>
      </c>
      <c r="C112" s="232" t="s">
        <v>267</v>
      </c>
      <c r="D112" s="233">
        <v>0</v>
      </c>
      <c r="E112" s="233">
        <v>0</v>
      </c>
      <c r="F112" s="233">
        <v>0</v>
      </c>
      <c r="G112" s="233">
        <v>0</v>
      </c>
      <c r="H112" s="233">
        <v>0</v>
      </c>
      <c r="I112" s="233">
        <v>0</v>
      </c>
      <c r="J112" s="233">
        <v>0</v>
      </c>
    </row>
    <row r="113" spans="1:10" x14ac:dyDescent="0.2">
      <c r="A113" s="230">
        <v>102</v>
      </c>
      <c r="B113" s="237" t="s">
        <v>268</v>
      </c>
      <c r="C113" s="232" t="s">
        <v>269</v>
      </c>
      <c r="D113" s="233">
        <v>0</v>
      </c>
      <c r="E113" s="233">
        <v>0</v>
      </c>
      <c r="F113" s="233">
        <v>0</v>
      </c>
      <c r="G113" s="233">
        <v>0</v>
      </c>
      <c r="H113" s="233">
        <v>0</v>
      </c>
      <c r="I113" s="233">
        <v>0</v>
      </c>
      <c r="J113" s="233">
        <v>0</v>
      </c>
    </row>
    <row r="114" spans="1:10" x14ac:dyDescent="0.2">
      <c r="A114" s="230">
        <v>103</v>
      </c>
      <c r="B114" s="237" t="s">
        <v>270</v>
      </c>
      <c r="C114" s="232" t="s">
        <v>271</v>
      </c>
      <c r="D114" s="233">
        <v>0</v>
      </c>
      <c r="E114" s="233">
        <v>0</v>
      </c>
      <c r="F114" s="233">
        <v>0</v>
      </c>
      <c r="G114" s="233">
        <v>0</v>
      </c>
      <c r="H114" s="233">
        <v>0</v>
      </c>
      <c r="I114" s="233">
        <v>0</v>
      </c>
      <c r="J114" s="233">
        <v>0</v>
      </c>
    </row>
    <row r="115" spans="1:10" x14ac:dyDescent="0.2">
      <c r="A115" s="230">
        <v>104</v>
      </c>
      <c r="B115" s="237" t="s">
        <v>272</v>
      </c>
      <c r="C115" s="232" t="s">
        <v>273</v>
      </c>
      <c r="D115" s="233">
        <v>0</v>
      </c>
      <c r="E115" s="233">
        <v>0</v>
      </c>
      <c r="F115" s="233">
        <v>0</v>
      </c>
      <c r="G115" s="233">
        <v>0</v>
      </c>
      <c r="H115" s="233">
        <v>0</v>
      </c>
      <c r="I115" s="233">
        <v>0</v>
      </c>
      <c r="J115" s="233">
        <v>0</v>
      </c>
    </row>
    <row r="116" spans="1:10" x14ac:dyDescent="0.2">
      <c r="A116" s="230">
        <v>105</v>
      </c>
      <c r="B116" s="244" t="s">
        <v>274</v>
      </c>
      <c r="C116" s="242" t="s">
        <v>275</v>
      </c>
      <c r="D116" s="233">
        <v>0</v>
      </c>
      <c r="E116" s="233">
        <v>0</v>
      </c>
      <c r="F116" s="233">
        <v>0</v>
      </c>
      <c r="G116" s="233">
        <v>0</v>
      </c>
      <c r="H116" s="233">
        <v>0</v>
      </c>
      <c r="I116" s="233">
        <v>0</v>
      </c>
      <c r="J116" s="233">
        <v>0</v>
      </c>
    </row>
    <row r="117" spans="1:10" x14ac:dyDescent="0.2">
      <c r="A117" s="230">
        <v>106</v>
      </c>
      <c r="B117" s="234" t="s">
        <v>276</v>
      </c>
      <c r="C117" s="232" t="s">
        <v>277</v>
      </c>
      <c r="D117" s="233">
        <v>0</v>
      </c>
      <c r="E117" s="233">
        <v>0</v>
      </c>
      <c r="F117" s="233">
        <v>0</v>
      </c>
      <c r="G117" s="233">
        <v>0</v>
      </c>
      <c r="H117" s="233">
        <v>0</v>
      </c>
      <c r="I117" s="233">
        <v>0</v>
      </c>
      <c r="J117" s="233">
        <v>0</v>
      </c>
    </row>
    <row r="118" spans="1:10" x14ac:dyDescent="0.2">
      <c r="A118" s="230">
        <v>107</v>
      </c>
      <c r="B118" s="237" t="s">
        <v>278</v>
      </c>
      <c r="C118" s="232" t="s">
        <v>279</v>
      </c>
      <c r="D118" s="233">
        <v>0</v>
      </c>
      <c r="E118" s="233">
        <v>0</v>
      </c>
      <c r="F118" s="233">
        <v>0</v>
      </c>
      <c r="G118" s="233">
        <v>0</v>
      </c>
      <c r="H118" s="233">
        <v>0</v>
      </c>
      <c r="I118" s="233">
        <v>0</v>
      </c>
      <c r="J118" s="233">
        <v>0</v>
      </c>
    </row>
    <row r="119" spans="1:10" x14ac:dyDescent="0.2">
      <c r="A119" s="230">
        <v>108</v>
      </c>
      <c r="B119" s="231" t="s">
        <v>280</v>
      </c>
      <c r="C119" s="245" t="s">
        <v>281</v>
      </c>
      <c r="D119" s="233">
        <v>0</v>
      </c>
      <c r="E119" s="233">
        <v>0</v>
      </c>
      <c r="F119" s="233">
        <v>0</v>
      </c>
      <c r="G119" s="233">
        <v>0</v>
      </c>
      <c r="H119" s="233">
        <v>0</v>
      </c>
      <c r="I119" s="233">
        <v>0</v>
      </c>
      <c r="J119" s="233">
        <v>0</v>
      </c>
    </row>
    <row r="120" spans="1:10" x14ac:dyDescent="0.2">
      <c r="A120" s="230">
        <v>109</v>
      </c>
      <c r="B120" s="237" t="s">
        <v>282</v>
      </c>
      <c r="C120" s="232" t="s">
        <v>283</v>
      </c>
      <c r="D120" s="233">
        <v>0</v>
      </c>
      <c r="E120" s="233">
        <v>0</v>
      </c>
      <c r="F120" s="233">
        <v>0</v>
      </c>
      <c r="G120" s="233">
        <v>0</v>
      </c>
      <c r="H120" s="233">
        <v>0</v>
      </c>
      <c r="I120" s="233">
        <v>0</v>
      </c>
      <c r="J120" s="233">
        <v>0</v>
      </c>
    </row>
    <row r="121" spans="1:10" x14ac:dyDescent="0.2">
      <c r="A121" s="230">
        <v>110</v>
      </c>
      <c r="B121" s="234" t="s">
        <v>284</v>
      </c>
      <c r="C121" s="232" t="s">
        <v>285</v>
      </c>
      <c r="D121" s="233">
        <v>0</v>
      </c>
      <c r="E121" s="233">
        <v>0</v>
      </c>
      <c r="F121" s="233">
        <v>0</v>
      </c>
      <c r="G121" s="233">
        <v>0</v>
      </c>
      <c r="H121" s="233">
        <v>0</v>
      </c>
      <c r="I121" s="233">
        <v>0</v>
      </c>
      <c r="J121" s="233">
        <v>0</v>
      </c>
    </row>
    <row r="122" spans="1:10" x14ac:dyDescent="0.2">
      <c r="A122" s="230">
        <v>111</v>
      </c>
      <c r="B122" s="234" t="s">
        <v>286</v>
      </c>
      <c r="C122" s="232" t="s">
        <v>287</v>
      </c>
      <c r="D122" s="233">
        <v>0</v>
      </c>
      <c r="E122" s="233">
        <v>0</v>
      </c>
      <c r="F122" s="233">
        <v>0</v>
      </c>
      <c r="G122" s="233">
        <v>0</v>
      </c>
      <c r="H122" s="233">
        <v>0</v>
      </c>
      <c r="I122" s="233">
        <v>0</v>
      </c>
      <c r="J122" s="233">
        <v>0</v>
      </c>
    </row>
    <row r="123" spans="1:10" x14ac:dyDescent="0.2">
      <c r="A123" s="230">
        <v>112</v>
      </c>
      <c r="B123" s="234" t="s">
        <v>288</v>
      </c>
      <c r="C123" s="232" t="s">
        <v>289</v>
      </c>
      <c r="D123" s="233">
        <v>0</v>
      </c>
      <c r="E123" s="233">
        <v>0</v>
      </c>
      <c r="F123" s="233">
        <v>0</v>
      </c>
      <c r="G123" s="233">
        <v>0</v>
      </c>
      <c r="H123" s="233">
        <v>0</v>
      </c>
      <c r="I123" s="233">
        <v>0</v>
      </c>
      <c r="J123" s="233">
        <v>0</v>
      </c>
    </row>
    <row r="124" spans="1:10" x14ac:dyDescent="0.2">
      <c r="A124" s="230">
        <v>113</v>
      </c>
      <c r="B124" s="234" t="s">
        <v>290</v>
      </c>
      <c r="C124" s="232" t="s">
        <v>291</v>
      </c>
      <c r="D124" s="233">
        <v>0</v>
      </c>
      <c r="E124" s="233">
        <v>0</v>
      </c>
      <c r="F124" s="233">
        <v>0</v>
      </c>
      <c r="G124" s="233">
        <v>0</v>
      </c>
      <c r="H124" s="233">
        <v>0</v>
      </c>
      <c r="I124" s="233">
        <v>0</v>
      </c>
      <c r="J124" s="233">
        <v>0</v>
      </c>
    </row>
    <row r="125" spans="1:10" x14ac:dyDescent="0.2">
      <c r="A125" s="230">
        <v>114</v>
      </c>
      <c r="B125" s="237" t="s">
        <v>292</v>
      </c>
      <c r="C125" s="232" t="s">
        <v>293</v>
      </c>
      <c r="D125" s="233">
        <v>0</v>
      </c>
      <c r="E125" s="233">
        <v>0</v>
      </c>
      <c r="F125" s="233">
        <v>0</v>
      </c>
      <c r="G125" s="233">
        <v>0</v>
      </c>
      <c r="H125" s="233">
        <v>0</v>
      </c>
      <c r="I125" s="233">
        <v>0</v>
      </c>
      <c r="J125" s="233">
        <v>0</v>
      </c>
    </row>
    <row r="126" spans="1:10" x14ac:dyDescent="0.2">
      <c r="A126" s="230">
        <v>115</v>
      </c>
      <c r="B126" s="237" t="s">
        <v>294</v>
      </c>
      <c r="C126" s="239" t="s">
        <v>295</v>
      </c>
      <c r="D126" s="233">
        <v>0</v>
      </c>
      <c r="E126" s="233">
        <v>0</v>
      </c>
      <c r="F126" s="233">
        <v>0</v>
      </c>
      <c r="G126" s="233">
        <v>0</v>
      </c>
      <c r="H126" s="233">
        <v>0</v>
      </c>
      <c r="I126" s="233">
        <v>0</v>
      </c>
      <c r="J126" s="233">
        <v>0</v>
      </c>
    </row>
    <row r="127" spans="1:10" x14ac:dyDescent="0.2">
      <c r="A127" s="230">
        <v>116</v>
      </c>
      <c r="B127" s="237" t="s">
        <v>296</v>
      </c>
      <c r="C127" s="232" t="s">
        <v>297</v>
      </c>
      <c r="D127" s="233">
        <v>0</v>
      </c>
      <c r="E127" s="233">
        <v>0</v>
      </c>
      <c r="F127" s="233">
        <v>0</v>
      </c>
      <c r="G127" s="233">
        <v>0</v>
      </c>
      <c r="H127" s="233">
        <v>0</v>
      </c>
      <c r="I127" s="233">
        <v>0</v>
      </c>
      <c r="J127" s="233">
        <v>0</v>
      </c>
    </row>
    <row r="128" spans="1:10" x14ac:dyDescent="0.2">
      <c r="A128" s="230">
        <v>117</v>
      </c>
      <c r="B128" s="237" t="s">
        <v>70</v>
      </c>
      <c r="C128" s="232" t="s">
        <v>298</v>
      </c>
      <c r="D128" s="233">
        <v>0</v>
      </c>
      <c r="E128" s="233">
        <v>0</v>
      </c>
      <c r="F128" s="233">
        <v>0</v>
      </c>
      <c r="G128" s="233">
        <v>0</v>
      </c>
      <c r="H128" s="233">
        <v>0</v>
      </c>
      <c r="I128" s="233">
        <v>0</v>
      </c>
      <c r="J128" s="233">
        <v>0</v>
      </c>
    </row>
    <row r="129" spans="1:10" x14ac:dyDescent="0.2">
      <c r="A129" s="230">
        <v>118</v>
      </c>
      <c r="B129" s="237" t="s">
        <v>72</v>
      </c>
      <c r="C129" s="232" t="s">
        <v>73</v>
      </c>
      <c r="D129" s="233">
        <v>0</v>
      </c>
      <c r="E129" s="233">
        <v>0</v>
      </c>
      <c r="F129" s="233">
        <v>0</v>
      </c>
      <c r="G129" s="233">
        <v>0</v>
      </c>
      <c r="H129" s="233">
        <v>0</v>
      </c>
      <c r="I129" s="233">
        <v>0</v>
      </c>
      <c r="J129" s="233">
        <v>0</v>
      </c>
    </row>
    <row r="130" spans="1:10" x14ac:dyDescent="0.2">
      <c r="A130" s="230">
        <v>119</v>
      </c>
      <c r="B130" s="231" t="s">
        <v>34</v>
      </c>
      <c r="C130" s="232" t="s">
        <v>35</v>
      </c>
      <c r="D130" s="233">
        <v>0</v>
      </c>
      <c r="E130" s="233">
        <v>0</v>
      </c>
      <c r="F130" s="233">
        <v>0</v>
      </c>
      <c r="G130" s="233">
        <v>0</v>
      </c>
      <c r="H130" s="233">
        <v>0</v>
      </c>
      <c r="I130" s="233">
        <v>0</v>
      </c>
      <c r="J130" s="233">
        <v>0</v>
      </c>
    </row>
    <row r="131" spans="1:10" x14ac:dyDescent="0.2">
      <c r="A131" s="230">
        <v>120</v>
      </c>
      <c r="B131" s="231" t="s">
        <v>299</v>
      </c>
      <c r="C131" s="232" t="s">
        <v>300</v>
      </c>
      <c r="D131" s="233">
        <v>0</v>
      </c>
      <c r="E131" s="233">
        <v>0</v>
      </c>
      <c r="F131" s="233">
        <v>0</v>
      </c>
      <c r="G131" s="233">
        <v>0</v>
      </c>
      <c r="H131" s="233">
        <v>0</v>
      </c>
      <c r="I131" s="233">
        <v>0</v>
      </c>
      <c r="J131" s="233">
        <v>0</v>
      </c>
    </row>
    <row r="132" spans="1:10" x14ac:dyDescent="0.2">
      <c r="A132" s="230">
        <v>121</v>
      </c>
      <c r="B132" s="231" t="s">
        <v>301</v>
      </c>
      <c r="C132" s="232" t="s">
        <v>302</v>
      </c>
      <c r="D132" s="233">
        <v>0</v>
      </c>
      <c r="E132" s="233">
        <v>0</v>
      </c>
      <c r="F132" s="233">
        <v>0</v>
      </c>
      <c r="G132" s="233">
        <v>0</v>
      </c>
      <c r="H132" s="233">
        <v>0</v>
      </c>
      <c r="I132" s="233">
        <v>0</v>
      </c>
      <c r="J132" s="233">
        <v>0</v>
      </c>
    </row>
    <row r="133" spans="1:10" x14ac:dyDescent="0.2">
      <c r="A133" s="230">
        <v>122</v>
      </c>
      <c r="B133" s="237" t="s">
        <v>303</v>
      </c>
      <c r="C133" s="232" t="s">
        <v>304</v>
      </c>
      <c r="D133" s="233">
        <v>0</v>
      </c>
      <c r="E133" s="233">
        <v>0</v>
      </c>
      <c r="F133" s="233">
        <v>0</v>
      </c>
      <c r="G133" s="233">
        <v>0</v>
      </c>
      <c r="H133" s="233">
        <v>0</v>
      </c>
      <c r="I133" s="233">
        <v>0</v>
      </c>
      <c r="J133" s="233">
        <v>0</v>
      </c>
    </row>
    <row r="134" spans="1:10" x14ac:dyDescent="0.2">
      <c r="A134" s="230">
        <v>123</v>
      </c>
      <c r="B134" s="237" t="s">
        <v>16</v>
      </c>
      <c r="C134" s="232" t="s">
        <v>17</v>
      </c>
      <c r="D134" s="233">
        <v>0</v>
      </c>
      <c r="E134" s="233">
        <v>0</v>
      </c>
      <c r="F134" s="233">
        <v>0</v>
      </c>
      <c r="G134" s="233">
        <v>0</v>
      </c>
      <c r="H134" s="233">
        <v>0</v>
      </c>
      <c r="I134" s="233">
        <v>0</v>
      </c>
      <c r="J134" s="233">
        <v>0</v>
      </c>
    </row>
    <row r="135" spans="1:10" x14ac:dyDescent="0.2">
      <c r="A135" s="230">
        <v>124</v>
      </c>
      <c r="B135" s="237" t="s">
        <v>68</v>
      </c>
      <c r="C135" s="232" t="s">
        <v>69</v>
      </c>
      <c r="D135" s="233">
        <v>0</v>
      </c>
      <c r="E135" s="233">
        <v>0</v>
      </c>
      <c r="F135" s="233">
        <v>0</v>
      </c>
      <c r="G135" s="233">
        <v>0</v>
      </c>
      <c r="H135" s="233">
        <v>0</v>
      </c>
      <c r="I135" s="233">
        <v>0</v>
      </c>
      <c r="J135" s="233">
        <v>0</v>
      </c>
    </row>
    <row r="136" spans="1:10" x14ac:dyDescent="0.2">
      <c r="A136" s="230">
        <v>125</v>
      </c>
      <c r="B136" s="231" t="s">
        <v>60</v>
      </c>
      <c r="C136" s="232" t="s">
        <v>305</v>
      </c>
      <c r="D136" s="233">
        <v>4036</v>
      </c>
      <c r="E136" s="233">
        <v>1</v>
      </c>
      <c r="F136" s="233">
        <v>1</v>
      </c>
      <c r="G136" s="233">
        <v>0</v>
      </c>
      <c r="H136" s="233">
        <v>0</v>
      </c>
      <c r="I136" s="233">
        <v>0</v>
      </c>
      <c r="J136" s="233">
        <v>0</v>
      </c>
    </row>
    <row r="137" spans="1:10" x14ac:dyDescent="0.2">
      <c r="A137" s="230">
        <v>126</v>
      </c>
      <c r="B137" s="234" t="s">
        <v>56</v>
      </c>
      <c r="C137" s="232" t="s">
        <v>306</v>
      </c>
      <c r="D137" s="233">
        <v>4404</v>
      </c>
      <c r="E137" s="233">
        <v>7</v>
      </c>
      <c r="F137" s="233">
        <v>7</v>
      </c>
      <c r="G137" s="233">
        <v>3</v>
      </c>
      <c r="H137" s="233">
        <v>1</v>
      </c>
      <c r="I137" s="233">
        <v>1</v>
      </c>
      <c r="J137" s="233">
        <v>1</v>
      </c>
    </row>
    <row r="138" spans="1:10" x14ac:dyDescent="0.2">
      <c r="A138" s="230">
        <v>127</v>
      </c>
      <c r="B138" s="237" t="s">
        <v>307</v>
      </c>
      <c r="C138" s="232" t="s">
        <v>308</v>
      </c>
      <c r="D138" s="233">
        <v>0</v>
      </c>
      <c r="E138" s="233">
        <v>0</v>
      </c>
      <c r="F138" s="233">
        <v>0</v>
      </c>
      <c r="G138" s="233">
        <v>0</v>
      </c>
      <c r="H138" s="233">
        <v>0</v>
      </c>
      <c r="I138" s="233">
        <v>0</v>
      </c>
      <c r="J138" s="233">
        <v>0</v>
      </c>
    </row>
    <row r="139" spans="1:10" x14ac:dyDescent="0.2">
      <c r="A139" s="230">
        <v>128</v>
      </c>
      <c r="B139" s="231" t="s">
        <v>309</v>
      </c>
      <c r="C139" s="232" t="s">
        <v>310</v>
      </c>
      <c r="D139" s="233">
        <v>0</v>
      </c>
      <c r="E139" s="233">
        <v>0</v>
      </c>
      <c r="F139" s="233">
        <v>0</v>
      </c>
      <c r="G139" s="233">
        <v>0</v>
      </c>
      <c r="H139" s="233">
        <v>0</v>
      </c>
      <c r="I139" s="233">
        <v>0</v>
      </c>
      <c r="J139" s="233">
        <v>0</v>
      </c>
    </row>
    <row r="140" spans="1:10" x14ac:dyDescent="0.2">
      <c r="A140" s="230">
        <v>129</v>
      </c>
      <c r="B140" s="237" t="s">
        <v>311</v>
      </c>
      <c r="C140" s="232" t="s">
        <v>312</v>
      </c>
      <c r="D140" s="233">
        <v>0</v>
      </c>
      <c r="E140" s="233">
        <v>0</v>
      </c>
      <c r="F140" s="233">
        <v>0</v>
      </c>
      <c r="G140" s="233">
        <v>0</v>
      </c>
      <c r="H140" s="233">
        <v>0</v>
      </c>
      <c r="I140" s="233">
        <v>0</v>
      </c>
      <c r="J140" s="233">
        <v>0</v>
      </c>
    </row>
    <row r="141" spans="1:10" x14ac:dyDescent="0.2">
      <c r="A141" s="230">
        <v>130</v>
      </c>
      <c r="B141" s="246" t="s">
        <v>313</v>
      </c>
      <c r="C141" s="247" t="s">
        <v>314</v>
      </c>
      <c r="D141" s="233">
        <v>0</v>
      </c>
      <c r="E141" s="233">
        <v>0</v>
      </c>
      <c r="F141" s="233">
        <v>0</v>
      </c>
      <c r="G141" s="233">
        <v>0</v>
      </c>
      <c r="H141" s="233">
        <v>0</v>
      </c>
      <c r="I141" s="233">
        <v>0</v>
      </c>
      <c r="J141" s="233">
        <v>0</v>
      </c>
    </row>
    <row r="142" spans="1:10" x14ac:dyDescent="0.2">
      <c r="A142" s="230">
        <v>131</v>
      </c>
      <c r="B142" s="248" t="s">
        <v>315</v>
      </c>
      <c r="C142" s="249" t="s">
        <v>316</v>
      </c>
      <c r="D142" s="233">
        <v>0</v>
      </c>
      <c r="E142" s="233">
        <v>0</v>
      </c>
      <c r="F142" s="233">
        <v>0</v>
      </c>
      <c r="G142" s="233">
        <v>0</v>
      </c>
      <c r="H142" s="233">
        <v>0</v>
      </c>
      <c r="I142" s="233">
        <v>0</v>
      </c>
      <c r="J142" s="233">
        <v>0</v>
      </c>
    </row>
    <row r="143" spans="1:10" x14ac:dyDescent="0.2">
      <c r="A143" s="230">
        <v>132</v>
      </c>
      <c r="B143" s="250" t="s">
        <v>317</v>
      </c>
      <c r="C143" s="251" t="s">
        <v>318</v>
      </c>
      <c r="D143" s="233">
        <v>0</v>
      </c>
      <c r="E143" s="233">
        <v>0</v>
      </c>
      <c r="F143" s="233">
        <v>0</v>
      </c>
      <c r="G143" s="233">
        <v>0</v>
      </c>
      <c r="H143" s="233">
        <v>0</v>
      </c>
      <c r="I143" s="233">
        <v>0</v>
      </c>
      <c r="J143" s="233">
        <v>0</v>
      </c>
    </row>
    <row r="144" spans="1:10" x14ac:dyDescent="0.2">
      <c r="A144" s="230">
        <v>133</v>
      </c>
      <c r="B144" s="230" t="s">
        <v>319</v>
      </c>
      <c r="C144" s="252" t="s">
        <v>320</v>
      </c>
      <c r="D144" s="233">
        <v>0</v>
      </c>
      <c r="E144" s="233">
        <v>0</v>
      </c>
      <c r="F144" s="233">
        <v>0</v>
      </c>
      <c r="G144" s="233">
        <v>0</v>
      </c>
      <c r="H144" s="233">
        <v>0</v>
      </c>
      <c r="I144" s="233">
        <v>0</v>
      </c>
      <c r="J144" s="233">
        <v>0</v>
      </c>
    </row>
    <row r="145" spans="1:10" x14ac:dyDescent="0.2">
      <c r="A145" s="230">
        <v>134</v>
      </c>
      <c r="B145" s="253" t="s">
        <v>321</v>
      </c>
      <c r="C145" s="252" t="s">
        <v>322</v>
      </c>
      <c r="D145" s="233">
        <v>0</v>
      </c>
      <c r="E145" s="233">
        <v>0</v>
      </c>
      <c r="F145" s="233">
        <v>0</v>
      </c>
      <c r="G145" s="233">
        <v>0</v>
      </c>
      <c r="H145" s="233">
        <v>0</v>
      </c>
      <c r="I145" s="233">
        <v>0</v>
      </c>
      <c r="J145" s="233">
        <v>0</v>
      </c>
    </row>
    <row r="146" spans="1:10" x14ac:dyDescent="0.2">
      <c r="A146" s="230">
        <v>135</v>
      </c>
      <c r="B146" s="254" t="s">
        <v>323</v>
      </c>
      <c r="C146" s="252" t="s">
        <v>324</v>
      </c>
      <c r="D146" s="233">
        <v>0</v>
      </c>
      <c r="E146" s="233">
        <v>0</v>
      </c>
      <c r="F146" s="233">
        <v>0</v>
      </c>
      <c r="G146" s="233">
        <v>0</v>
      </c>
      <c r="H146" s="233">
        <v>0</v>
      </c>
      <c r="I146" s="233">
        <v>0</v>
      </c>
      <c r="J146" s="233">
        <v>0</v>
      </c>
    </row>
    <row r="147" spans="1:10" x14ac:dyDescent="0.2">
      <c r="A147" s="230">
        <v>136</v>
      </c>
      <c r="B147" s="704" t="s">
        <v>736</v>
      </c>
      <c r="C147" s="705" t="s">
        <v>737</v>
      </c>
      <c r="D147" s="707">
        <v>0</v>
      </c>
      <c r="E147" s="707">
        <v>0</v>
      </c>
      <c r="F147" s="707">
        <v>0</v>
      </c>
      <c r="G147" s="707">
        <v>0</v>
      </c>
      <c r="H147" s="707">
        <v>0</v>
      </c>
      <c r="I147" s="707">
        <v>0</v>
      </c>
      <c r="J147" s="707">
        <v>0</v>
      </c>
    </row>
    <row r="148" spans="1:10" ht="57.75" customHeight="1" x14ac:dyDescent="0.2">
      <c r="A148" s="1120" t="s">
        <v>493</v>
      </c>
      <c r="B148" s="1120"/>
      <c r="C148" s="1120"/>
      <c r="D148" s="1120"/>
      <c r="E148" s="1120"/>
      <c r="F148" s="1120"/>
      <c r="G148" s="1120"/>
      <c r="H148" s="1120"/>
      <c r="I148" s="1120"/>
      <c r="J148" s="1120"/>
    </row>
    <row r="152" spans="1:10" x14ac:dyDescent="0.2">
      <c r="D152" s="708"/>
      <c r="E152" s="708"/>
      <c r="F152" s="708"/>
      <c r="G152" s="708"/>
      <c r="H152" s="708"/>
      <c r="I152" s="708"/>
      <c r="J152" s="708"/>
    </row>
  </sheetData>
  <mergeCells count="15">
    <mergeCell ref="A8:C8"/>
    <mergeCell ref="A87:A90"/>
    <mergeCell ref="B87:B90"/>
    <mergeCell ref="A148:J148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8"/>
  <sheetViews>
    <sheetView zoomScaleNormal="100" workbookViewId="0">
      <pane xSplit="3" ySplit="10" topLeftCell="D131" activePane="bottomRight" state="frozen"/>
      <selection pane="topRight" activeCell="D1" sqref="D1"/>
      <selection pane="bottomLeft" activeCell="A12" sqref="A12"/>
      <selection pane="bottomRight" activeCell="D157" sqref="D157"/>
    </sheetView>
  </sheetViews>
  <sheetFormatPr defaultRowHeight="12" x14ac:dyDescent="0.2"/>
  <cols>
    <col min="1" max="1" width="5.85546875" style="883" customWidth="1"/>
    <col min="2" max="2" width="9.7109375" style="883" customWidth="1"/>
    <col min="3" max="3" width="39.85546875" style="883" customWidth="1"/>
    <col min="4" max="5" width="13.5703125" style="883" customWidth="1"/>
    <col min="6" max="6" width="17.42578125" style="883" customWidth="1"/>
    <col min="7" max="8" width="18.85546875" style="883" customWidth="1"/>
    <col min="9" max="10" width="15.28515625" style="883" customWidth="1"/>
    <col min="11" max="12" width="15.42578125" style="883" customWidth="1"/>
    <col min="13" max="13" width="17" style="883" customWidth="1"/>
    <col min="14" max="16384" width="9.140625" style="883"/>
  </cols>
  <sheetData>
    <row r="1" spans="1:13" ht="21.75" customHeight="1" x14ac:dyDescent="0.2">
      <c r="A1" s="1150" t="s">
        <v>361</v>
      </c>
      <c r="B1" s="1150"/>
      <c r="C1" s="1150"/>
      <c r="D1" s="1150"/>
      <c r="E1" s="1150"/>
      <c r="F1" s="1150"/>
      <c r="G1" s="1150"/>
      <c r="H1" s="1150"/>
      <c r="I1" s="1150"/>
      <c r="J1" s="1150"/>
      <c r="K1" s="1150"/>
      <c r="L1" s="1150"/>
      <c r="M1" s="882"/>
    </row>
    <row r="3" spans="1:13" ht="26.25" customHeight="1" x14ac:dyDescent="0.2">
      <c r="A3" s="1151" t="s">
        <v>0</v>
      </c>
      <c r="B3" s="1154" t="s">
        <v>362</v>
      </c>
      <c r="C3" s="1151" t="s">
        <v>2</v>
      </c>
      <c r="D3" s="1157" t="s">
        <v>756</v>
      </c>
      <c r="E3" s="1157"/>
      <c r="F3" s="1157"/>
      <c r="G3" s="1157"/>
      <c r="H3" s="1157"/>
      <c r="I3" s="1157"/>
      <c r="J3" s="1157"/>
      <c r="K3" s="1157"/>
      <c r="L3" s="1157"/>
      <c r="M3" s="1157"/>
    </row>
    <row r="4" spans="1:13" ht="15" customHeight="1" x14ac:dyDescent="0.2">
      <c r="A4" s="1152"/>
      <c r="B4" s="1155"/>
      <c r="C4" s="1152"/>
      <c r="D4" s="1158" t="s">
        <v>335</v>
      </c>
      <c r="E4" s="884" t="s">
        <v>358</v>
      </c>
      <c r="F4" s="1161" t="s">
        <v>363</v>
      </c>
      <c r="G4" s="1161"/>
      <c r="H4" s="1161"/>
      <c r="I4" s="1161"/>
      <c r="J4" s="1161"/>
      <c r="K4" s="1161"/>
      <c r="L4" s="1161"/>
      <c r="M4" s="1161"/>
    </row>
    <row r="5" spans="1:13" s="885" customFormat="1" ht="20.25" customHeight="1" x14ac:dyDescent="0.25">
      <c r="A5" s="1152"/>
      <c r="B5" s="1155"/>
      <c r="C5" s="1152"/>
      <c r="D5" s="1159"/>
      <c r="E5" s="1158" t="s">
        <v>757</v>
      </c>
      <c r="F5" s="1157" t="s">
        <v>758</v>
      </c>
      <c r="G5" s="1157"/>
      <c r="H5" s="1138" t="s">
        <v>364</v>
      </c>
      <c r="I5" s="1139"/>
      <c r="J5" s="1138" t="s">
        <v>365</v>
      </c>
      <c r="K5" s="1139"/>
      <c r="L5" s="1138" t="s">
        <v>759</v>
      </c>
      <c r="M5" s="1139"/>
    </row>
    <row r="6" spans="1:13" s="885" customFormat="1" ht="48.75" customHeight="1" x14ac:dyDescent="0.25">
      <c r="A6" s="1153"/>
      <c r="B6" s="1156"/>
      <c r="C6" s="1153"/>
      <c r="D6" s="1160"/>
      <c r="E6" s="1160"/>
      <c r="F6" s="884" t="s">
        <v>760</v>
      </c>
      <c r="G6" s="884" t="s">
        <v>757</v>
      </c>
      <c r="H6" s="884" t="s">
        <v>760</v>
      </c>
      <c r="I6" s="884" t="s">
        <v>757</v>
      </c>
      <c r="J6" s="884" t="s">
        <v>760</v>
      </c>
      <c r="K6" s="884" t="s">
        <v>757</v>
      </c>
      <c r="L6" s="884" t="s">
        <v>760</v>
      </c>
      <c r="M6" s="884" t="s">
        <v>757</v>
      </c>
    </row>
    <row r="7" spans="1:13" s="889" customFormat="1" ht="11.25" x14ac:dyDescent="0.2">
      <c r="A7" s="886">
        <v>1</v>
      </c>
      <c r="B7" s="886">
        <v>2</v>
      </c>
      <c r="C7" s="886">
        <v>3</v>
      </c>
      <c r="D7" s="887">
        <v>4</v>
      </c>
      <c r="E7" s="886">
        <v>5</v>
      </c>
      <c r="F7" s="888">
        <v>6</v>
      </c>
      <c r="G7" s="886">
        <v>7</v>
      </c>
      <c r="H7" s="888">
        <v>8</v>
      </c>
      <c r="I7" s="886">
        <v>9</v>
      </c>
      <c r="J7" s="888">
        <v>10</v>
      </c>
      <c r="K7" s="886">
        <v>11</v>
      </c>
      <c r="L7" s="888">
        <v>12</v>
      </c>
      <c r="M7" s="887">
        <v>13</v>
      </c>
    </row>
    <row r="8" spans="1:13" s="891" customFormat="1" x14ac:dyDescent="0.2">
      <c r="A8" s="1140" t="s">
        <v>366</v>
      </c>
      <c r="B8" s="1140"/>
      <c r="C8" s="1140"/>
      <c r="D8" s="890">
        <f>D9+D10</f>
        <v>1017926</v>
      </c>
      <c r="E8" s="890">
        <f>E9+E10</f>
        <v>3719</v>
      </c>
      <c r="F8" s="890">
        <f>F9+F10</f>
        <v>175199</v>
      </c>
      <c r="G8" s="890">
        <f t="shared" ref="G8" si="0">G9+G10</f>
        <v>6</v>
      </c>
      <c r="H8" s="890">
        <f>H9+H10</f>
        <v>232567</v>
      </c>
      <c r="I8" s="890">
        <f t="shared" ref="I8:M8" si="1">I9+I10</f>
        <v>3</v>
      </c>
      <c r="J8" s="890">
        <f t="shared" si="1"/>
        <v>486859</v>
      </c>
      <c r="K8" s="890">
        <f t="shared" si="1"/>
        <v>99</v>
      </c>
      <c r="L8" s="890">
        <f t="shared" si="1"/>
        <v>119582</v>
      </c>
      <c r="M8" s="890">
        <f t="shared" si="1"/>
        <v>3611</v>
      </c>
    </row>
    <row r="9" spans="1:13" x14ac:dyDescent="0.2">
      <c r="A9" s="1141" t="s">
        <v>367</v>
      </c>
      <c r="B9" s="1142"/>
      <c r="C9" s="1143"/>
      <c r="D9" s="892">
        <f>SUM(F9:M9)</f>
        <v>0</v>
      </c>
      <c r="E9" s="892">
        <f t="shared" ref="E9:E72" si="2">G9+I9+K9+M9</f>
        <v>0</v>
      </c>
      <c r="F9" s="892"/>
      <c r="G9" s="892">
        <v>0</v>
      </c>
      <c r="H9" s="892"/>
      <c r="I9" s="892">
        <v>0</v>
      </c>
      <c r="J9" s="892"/>
      <c r="K9" s="892">
        <v>0</v>
      </c>
      <c r="L9" s="892"/>
      <c r="M9" s="892">
        <v>0</v>
      </c>
    </row>
    <row r="10" spans="1:13" s="891" customFormat="1" x14ac:dyDescent="0.2">
      <c r="A10" s="1141" t="s">
        <v>108</v>
      </c>
      <c r="B10" s="1142"/>
      <c r="C10" s="1143"/>
      <c r="D10" s="890">
        <f t="shared" ref="D10:D73" si="3">SUM(F10:M10)</f>
        <v>1017926</v>
      </c>
      <c r="E10" s="890">
        <f t="shared" si="2"/>
        <v>3719</v>
      </c>
      <c r="F10" s="890">
        <f t="shared" ref="F10:M10" si="4">SUM(F11:F148)-F89</f>
        <v>175199</v>
      </c>
      <c r="G10" s="890">
        <f t="shared" si="4"/>
        <v>6</v>
      </c>
      <c r="H10" s="890">
        <f t="shared" si="4"/>
        <v>232567</v>
      </c>
      <c r="I10" s="890">
        <f t="shared" si="4"/>
        <v>3</v>
      </c>
      <c r="J10" s="890">
        <f t="shared" si="4"/>
        <v>486859</v>
      </c>
      <c r="K10" s="890">
        <f t="shared" si="4"/>
        <v>99</v>
      </c>
      <c r="L10" s="890">
        <f t="shared" si="4"/>
        <v>119582</v>
      </c>
      <c r="M10" s="890">
        <f t="shared" si="4"/>
        <v>3611</v>
      </c>
    </row>
    <row r="11" spans="1:13" x14ac:dyDescent="0.2">
      <c r="A11" s="193">
        <v>1</v>
      </c>
      <c r="B11" s="194" t="s">
        <v>109</v>
      </c>
      <c r="C11" s="195" t="s">
        <v>110</v>
      </c>
      <c r="D11" s="892">
        <f t="shared" si="3"/>
        <v>6825</v>
      </c>
      <c r="E11" s="892">
        <f t="shared" si="2"/>
        <v>0</v>
      </c>
      <c r="F11" s="892">
        <v>661</v>
      </c>
      <c r="G11" s="892"/>
      <c r="H11" s="892">
        <v>1352</v>
      </c>
      <c r="I11" s="892"/>
      <c r="J11" s="892">
        <v>3322</v>
      </c>
      <c r="K11" s="892"/>
      <c r="L11" s="892">
        <v>1490</v>
      </c>
      <c r="M11" s="892"/>
    </row>
    <row r="12" spans="1:13" x14ac:dyDescent="0.2">
      <c r="A12" s="193">
        <v>2</v>
      </c>
      <c r="B12" s="196" t="s">
        <v>111</v>
      </c>
      <c r="C12" s="195" t="s">
        <v>112</v>
      </c>
      <c r="D12" s="892">
        <f t="shared" si="3"/>
        <v>4839</v>
      </c>
      <c r="E12" s="892">
        <f t="shared" si="2"/>
        <v>10</v>
      </c>
      <c r="F12" s="892">
        <v>799</v>
      </c>
      <c r="G12" s="892"/>
      <c r="H12" s="892">
        <v>1013</v>
      </c>
      <c r="I12" s="892"/>
      <c r="J12" s="892">
        <v>2295</v>
      </c>
      <c r="K12" s="892"/>
      <c r="L12" s="892">
        <v>722</v>
      </c>
      <c r="M12" s="892">
        <v>10</v>
      </c>
    </row>
    <row r="13" spans="1:13" x14ac:dyDescent="0.2">
      <c r="A13" s="193">
        <v>3</v>
      </c>
      <c r="B13" s="197" t="s">
        <v>80</v>
      </c>
      <c r="C13" s="198" t="s">
        <v>81</v>
      </c>
      <c r="D13" s="892">
        <f t="shared" si="3"/>
        <v>16574</v>
      </c>
      <c r="E13" s="892">
        <f t="shared" si="2"/>
        <v>345</v>
      </c>
      <c r="F13" s="892">
        <v>2266</v>
      </c>
      <c r="G13" s="892">
        <v>1</v>
      </c>
      <c r="H13" s="892">
        <v>2960</v>
      </c>
      <c r="I13" s="892">
        <v>2</v>
      </c>
      <c r="J13" s="892">
        <v>6184</v>
      </c>
      <c r="K13" s="892">
        <f>28+5</f>
        <v>33</v>
      </c>
      <c r="L13" s="892">
        <v>4819</v>
      </c>
      <c r="M13" s="892">
        <f>289+20</f>
        <v>309</v>
      </c>
    </row>
    <row r="14" spans="1:13" x14ac:dyDescent="0.2">
      <c r="A14" s="193">
        <v>4</v>
      </c>
      <c r="B14" s="194" t="s">
        <v>113</v>
      </c>
      <c r="C14" s="195" t="s">
        <v>114</v>
      </c>
      <c r="D14" s="892">
        <f t="shared" si="3"/>
        <v>6039</v>
      </c>
      <c r="E14" s="892">
        <f t="shared" si="2"/>
        <v>18</v>
      </c>
      <c r="F14" s="892">
        <v>1056</v>
      </c>
      <c r="G14" s="892"/>
      <c r="H14" s="892">
        <v>1674</v>
      </c>
      <c r="I14" s="892"/>
      <c r="J14" s="892">
        <v>2363</v>
      </c>
      <c r="K14" s="892"/>
      <c r="L14" s="892">
        <v>928</v>
      </c>
      <c r="M14" s="892">
        <v>18</v>
      </c>
    </row>
    <row r="15" spans="1:13" x14ac:dyDescent="0.2">
      <c r="A15" s="193">
        <v>5</v>
      </c>
      <c r="B15" s="194" t="s">
        <v>115</v>
      </c>
      <c r="C15" s="195" t="s">
        <v>116</v>
      </c>
      <c r="D15" s="892">
        <f t="shared" si="3"/>
        <v>5670</v>
      </c>
      <c r="E15" s="892">
        <f t="shared" si="2"/>
        <v>10</v>
      </c>
      <c r="F15" s="892">
        <v>788</v>
      </c>
      <c r="G15" s="892"/>
      <c r="H15" s="892">
        <v>1090</v>
      </c>
      <c r="I15" s="892"/>
      <c r="J15" s="892">
        <v>2911</v>
      </c>
      <c r="K15" s="892"/>
      <c r="L15" s="892">
        <v>871</v>
      </c>
      <c r="M15" s="892">
        <v>10</v>
      </c>
    </row>
    <row r="16" spans="1:13" x14ac:dyDescent="0.2">
      <c r="A16" s="193">
        <v>6</v>
      </c>
      <c r="B16" s="197" t="s">
        <v>117</v>
      </c>
      <c r="C16" s="198" t="s">
        <v>118</v>
      </c>
      <c r="D16" s="892">
        <f t="shared" si="3"/>
        <v>39345</v>
      </c>
      <c r="E16" s="892">
        <f t="shared" si="2"/>
        <v>60</v>
      </c>
      <c r="F16" s="892">
        <v>5941</v>
      </c>
      <c r="G16" s="892"/>
      <c r="H16" s="892">
        <v>8788</v>
      </c>
      <c r="I16" s="892"/>
      <c r="J16" s="892">
        <v>20331</v>
      </c>
      <c r="K16" s="892"/>
      <c r="L16" s="892">
        <v>4225</v>
      </c>
      <c r="M16" s="892">
        <v>60</v>
      </c>
    </row>
    <row r="17" spans="1:13" x14ac:dyDescent="0.2">
      <c r="A17" s="193">
        <v>7</v>
      </c>
      <c r="B17" s="199" t="s">
        <v>20</v>
      </c>
      <c r="C17" s="200" t="s">
        <v>21</v>
      </c>
      <c r="D17" s="892">
        <f t="shared" si="3"/>
        <v>15743</v>
      </c>
      <c r="E17" s="892">
        <f t="shared" si="2"/>
        <v>19</v>
      </c>
      <c r="F17" s="892">
        <v>2203</v>
      </c>
      <c r="G17" s="892"/>
      <c r="H17" s="892">
        <v>3299</v>
      </c>
      <c r="I17" s="892"/>
      <c r="J17" s="892">
        <v>8031</v>
      </c>
      <c r="K17" s="892"/>
      <c r="L17" s="892">
        <v>2191</v>
      </c>
      <c r="M17" s="892">
        <f>15+4</f>
        <v>19</v>
      </c>
    </row>
    <row r="18" spans="1:13" x14ac:dyDescent="0.2">
      <c r="A18" s="193">
        <v>8</v>
      </c>
      <c r="B18" s="197" t="s">
        <v>119</v>
      </c>
      <c r="C18" s="198" t="s">
        <v>120</v>
      </c>
      <c r="D18" s="892">
        <f t="shared" si="3"/>
        <v>6010</v>
      </c>
      <c r="E18" s="892">
        <f t="shared" si="2"/>
        <v>61</v>
      </c>
      <c r="F18" s="892">
        <v>1046</v>
      </c>
      <c r="G18" s="892"/>
      <c r="H18" s="892">
        <v>1513</v>
      </c>
      <c r="I18" s="892"/>
      <c r="J18" s="892">
        <v>2351</v>
      </c>
      <c r="K18" s="892"/>
      <c r="L18" s="892">
        <v>1039</v>
      </c>
      <c r="M18" s="892">
        <v>61</v>
      </c>
    </row>
    <row r="19" spans="1:13" x14ac:dyDescent="0.2">
      <c r="A19" s="193">
        <v>9</v>
      </c>
      <c r="B19" s="197" t="s">
        <v>121</v>
      </c>
      <c r="C19" s="198" t="s">
        <v>122</v>
      </c>
      <c r="D19" s="892">
        <f t="shared" si="3"/>
        <v>6107</v>
      </c>
      <c r="E19" s="892">
        <f t="shared" si="2"/>
        <v>0</v>
      </c>
      <c r="F19" s="892">
        <v>823</v>
      </c>
      <c r="G19" s="892"/>
      <c r="H19" s="892">
        <v>1216</v>
      </c>
      <c r="I19" s="892"/>
      <c r="J19" s="892">
        <v>3309</v>
      </c>
      <c r="K19" s="892"/>
      <c r="L19" s="892">
        <v>759</v>
      </c>
      <c r="M19" s="892"/>
    </row>
    <row r="20" spans="1:13" x14ac:dyDescent="0.2">
      <c r="A20" s="193">
        <v>10</v>
      </c>
      <c r="B20" s="197" t="s">
        <v>123</v>
      </c>
      <c r="C20" s="198" t="s">
        <v>124</v>
      </c>
      <c r="D20" s="892">
        <f t="shared" si="3"/>
        <v>9009</v>
      </c>
      <c r="E20" s="892">
        <f t="shared" si="2"/>
        <v>0</v>
      </c>
      <c r="F20" s="892">
        <v>1267</v>
      </c>
      <c r="G20" s="892"/>
      <c r="H20" s="892">
        <v>1927</v>
      </c>
      <c r="I20" s="892"/>
      <c r="J20" s="892">
        <v>4597</v>
      </c>
      <c r="K20" s="892"/>
      <c r="L20" s="892">
        <v>1218</v>
      </c>
      <c r="M20" s="892"/>
    </row>
    <row r="21" spans="1:13" x14ac:dyDescent="0.2">
      <c r="A21" s="193">
        <v>11</v>
      </c>
      <c r="B21" s="197" t="s">
        <v>125</v>
      </c>
      <c r="C21" s="198" t="s">
        <v>126</v>
      </c>
      <c r="D21" s="892">
        <f t="shared" si="3"/>
        <v>5731</v>
      </c>
      <c r="E21" s="892">
        <f t="shared" si="2"/>
        <v>0</v>
      </c>
      <c r="F21" s="892">
        <v>646</v>
      </c>
      <c r="G21" s="892"/>
      <c r="H21" s="892">
        <v>981</v>
      </c>
      <c r="I21" s="892"/>
      <c r="J21" s="892">
        <v>2959</v>
      </c>
      <c r="K21" s="892"/>
      <c r="L21" s="892">
        <v>1145</v>
      </c>
      <c r="M21" s="892"/>
    </row>
    <row r="22" spans="1:13" x14ac:dyDescent="0.2">
      <c r="A22" s="193">
        <v>12</v>
      </c>
      <c r="B22" s="197" t="s">
        <v>127</v>
      </c>
      <c r="C22" s="198" t="s">
        <v>128</v>
      </c>
      <c r="D22" s="892">
        <f t="shared" si="3"/>
        <v>11276</v>
      </c>
      <c r="E22" s="892">
        <f t="shared" si="2"/>
        <v>100</v>
      </c>
      <c r="F22" s="892">
        <v>1651</v>
      </c>
      <c r="G22" s="892"/>
      <c r="H22" s="892">
        <v>2147</v>
      </c>
      <c r="I22" s="892"/>
      <c r="J22" s="892">
        <v>6208</v>
      </c>
      <c r="K22" s="892">
        <v>1</v>
      </c>
      <c r="L22" s="892">
        <v>1170</v>
      </c>
      <c r="M22" s="892">
        <v>99</v>
      </c>
    </row>
    <row r="23" spans="1:13" x14ac:dyDescent="0.2">
      <c r="A23" s="193">
        <v>13</v>
      </c>
      <c r="B23" s="197" t="s">
        <v>129</v>
      </c>
      <c r="C23" s="198" t="s">
        <v>130</v>
      </c>
      <c r="D23" s="892">
        <f t="shared" si="3"/>
        <v>0</v>
      </c>
      <c r="E23" s="892">
        <f t="shared" si="2"/>
        <v>0</v>
      </c>
      <c r="F23" s="892">
        <v>0</v>
      </c>
      <c r="G23" s="892"/>
      <c r="H23" s="892">
        <v>0</v>
      </c>
      <c r="I23" s="892"/>
      <c r="J23" s="892">
        <v>0</v>
      </c>
      <c r="K23" s="892"/>
      <c r="L23" s="892">
        <v>0</v>
      </c>
      <c r="M23" s="892"/>
    </row>
    <row r="24" spans="1:13" x14ac:dyDescent="0.2">
      <c r="A24" s="193">
        <v>14</v>
      </c>
      <c r="B24" s="197" t="s">
        <v>131</v>
      </c>
      <c r="C24" s="198" t="s">
        <v>132</v>
      </c>
      <c r="D24" s="892">
        <f t="shared" si="3"/>
        <v>5873</v>
      </c>
      <c r="E24" s="892">
        <f t="shared" si="2"/>
        <v>10</v>
      </c>
      <c r="F24" s="892">
        <v>688</v>
      </c>
      <c r="G24" s="892"/>
      <c r="H24" s="892">
        <v>1194</v>
      </c>
      <c r="I24" s="892"/>
      <c r="J24" s="892">
        <v>2845</v>
      </c>
      <c r="K24" s="892"/>
      <c r="L24" s="892">
        <v>1136</v>
      </c>
      <c r="M24" s="892">
        <v>10</v>
      </c>
    </row>
    <row r="25" spans="1:13" x14ac:dyDescent="0.2">
      <c r="A25" s="193">
        <v>15</v>
      </c>
      <c r="B25" s="197" t="s">
        <v>133</v>
      </c>
      <c r="C25" s="198" t="s">
        <v>134</v>
      </c>
      <c r="D25" s="892">
        <f t="shared" si="3"/>
        <v>5902</v>
      </c>
      <c r="E25" s="892">
        <f t="shared" si="2"/>
        <v>17</v>
      </c>
      <c r="F25" s="892">
        <v>852</v>
      </c>
      <c r="G25" s="892"/>
      <c r="H25" s="892">
        <v>1867</v>
      </c>
      <c r="I25" s="892"/>
      <c r="J25" s="892">
        <v>2939</v>
      </c>
      <c r="K25" s="892">
        <v>1</v>
      </c>
      <c r="L25" s="892">
        <v>227</v>
      </c>
      <c r="M25" s="892">
        <v>16</v>
      </c>
    </row>
    <row r="26" spans="1:13" x14ac:dyDescent="0.2">
      <c r="A26" s="193">
        <v>16</v>
      </c>
      <c r="B26" s="197" t="s">
        <v>135</v>
      </c>
      <c r="C26" s="198" t="s">
        <v>136</v>
      </c>
      <c r="D26" s="892">
        <f t="shared" si="3"/>
        <v>9092</v>
      </c>
      <c r="E26" s="892">
        <f t="shared" si="2"/>
        <v>6</v>
      </c>
      <c r="F26" s="892">
        <v>1092</v>
      </c>
      <c r="G26" s="892"/>
      <c r="H26" s="892">
        <v>2778</v>
      </c>
      <c r="I26" s="892"/>
      <c r="J26" s="892">
        <v>4251</v>
      </c>
      <c r="K26" s="892"/>
      <c r="L26" s="892">
        <v>965</v>
      </c>
      <c r="M26" s="892">
        <v>6</v>
      </c>
    </row>
    <row r="27" spans="1:13" x14ac:dyDescent="0.2">
      <c r="A27" s="193">
        <v>17</v>
      </c>
      <c r="B27" s="197" t="s">
        <v>30</v>
      </c>
      <c r="C27" s="198" t="s">
        <v>31</v>
      </c>
      <c r="D27" s="892">
        <f t="shared" si="3"/>
        <v>20307</v>
      </c>
      <c r="E27" s="892">
        <f t="shared" si="2"/>
        <v>400</v>
      </c>
      <c r="F27" s="892">
        <v>3842</v>
      </c>
      <c r="G27" s="892"/>
      <c r="H27" s="892">
        <v>3257</v>
      </c>
      <c r="I27" s="892"/>
      <c r="J27" s="892">
        <v>10567</v>
      </c>
      <c r="K27" s="892">
        <f>15+6+6</f>
        <v>27</v>
      </c>
      <c r="L27" s="892">
        <v>2241</v>
      </c>
      <c r="M27" s="892">
        <f>275+69+16+13</f>
        <v>373</v>
      </c>
    </row>
    <row r="28" spans="1:13" x14ac:dyDescent="0.2">
      <c r="A28" s="193">
        <v>18</v>
      </c>
      <c r="B28" s="194" t="s">
        <v>137</v>
      </c>
      <c r="C28" s="195" t="s">
        <v>138</v>
      </c>
      <c r="D28" s="892">
        <f t="shared" si="3"/>
        <v>2687</v>
      </c>
      <c r="E28" s="892">
        <f t="shared" si="2"/>
        <v>0</v>
      </c>
      <c r="F28" s="892">
        <v>341</v>
      </c>
      <c r="G28" s="892"/>
      <c r="H28" s="892">
        <v>498</v>
      </c>
      <c r="I28" s="892"/>
      <c r="J28" s="892">
        <v>1351</v>
      </c>
      <c r="K28" s="892"/>
      <c r="L28" s="892">
        <v>497</v>
      </c>
      <c r="M28" s="892"/>
    </row>
    <row r="29" spans="1:13" x14ac:dyDescent="0.2">
      <c r="A29" s="193">
        <v>19</v>
      </c>
      <c r="B29" s="194" t="s">
        <v>139</v>
      </c>
      <c r="C29" s="195" t="s">
        <v>140</v>
      </c>
      <c r="D29" s="892">
        <f t="shared" si="3"/>
        <v>3383</v>
      </c>
      <c r="E29" s="892">
        <f t="shared" si="2"/>
        <v>145</v>
      </c>
      <c r="F29" s="892">
        <v>374</v>
      </c>
      <c r="G29" s="892"/>
      <c r="H29" s="892">
        <v>579</v>
      </c>
      <c r="I29" s="892"/>
      <c r="J29" s="892">
        <v>1642</v>
      </c>
      <c r="K29" s="892"/>
      <c r="L29" s="892">
        <v>643</v>
      </c>
      <c r="M29" s="892">
        <v>145</v>
      </c>
    </row>
    <row r="30" spans="1:13" x14ac:dyDescent="0.2">
      <c r="A30" s="193">
        <v>20</v>
      </c>
      <c r="B30" s="194" t="s">
        <v>84</v>
      </c>
      <c r="C30" s="195" t="s">
        <v>85</v>
      </c>
      <c r="D30" s="892">
        <f t="shared" si="3"/>
        <v>16191</v>
      </c>
      <c r="E30" s="892">
        <f t="shared" si="2"/>
        <v>50</v>
      </c>
      <c r="F30" s="892">
        <v>2449</v>
      </c>
      <c r="G30" s="892"/>
      <c r="H30" s="892">
        <v>3876</v>
      </c>
      <c r="I30" s="892"/>
      <c r="J30" s="892">
        <v>8797</v>
      </c>
      <c r="K30" s="892">
        <v>1</v>
      </c>
      <c r="L30" s="892">
        <v>1019</v>
      </c>
      <c r="M30" s="892">
        <f>24+25</f>
        <v>49</v>
      </c>
    </row>
    <row r="31" spans="1:13" x14ac:dyDescent="0.2">
      <c r="A31" s="193">
        <v>21</v>
      </c>
      <c r="B31" s="194" t="s">
        <v>141</v>
      </c>
      <c r="C31" s="195" t="s">
        <v>142</v>
      </c>
      <c r="D31" s="892">
        <f t="shared" si="3"/>
        <v>14211</v>
      </c>
      <c r="E31" s="892">
        <f t="shared" si="2"/>
        <v>42</v>
      </c>
      <c r="F31" s="892">
        <v>1955</v>
      </c>
      <c r="G31" s="892"/>
      <c r="H31" s="892">
        <v>2964</v>
      </c>
      <c r="I31" s="892"/>
      <c r="J31" s="892">
        <v>6315</v>
      </c>
      <c r="K31" s="892"/>
      <c r="L31" s="892">
        <v>2935</v>
      </c>
      <c r="M31" s="892">
        <f>30+12</f>
        <v>42</v>
      </c>
    </row>
    <row r="32" spans="1:13" x14ac:dyDescent="0.2">
      <c r="A32" s="193">
        <v>22</v>
      </c>
      <c r="B32" s="197" t="s">
        <v>143</v>
      </c>
      <c r="C32" s="198" t="s">
        <v>144</v>
      </c>
      <c r="D32" s="892">
        <f t="shared" si="3"/>
        <v>2802</v>
      </c>
      <c r="E32" s="892">
        <f t="shared" si="2"/>
        <v>0</v>
      </c>
      <c r="F32" s="892">
        <v>611</v>
      </c>
      <c r="G32" s="892"/>
      <c r="H32" s="892">
        <v>1048</v>
      </c>
      <c r="I32" s="892"/>
      <c r="J32" s="892">
        <v>953</v>
      </c>
      <c r="K32" s="892"/>
      <c r="L32" s="892">
        <v>190</v>
      </c>
      <c r="M32" s="892"/>
    </row>
    <row r="33" spans="1:13" x14ac:dyDescent="0.2">
      <c r="A33" s="193">
        <v>23</v>
      </c>
      <c r="B33" s="197" t="s">
        <v>145</v>
      </c>
      <c r="C33" s="198" t="s">
        <v>146</v>
      </c>
      <c r="D33" s="892">
        <f t="shared" si="3"/>
        <v>0</v>
      </c>
      <c r="E33" s="892">
        <f t="shared" si="2"/>
        <v>0</v>
      </c>
      <c r="F33" s="892">
        <v>0</v>
      </c>
      <c r="G33" s="892"/>
      <c r="H33" s="892">
        <v>0</v>
      </c>
      <c r="I33" s="892"/>
      <c r="J33" s="892">
        <v>0</v>
      </c>
      <c r="K33" s="892"/>
      <c r="L33" s="892">
        <v>0</v>
      </c>
      <c r="M33" s="892"/>
    </row>
    <row r="34" spans="1:13" x14ac:dyDescent="0.2">
      <c r="A34" s="193">
        <v>24</v>
      </c>
      <c r="B34" s="197" t="s">
        <v>147</v>
      </c>
      <c r="C34" s="198" t="s">
        <v>148</v>
      </c>
      <c r="D34" s="892">
        <f t="shared" si="3"/>
        <v>0</v>
      </c>
      <c r="E34" s="892">
        <f t="shared" si="2"/>
        <v>0</v>
      </c>
      <c r="F34" s="892">
        <v>0</v>
      </c>
      <c r="G34" s="892"/>
      <c r="H34" s="892">
        <v>0</v>
      </c>
      <c r="I34" s="892"/>
      <c r="J34" s="892">
        <v>0</v>
      </c>
      <c r="K34" s="892"/>
      <c r="L34" s="892">
        <v>0</v>
      </c>
      <c r="M34" s="892"/>
    </row>
    <row r="35" spans="1:13" x14ac:dyDescent="0.2">
      <c r="A35" s="193">
        <v>25</v>
      </c>
      <c r="B35" s="194" t="s">
        <v>149</v>
      </c>
      <c r="C35" s="200" t="s">
        <v>150</v>
      </c>
      <c r="D35" s="892">
        <f t="shared" si="3"/>
        <v>84114</v>
      </c>
      <c r="E35" s="892">
        <f t="shared" si="2"/>
        <v>30</v>
      </c>
      <c r="F35" s="892">
        <v>21385</v>
      </c>
      <c r="G35" s="892"/>
      <c r="H35" s="892">
        <v>18827</v>
      </c>
      <c r="I35" s="892"/>
      <c r="J35" s="892">
        <f>39463-3</f>
        <v>39460</v>
      </c>
      <c r="K35" s="892"/>
      <c r="L35" s="892">
        <f>4641-229</f>
        <v>4412</v>
      </c>
      <c r="M35" s="892">
        <f>13+17</f>
        <v>30</v>
      </c>
    </row>
    <row r="36" spans="1:13" x14ac:dyDescent="0.2">
      <c r="A36" s="193">
        <v>26</v>
      </c>
      <c r="B36" s="197" t="s">
        <v>151</v>
      </c>
      <c r="C36" s="198" t="s">
        <v>152</v>
      </c>
      <c r="D36" s="892">
        <f t="shared" si="3"/>
        <v>232</v>
      </c>
      <c r="E36" s="892">
        <f t="shared" si="2"/>
        <v>232</v>
      </c>
      <c r="F36" s="892">
        <v>0</v>
      </c>
      <c r="G36" s="892"/>
      <c r="H36" s="892">
        <v>0</v>
      </c>
      <c r="I36" s="892"/>
      <c r="J36" s="892"/>
      <c r="K36" s="892">
        <f>1+2</f>
        <v>3</v>
      </c>
      <c r="L36" s="892"/>
      <c r="M36" s="892">
        <f>39+80+23+87</f>
        <v>229</v>
      </c>
    </row>
    <row r="37" spans="1:13" x14ac:dyDescent="0.2">
      <c r="A37" s="193">
        <v>27</v>
      </c>
      <c r="B37" s="196" t="s">
        <v>153</v>
      </c>
      <c r="C37" s="200" t="s">
        <v>154</v>
      </c>
      <c r="D37" s="892">
        <f t="shared" si="3"/>
        <v>0</v>
      </c>
      <c r="E37" s="892">
        <f t="shared" si="2"/>
        <v>0</v>
      </c>
      <c r="F37" s="892">
        <v>0</v>
      </c>
      <c r="G37" s="892"/>
      <c r="H37" s="892">
        <v>0</v>
      </c>
      <c r="I37" s="892"/>
      <c r="J37" s="892">
        <v>0</v>
      </c>
      <c r="K37" s="892"/>
      <c r="L37" s="892">
        <v>0</v>
      </c>
      <c r="M37" s="892"/>
    </row>
    <row r="38" spans="1:13" x14ac:dyDescent="0.2">
      <c r="A38" s="193">
        <v>28</v>
      </c>
      <c r="B38" s="194" t="s">
        <v>155</v>
      </c>
      <c r="C38" s="195" t="s">
        <v>156</v>
      </c>
      <c r="D38" s="892">
        <f t="shared" si="3"/>
        <v>0</v>
      </c>
      <c r="E38" s="892">
        <f t="shared" si="2"/>
        <v>0</v>
      </c>
      <c r="F38" s="892">
        <v>0</v>
      </c>
      <c r="G38" s="892"/>
      <c r="H38" s="892">
        <v>0</v>
      </c>
      <c r="I38" s="892"/>
      <c r="J38" s="892">
        <v>0</v>
      </c>
      <c r="K38" s="892"/>
      <c r="L38" s="892">
        <v>0</v>
      </c>
      <c r="M38" s="892"/>
    </row>
    <row r="39" spans="1:13" x14ac:dyDescent="0.2">
      <c r="A39" s="193">
        <v>29</v>
      </c>
      <c r="B39" s="196" t="s">
        <v>157</v>
      </c>
      <c r="C39" s="195" t="s">
        <v>158</v>
      </c>
      <c r="D39" s="892">
        <f t="shared" si="3"/>
        <v>15879</v>
      </c>
      <c r="E39" s="892">
        <f t="shared" si="2"/>
        <v>138</v>
      </c>
      <c r="F39" s="892">
        <v>3766</v>
      </c>
      <c r="G39" s="892"/>
      <c r="H39" s="892">
        <v>3819</v>
      </c>
      <c r="I39" s="892"/>
      <c r="J39" s="892">
        <v>7678</v>
      </c>
      <c r="K39" s="892">
        <v>12</v>
      </c>
      <c r="L39" s="892">
        <v>478</v>
      </c>
      <c r="M39" s="892">
        <f>42+34+20+30</f>
        <v>126</v>
      </c>
    </row>
    <row r="40" spans="1:13" x14ac:dyDescent="0.2">
      <c r="A40" s="193">
        <v>30</v>
      </c>
      <c r="B40" s="199" t="s">
        <v>46</v>
      </c>
      <c r="C40" s="200" t="s">
        <v>47</v>
      </c>
      <c r="D40" s="892">
        <f t="shared" si="3"/>
        <v>30391</v>
      </c>
      <c r="E40" s="892">
        <f t="shared" si="2"/>
        <v>20</v>
      </c>
      <c r="F40" s="892">
        <v>5448</v>
      </c>
      <c r="G40" s="892"/>
      <c r="H40" s="892">
        <v>7501</v>
      </c>
      <c r="I40" s="892"/>
      <c r="J40" s="892">
        <v>14350</v>
      </c>
      <c r="K40" s="892"/>
      <c r="L40" s="892">
        <v>3072</v>
      </c>
      <c r="M40" s="892">
        <v>20</v>
      </c>
    </row>
    <row r="41" spans="1:13" x14ac:dyDescent="0.2">
      <c r="A41" s="193">
        <v>31</v>
      </c>
      <c r="B41" s="196" t="s">
        <v>159</v>
      </c>
      <c r="C41" s="195" t="s">
        <v>160</v>
      </c>
      <c r="D41" s="892">
        <f t="shared" si="3"/>
        <v>4595</v>
      </c>
      <c r="E41" s="892">
        <f t="shared" si="2"/>
        <v>5</v>
      </c>
      <c r="F41" s="892">
        <v>667</v>
      </c>
      <c r="G41" s="892"/>
      <c r="H41" s="892">
        <v>1340</v>
      </c>
      <c r="I41" s="892"/>
      <c r="J41" s="892">
        <v>2224</v>
      </c>
      <c r="K41" s="892"/>
      <c r="L41" s="892">
        <v>359</v>
      </c>
      <c r="M41" s="892">
        <v>5</v>
      </c>
    </row>
    <row r="42" spans="1:13" x14ac:dyDescent="0.2">
      <c r="A42" s="193">
        <v>32</v>
      </c>
      <c r="B42" s="197" t="s">
        <v>58</v>
      </c>
      <c r="C42" s="198" t="s">
        <v>59</v>
      </c>
      <c r="D42" s="892">
        <f t="shared" si="3"/>
        <v>22698</v>
      </c>
      <c r="E42" s="892">
        <f t="shared" si="2"/>
        <v>75</v>
      </c>
      <c r="F42" s="892">
        <v>3054</v>
      </c>
      <c r="G42" s="892"/>
      <c r="H42" s="892">
        <v>5185</v>
      </c>
      <c r="I42" s="892"/>
      <c r="J42" s="892">
        <v>10396</v>
      </c>
      <c r="K42" s="892"/>
      <c r="L42" s="892">
        <v>3988</v>
      </c>
      <c r="M42" s="892">
        <f>10+36+17+7+5</f>
        <v>75</v>
      </c>
    </row>
    <row r="43" spans="1:13" x14ac:dyDescent="0.2">
      <c r="A43" s="193">
        <v>33</v>
      </c>
      <c r="B43" s="196" t="s">
        <v>161</v>
      </c>
      <c r="C43" s="195" t="s">
        <v>162</v>
      </c>
      <c r="D43" s="892">
        <f t="shared" si="3"/>
        <v>7052</v>
      </c>
      <c r="E43" s="892">
        <f t="shared" si="2"/>
        <v>65</v>
      </c>
      <c r="F43" s="892">
        <v>962</v>
      </c>
      <c r="G43" s="892"/>
      <c r="H43" s="892">
        <v>2083</v>
      </c>
      <c r="I43" s="892"/>
      <c r="J43" s="892">
        <v>3670</v>
      </c>
      <c r="K43" s="892">
        <v>1</v>
      </c>
      <c r="L43" s="892">
        <v>272</v>
      </c>
      <c r="M43" s="892">
        <f>49+15</f>
        <v>64</v>
      </c>
    </row>
    <row r="44" spans="1:13" x14ac:dyDescent="0.2">
      <c r="A44" s="193">
        <v>34</v>
      </c>
      <c r="B44" s="194" t="s">
        <v>82</v>
      </c>
      <c r="C44" s="195" t="s">
        <v>83</v>
      </c>
      <c r="D44" s="892">
        <f t="shared" si="3"/>
        <v>23279</v>
      </c>
      <c r="E44" s="892">
        <f t="shared" si="2"/>
        <v>92</v>
      </c>
      <c r="F44" s="892">
        <v>3138</v>
      </c>
      <c r="G44" s="892"/>
      <c r="H44" s="892">
        <v>5343</v>
      </c>
      <c r="I44" s="892">
        <v>1</v>
      </c>
      <c r="J44" s="892">
        <v>12298</v>
      </c>
      <c r="K44" s="892"/>
      <c r="L44" s="892">
        <v>2408</v>
      </c>
      <c r="M44" s="892">
        <f>81+10</f>
        <v>91</v>
      </c>
    </row>
    <row r="45" spans="1:13" x14ac:dyDescent="0.2">
      <c r="A45" s="193">
        <v>35</v>
      </c>
      <c r="B45" s="201" t="s">
        <v>163</v>
      </c>
      <c r="C45" s="202" t="s">
        <v>164</v>
      </c>
      <c r="D45" s="892">
        <f t="shared" si="3"/>
        <v>6683</v>
      </c>
      <c r="E45" s="892">
        <f t="shared" si="2"/>
        <v>28</v>
      </c>
      <c r="F45" s="892">
        <v>929</v>
      </c>
      <c r="G45" s="892"/>
      <c r="H45" s="892">
        <v>2149</v>
      </c>
      <c r="I45" s="892"/>
      <c r="J45" s="892">
        <v>3088</v>
      </c>
      <c r="K45" s="892"/>
      <c r="L45" s="892">
        <v>489</v>
      </c>
      <c r="M45" s="892">
        <f>18+10</f>
        <v>28</v>
      </c>
    </row>
    <row r="46" spans="1:13" x14ac:dyDescent="0.2">
      <c r="A46" s="193">
        <v>36</v>
      </c>
      <c r="B46" s="194" t="s">
        <v>165</v>
      </c>
      <c r="C46" s="195" t="s">
        <v>166</v>
      </c>
      <c r="D46" s="892">
        <f t="shared" si="3"/>
        <v>5816</v>
      </c>
      <c r="E46" s="892">
        <f t="shared" si="2"/>
        <v>65</v>
      </c>
      <c r="F46" s="892">
        <v>774</v>
      </c>
      <c r="G46" s="892"/>
      <c r="H46" s="892">
        <v>1070</v>
      </c>
      <c r="I46" s="892"/>
      <c r="J46" s="892">
        <v>3065</v>
      </c>
      <c r="K46" s="892">
        <v>4</v>
      </c>
      <c r="L46" s="892">
        <v>842</v>
      </c>
      <c r="M46" s="892">
        <v>61</v>
      </c>
    </row>
    <row r="47" spans="1:13" x14ac:dyDescent="0.2">
      <c r="A47" s="193">
        <v>37</v>
      </c>
      <c r="B47" s="199" t="s">
        <v>86</v>
      </c>
      <c r="C47" s="200" t="s">
        <v>87</v>
      </c>
      <c r="D47" s="892">
        <f t="shared" si="3"/>
        <v>9127</v>
      </c>
      <c r="E47" s="892">
        <f t="shared" si="2"/>
        <v>0</v>
      </c>
      <c r="F47" s="892">
        <v>1240</v>
      </c>
      <c r="G47" s="892"/>
      <c r="H47" s="892">
        <v>1531</v>
      </c>
      <c r="I47" s="892"/>
      <c r="J47" s="892">
        <v>4880</v>
      </c>
      <c r="K47" s="892"/>
      <c r="L47" s="892">
        <v>1476</v>
      </c>
      <c r="M47" s="892"/>
    </row>
    <row r="48" spans="1:13" x14ac:dyDescent="0.2">
      <c r="A48" s="193">
        <v>38</v>
      </c>
      <c r="B48" s="197" t="s">
        <v>167</v>
      </c>
      <c r="C48" s="198" t="s">
        <v>168</v>
      </c>
      <c r="D48" s="892">
        <f t="shared" si="3"/>
        <v>3788</v>
      </c>
      <c r="E48" s="892">
        <f t="shared" si="2"/>
        <v>0</v>
      </c>
      <c r="F48" s="892">
        <v>619</v>
      </c>
      <c r="G48" s="892"/>
      <c r="H48" s="892">
        <v>847</v>
      </c>
      <c r="I48" s="892"/>
      <c r="J48" s="892">
        <v>1874</v>
      </c>
      <c r="K48" s="892"/>
      <c r="L48" s="892">
        <v>448</v>
      </c>
      <c r="M48" s="892"/>
    </row>
    <row r="49" spans="1:13" x14ac:dyDescent="0.2">
      <c r="A49" s="193">
        <v>39</v>
      </c>
      <c r="B49" s="196" t="s">
        <v>169</v>
      </c>
      <c r="C49" s="195" t="s">
        <v>170</v>
      </c>
      <c r="D49" s="892">
        <f t="shared" si="3"/>
        <v>5121</v>
      </c>
      <c r="E49" s="892">
        <f t="shared" si="2"/>
        <v>0</v>
      </c>
      <c r="F49" s="892">
        <v>1740</v>
      </c>
      <c r="G49" s="892"/>
      <c r="H49" s="892">
        <v>2167</v>
      </c>
      <c r="I49" s="892"/>
      <c r="J49" s="892">
        <v>954</v>
      </c>
      <c r="K49" s="892"/>
      <c r="L49" s="892">
        <v>260</v>
      </c>
      <c r="M49" s="892"/>
    </row>
    <row r="50" spans="1:13" x14ac:dyDescent="0.2">
      <c r="A50" s="193">
        <v>40</v>
      </c>
      <c r="B50" s="197" t="s">
        <v>171</v>
      </c>
      <c r="C50" s="198" t="s">
        <v>172</v>
      </c>
      <c r="D50" s="892">
        <f t="shared" si="3"/>
        <v>26586</v>
      </c>
      <c r="E50" s="892">
        <f t="shared" si="2"/>
        <v>169</v>
      </c>
      <c r="F50" s="892">
        <v>4411</v>
      </c>
      <c r="G50" s="892">
        <v>1</v>
      </c>
      <c r="H50" s="892">
        <v>7654</v>
      </c>
      <c r="I50" s="892"/>
      <c r="J50" s="892">
        <v>11756</v>
      </c>
      <c r="K50" s="892">
        <v>4</v>
      </c>
      <c r="L50" s="892">
        <v>2596</v>
      </c>
      <c r="M50" s="892">
        <f>154+10</f>
        <v>164</v>
      </c>
    </row>
    <row r="51" spans="1:13" x14ac:dyDescent="0.2">
      <c r="A51" s="193">
        <v>41</v>
      </c>
      <c r="B51" s="194" t="s">
        <v>78</v>
      </c>
      <c r="C51" s="195" t="s">
        <v>79</v>
      </c>
      <c r="D51" s="892">
        <f t="shared" si="3"/>
        <v>7488</v>
      </c>
      <c r="E51" s="892">
        <f t="shared" si="2"/>
        <v>75</v>
      </c>
      <c r="F51" s="892">
        <v>995</v>
      </c>
      <c r="G51" s="892"/>
      <c r="H51" s="892">
        <v>1921</v>
      </c>
      <c r="I51" s="892"/>
      <c r="J51" s="892">
        <v>3782</v>
      </c>
      <c r="K51" s="892"/>
      <c r="L51" s="892">
        <v>715</v>
      </c>
      <c r="M51" s="892">
        <f>60+15</f>
        <v>75</v>
      </c>
    </row>
    <row r="52" spans="1:13" x14ac:dyDescent="0.2">
      <c r="A52" s="193">
        <v>42</v>
      </c>
      <c r="B52" s="194" t="s">
        <v>173</v>
      </c>
      <c r="C52" s="195" t="s">
        <v>174</v>
      </c>
      <c r="D52" s="892">
        <f t="shared" si="3"/>
        <v>15104</v>
      </c>
      <c r="E52" s="892">
        <f t="shared" si="2"/>
        <v>63</v>
      </c>
      <c r="F52" s="892">
        <v>3851</v>
      </c>
      <c r="G52" s="892"/>
      <c r="H52" s="892">
        <v>4079</v>
      </c>
      <c r="I52" s="892"/>
      <c r="J52" s="892">
        <v>5632</v>
      </c>
      <c r="K52" s="892"/>
      <c r="L52" s="892">
        <v>1479</v>
      </c>
      <c r="M52" s="892">
        <f>23+40</f>
        <v>63</v>
      </c>
    </row>
    <row r="53" spans="1:13" x14ac:dyDescent="0.2">
      <c r="A53" s="193">
        <v>43</v>
      </c>
      <c r="B53" s="197" t="s">
        <v>175</v>
      </c>
      <c r="C53" s="198" t="s">
        <v>176</v>
      </c>
      <c r="D53" s="892">
        <f t="shared" si="3"/>
        <v>5995</v>
      </c>
      <c r="E53" s="892">
        <f t="shared" si="2"/>
        <v>90</v>
      </c>
      <c r="F53" s="892">
        <v>837</v>
      </c>
      <c r="G53" s="892"/>
      <c r="H53" s="892">
        <v>1169</v>
      </c>
      <c r="I53" s="892"/>
      <c r="J53" s="892">
        <v>3042</v>
      </c>
      <c r="K53" s="892"/>
      <c r="L53" s="892">
        <v>857</v>
      </c>
      <c r="M53" s="892">
        <f>15+75</f>
        <v>90</v>
      </c>
    </row>
    <row r="54" spans="1:13" x14ac:dyDescent="0.2">
      <c r="A54" s="193">
        <v>44</v>
      </c>
      <c r="B54" s="197" t="s">
        <v>42</v>
      </c>
      <c r="C54" s="198" t="s">
        <v>43</v>
      </c>
      <c r="D54" s="892">
        <f t="shared" si="3"/>
        <v>8227</v>
      </c>
      <c r="E54" s="892">
        <f t="shared" si="2"/>
        <v>60</v>
      </c>
      <c r="F54" s="892">
        <v>1292</v>
      </c>
      <c r="G54" s="892"/>
      <c r="H54" s="892">
        <v>2113</v>
      </c>
      <c r="I54" s="892"/>
      <c r="J54" s="892">
        <v>4518</v>
      </c>
      <c r="K54" s="892"/>
      <c r="L54" s="892">
        <v>244</v>
      </c>
      <c r="M54" s="892">
        <v>60</v>
      </c>
    </row>
    <row r="55" spans="1:13" ht="10.5" customHeight="1" x14ac:dyDescent="0.2">
      <c r="A55" s="193">
        <v>45</v>
      </c>
      <c r="B55" s="196" t="s">
        <v>177</v>
      </c>
      <c r="C55" s="195" t="s">
        <v>178</v>
      </c>
      <c r="D55" s="892">
        <f t="shared" si="3"/>
        <v>9605</v>
      </c>
      <c r="E55" s="892">
        <f t="shared" si="2"/>
        <v>20</v>
      </c>
      <c r="F55" s="892">
        <v>1571</v>
      </c>
      <c r="G55" s="892"/>
      <c r="H55" s="892">
        <v>2439</v>
      </c>
      <c r="I55" s="892"/>
      <c r="J55" s="892">
        <v>4012</v>
      </c>
      <c r="K55" s="892"/>
      <c r="L55" s="892">
        <v>1563</v>
      </c>
      <c r="M55" s="892">
        <v>20</v>
      </c>
    </row>
    <row r="56" spans="1:13" x14ac:dyDescent="0.2">
      <c r="A56" s="193">
        <v>46</v>
      </c>
      <c r="B56" s="197" t="s">
        <v>179</v>
      </c>
      <c r="C56" s="198" t="s">
        <v>180</v>
      </c>
      <c r="D56" s="892">
        <f t="shared" si="3"/>
        <v>4608</v>
      </c>
      <c r="E56" s="892">
        <f t="shared" si="2"/>
        <v>8</v>
      </c>
      <c r="F56" s="892">
        <v>619</v>
      </c>
      <c r="G56" s="892"/>
      <c r="H56" s="892">
        <v>924</v>
      </c>
      <c r="I56" s="892"/>
      <c r="J56" s="892">
        <v>2100</v>
      </c>
      <c r="K56" s="892"/>
      <c r="L56" s="892">
        <v>957</v>
      </c>
      <c r="M56" s="892">
        <v>8</v>
      </c>
    </row>
    <row r="57" spans="1:13" x14ac:dyDescent="0.2">
      <c r="A57" s="193">
        <v>47</v>
      </c>
      <c r="B57" s="196" t="s">
        <v>181</v>
      </c>
      <c r="C57" s="195" t="s">
        <v>182</v>
      </c>
      <c r="D57" s="892">
        <f t="shared" si="3"/>
        <v>5661</v>
      </c>
      <c r="E57" s="892">
        <f t="shared" si="2"/>
        <v>0</v>
      </c>
      <c r="F57" s="892">
        <v>1056</v>
      </c>
      <c r="G57" s="892"/>
      <c r="H57" s="892">
        <v>936</v>
      </c>
      <c r="I57" s="892"/>
      <c r="J57" s="892">
        <v>2895</v>
      </c>
      <c r="K57" s="892"/>
      <c r="L57" s="892">
        <v>774</v>
      </c>
      <c r="M57" s="892"/>
    </row>
    <row r="58" spans="1:13" x14ac:dyDescent="0.2">
      <c r="A58" s="193">
        <v>48</v>
      </c>
      <c r="B58" s="197" t="s">
        <v>183</v>
      </c>
      <c r="C58" s="198" t="s">
        <v>184</v>
      </c>
      <c r="D58" s="892">
        <f t="shared" si="3"/>
        <v>13308</v>
      </c>
      <c r="E58" s="892">
        <f t="shared" si="2"/>
        <v>25</v>
      </c>
      <c r="F58" s="892">
        <v>1652</v>
      </c>
      <c r="G58" s="892"/>
      <c r="H58" s="892">
        <v>2157</v>
      </c>
      <c r="I58" s="892"/>
      <c r="J58" s="892">
        <v>6543</v>
      </c>
      <c r="K58" s="892">
        <v>4</v>
      </c>
      <c r="L58" s="892">
        <v>2931</v>
      </c>
      <c r="M58" s="892">
        <f>6+15</f>
        <v>21</v>
      </c>
    </row>
    <row r="59" spans="1:13" x14ac:dyDescent="0.2">
      <c r="A59" s="193">
        <v>49</v>
      </c>
      <c r="B59" s="197" t="s">
        <v>185</v>
      </c>
      <c r="C59" s="198" t="s">
        <v>186</v>
      </c>
      <c r="D59" s="892">
        <f t="shared" si="3"/>
        <v>32809</v>
      </c>
      <c r="E59" s="892">
        <f t="shared" si="2"/>
        <v>286</v>
      </c>
      <c r="F59" s="892">
        <v>4836</v>
      </c>
      <c r="G59" s="892">
        <v>1</v>
      </c>
      <c r="H59" s="892">
        <v>7850</v>
      </c>
      <c r="I59" s="892"/>
      <c r="J59" s="892">
        <v>16678</v>
      </c>
      <c r="K59" s="892">
        <f>2+3+2</f>
        <v>7</v>
      </c>
      <c r="L59" s="892">
        <v>3159</v>
      </c>
      <c r="M59" s="892">
        <f>6+142+109+21</f>
        <v>278</v>
      </c>
    </row>
    <row r="60" spans="1:13" x14ac:dyDescent="0.2">
      <c r="A60" s="193">
        <v>50</v>
      </c>
      <c r="B60" s="197" t="s">
        <v>187</v>
      </c>
      <c r="C60" s="198" t="s">
        <v>188</v>
      </c>
      <c r="D60" s="892">
        <f t="shared" si="3"/>
        <v>5425</v>
      </c>
      <c r="E60" s="892">
        <f t="shared" si="2"/>
        <v>15</v>
      </c>
      <c r="F60" s="892">
        <v>633</v>
      </c>
      <c r="G60" s="892"/>
      <c r="H60" s="892">
        <v>1105</v>
      </c>
      <c r="I60" s="892"/>
      <c r="J60" s="892">
        <v>2454</v>
      </c>
      <c r="K60" s="892"/>
      <c r="L60" s="892">
        <v>1218</v>
      </c>
      <c r="M60" s="892">
        <v>15</v>
      </c>
    </row>
    <row r="61" spans="1:13" x14ac:dyDescent="0.2">
      <c r="A61" s="193">
        <v>51</v>
      </c>
      <c r="B61" s="197" t="s">
        <v>189</v>
      </c>
      <c r="C61" s="198" t="s">
        <v>190</v>
      </c>
      <c r="D61" s="892">
        <f t="shared" si="3"/>
        <v>0</v>
      </c>
      <c r="E61" s="892">
        <f t="shared" si="2"/>
        <v>0</v>
      </c>
      <c r="F61" s="892">
        <v>0</v>
      </c>
      <c r="G61" s="892"/>
      <c r="H61" s="892">
        <v>0</v>
      </c>
      <c r="I61" s="892"/>
      <c r="J61" s="892">
        <v>0</v>
      </c>
      <c r="K61" s="892"/>
      <c r="L61" s="892">
        <v>0</v>
      </c>
      <c r="M61" s="892"/>
    </row>
    <row r="62" spans="1:13" x14ac:dyDescent="0.2">
      <c r="A62" s="193">
        <v>52</v>
      </c>
      <c r="B62" s="203" t="s">
        <v>191</v>
      </c>
      <c r="C62" s="200" t="s">
        <v>192</v>
      </c>
      <c r="D62" s="892">
        <f t="shared" si="3"/>
        <v>0</v>
      </c>
      <c r="E62" s="892">
        <f t="shared" si="2"/>
        <v>0</v>
      </c>
      <c r="F62" s="892">
        <v>0</v>
      </c>
      <c r="G62" s="892"/>
      <c r="H62" s="892">
        <v>0</v>
      </c>
      <c r="I62" s="892"/>
      <c r="J62" s="892">
        <v>0</v>
      </c>
      <c r="K62" s="892"/>
      <c r="L62" s="892">
        <v>0</v>
      </c>
      <c r="M62" s="892"/>
    </row>
    <row r="63" spans="1:13" x14ac:dyDescent="0.2">
      <c r="A63" s="193">
        <v>53</v>
      </c>
      <c r="B63" s="197" t="s">
        <v>22</v>
      </c>
      <c r="C63" s="198" t="s">
        <v>23</v>
      </c>
      <c r="D63" s="892">
        <f t="shared" si="3"/>
        <v>160</v>
      </c>
      <c r="E63" s="892">
        <f t="shared" si="2"/>
        <v>160</v>
      </c>
      <c r="F63" s="892">
        <v>0</v>
      </c>
      <c r="G63" s="892"/>
      <c r="H63" s="892">
        <v>0</v>
      </c>
      <c r="I63" s="892"/>
      <c r="J63" s="892"/>
      <c r="K63" s="892">
        <v>1</v>
      </c>
      <c r="L63" s="892"/>
      <c r="M63" s="892">
        <f>20+59+80</f>
        <v>159</v>
      </c>
    </row>
    <row r="64" spans="1:13" x14ac:dyDescent="0.2">
      <c r="A64" s="193">
        <v>54</v>
      </c>
      <c r="B64" s="196" t="s">
        <v>24</v>
      </c>
      <c r="C64" s="198" t="s">
        <v>368</v>
      </c>
      <c r="D64" s="892">
        <f t="shared" si="3"/>
        <v>250</v>
      </c>
      <c r="E64" s="892">
        <f t="shared" si="2"/>
        <v>250</v>
      </c>
      <c r="F64" s="892"/>
      <c r="G64" s="892">
        <v>3</v>
      </c>
      <c r="H64" s="892">
        <v>0</v>
      </c>
      <c r="I64" s="892"/>
      <c r="J64" s="892">
        <v>0</v>
      </c>
      <c r="K64" s="892"/>
      <c r="L64" s="892"/>
      <c r="M64" s="892">
        <f>129+118</f>
        <v>247</v>
      </c>
    </row>
    <row r="65" spans="1:13" x14ac:dyDescent="0.2">
      <c r="A65" s="193">
        <v>55</v>
      </c>
      <c r="B65" s="199" t="s">
        <v>193</v>
      </c>
      <c r="C65" s="200" t="s">
        <v>194</v>
      </c>
      <c r="D65" s="892">
        <f t="shared" si="3"/>
        <v>40</v>
      </c>
      <c r="E65" s="892">
        <f t="shared" si="2"/>
        <v>40</v>
      </c>
      <c r="F65" s="892">
        <v>0</v>
      </c>
      <c r="G65" s="892"/>
      <c r="H65" s="892">
        <v>0</v>
      </c>
      <c r="I65" s="892"/>
      <c r="J65" s="892">
        <v>0</v>
      </c>
      <c r="K65" s="892"/>
      <c r="L65" s="892"/>
      <c r="M65" s="892">
        <v>40</v>
      </c>
    </row>
    <row r="66" spans="1:13" x14ac:dyDescent="0.2">
      <c r="A66" s="193">
        <v>56</v>
      </c>
      <c r="B66" s="196" t="s">
        <v>26</v>
      </c>
      <c r="C66" s="198" t="s">
        <v>369</v>
      </c>
      <c r="D66" s="892">
        <f t="shared" si="3"/>
        <v>45</v>
      </c>
      <c r="E66" s="892">
        <f t="shared" si="2"/>
        <v>45</v>
      </c>
      <c r="F66" s="892">
        <v>0</v>
      </c>
      <c r="G66" s="892"/>
      <c r="H66" s="892">
        <v>0</v>
      </c>
      <c r="I66" s="892"/>
      <c r="J66" s="892">
        <v>0</v>
      </c>
      <c r="K66" s="892"/>
      <c r="L66" s="892"/>
      <c r="M66" s="892">
        <f>12+13+20</f>
        <v>45</v>
      </c>
    </row>
    <row r="67" spans="1:13" x14ac:dyDescent="0.2">
      <c r="A67" s="193">
        <v>57</v>
      </c>
      <c r="B67" s="197" t="s">
        <v>28</v>
      </c>
      <c r="C67" s="198" t="s">
        <v>195</v>
      </c>
      <c r="D67" s="892">
        <f t="shared" si="3"/>
        <v>4</v>
      </c>
      <c r="E67" s="892">
        <f t="shared" si="2"/>
        <v>4</v>
      </c>
      <c r="F67" s="892">
        <v>0</v>
      </c>
      <c r="G67" s="892"/>
      <c r="H67" s="892">
        <v>0</v>
      </c>
      <c r="I67" s="892"/>
      <c r="J67" s="892">
        <v>0</v>
      </c>
      <c r="K67" s="892"/>
      <c r="L67" s="892"/>
      <c r="M67" s="892">
        <v>4</v>
      </c>
    </row>
    <row r="68" spans="1:13" ht="22.5" x14ac:dyDescent="0.2">
      <c r="A68" s="193">
        <v>58</v>
      </c>
      <c r="B68" s="194" t="s">
        <v>196</v>
      </c>
      <c r="C68" s="198" t="s">
        <v>370</v>
      </c>
      <c r="D68" s="892">
        <f t="shared" si="3"/>
        <v>0</v>
      </c>
      <c r="E68" s="892">
        <f t="shared" si="2"/>
        <v>0</v>
      </c>
      <c r="F68" s="892">
        <v>0</v>
      </c>
      <c r="G68" s="892"/>
      <c r="H68" s="892">
        <v>0</v>
      </c>
      <c r="I68" s="892"/>
      <c r="J68" s="892">
        <v>0</v>
      </c>
      <c r="K68" s="892"/>
      <c r="L68" s="892">
        <v>0</v>
      </c>
      <c r="M68" s="892"/>
    </row>
    <row r="69" spans="1:13" ht="22.5" x14ac:dyDescent="0.2">
      <c r="A69" s="193">
        <v>59</v>
      </c>
      <c r="B69" s="194" t="s">
        <v>198</v>
      </c>
      <c r="C69" s="198" t="s">
        <v>371</v>
      </c>
      <c r="D69" s="892">
        <f t="shared" si="3"/>
        <v>0</v>
      </c>
      <c r="E69" s="892">
        <f t="shared" si="2"/>
        <v>0</v>
      </c>
      <c r="F69" s="892">
        <v>0</v>
      </c>
      <c r="G69" s="892"/>
      <c r="H69" s="892">
        <v>0</v>
      </c>
      <c r="I69" s="892"/>
      <c r="J69" s="892">
        <v>0</v>
      </c>
      <c r="K69" s="892"/>
      <c r="L69" s="892">
        <v>0</v>
      </c>
      <c r="M69" s="892"/>
    </row>
    <row r="70" spans="1:13" x14ac:dyDescent="0.2">
      <c r="A70" s="193">
        <v>60</v>
      </c>
      <c r="B70" s="196" t="s">
        <v>62</v>
      </c>
      <c r="C70" s="198" t="s">
        <v>372</v>
      </c>
      <c r="D70" s="892">
        <f t="shared" si="3"/>
        <v>25651</v>
      </c>
      <c r="E70" s="892">
        <f t="shared" si="2"/>
        <v>0</v>
      </c>
      <c r="F70" s="892">
        <v>4629</v>
      </c>
      <c r="G70" s="892"/>
      <c r="H70" s="892">
        <v>6200</v>
      </c>
      <c r="I70" s="892"/>
      <c r="J70" s="892">
        <v>13032</v>
      </c>
      <c r="K70" s="892"/>
      <c r="L70" s="892">
        <f>1835-45</f>
        <v>1790</v>
      </c>
      <c r="M70" s="892"/>
    </row>
    <row r="71" spans="1:13" x14ac:dyDescent="0.2">
      <c r="A71" s="193">
        <v>61</v>
      </c>
      <c r="B71" s="196" t="s">
        <v>64</v>
      </c>
      <c r="C71" s="195" t="s">
        <v>201</v>
      </c>
      <c r="D71" s="892">
        <f t="shared" si="3"/>
        <v>20227</v>
      </c>
      <c r="E71" s="892">
        <f t="shared" si="2"/>
        <v>0</v>
      </c>
      <c r="F71" s="892">
        <f>3333-3</f>
        <v>3330</v>
      </c>
      <c r="G71" s="892"/>
      <c r="H71" s="892">
        <v>3801</v>
      </c>
      <c r="I71" s="892"/>
      <c r="J71" s="892">
        <f>10373-1</f>
        <v>10372</v>
      </c>
      <c r="K71" s="892"/>
      <c r="L71" s="892">
        <f>2756-32</f>
        <v>2724</v>
      </c>
      <c r="M71" s="892"/>
    </row>
    <row r="72" spans="1:13" x14ac:dyDescent="0.2">
      <c r="A72" s="193">
        <v>62</v>
      </c>
      <c r="B72" s="196" t="s">
        <v>66</v>
      </c>
      <c r="C72" s="198" t="s">
        <v>373</v>
      </c>
      <c r="D72" s="892">
        <f t="shared" si="3"/>
        <v>37574</v>
      </c>
      <c r="E72" s="892">
        <f t="shared" si="2"/>
        <v>0</v>
      </c>
      <c r="F72" s="892">
        <v>6356</v>
      </c>
      <c r="G72" s="892"/>
      <c r="H72" s="892">
        <v>7605</v>
      </c>
      <c r="I72" s="892"/>
      <c r="J72" s="892">
        <v>18800</v>
      </c>
      <c r="K72" s="892"/>
      <c r="L72" s="892">
        <f>4880-67</f>
        <v>4813</v>
      </c>
      <c r="M72" s="892"/>
    </row>
    <row r="73" spans="1:13" x14ac:dyDescent="0.2">
      <c r="A73" s="193">
        <v>63</v>
      </c>
      <c r="B73" s="196" t="s">
        <v>203</v>
      </c>
      <c r="C73" s="198" t="s">
        <v>374</v>
      </c>
      <c r="D73" s="892">
        <f t="shared" si="3"/>
        <v>15</v>
      </c>
      <c r="E73" s="892">
        <f t="shared" ref="E73:E136" si="5">G73+I73+K73+M73</f>
        <v>0</v>
      </c>
      <c r="F73" s="892">
        <v>0</v>
      </c>
      <c r="G73" s="892"/>
      <c r="H73" s="892">
        <v>0</v>
      </c>
      <c r="I73" s="892"/>
      <c r="J73" s="892">
        <v>0</v>
      </c>
      <c r="K73" s="892"/>
      <c r="L73" s="892">
        <v>15</v>
      </c>
      <c r="M73" s="892"/>
    </row>
    <row r="74" spans="1:13" x14ac:dyDescent="0.2">
      <c r="A74" s="193">
        <v>64</v>
      </c>
      <c r="B74" s="194" t="s">
        <v>205</v>
      </c>
      <c r="C74" s="198" t="s">
        <v>375</v>
      </c>
      <c r="D74" s="892">
        <f t="shared" ref="D74:D137" si="6">SUM(F74:M74)</f>
        <v>7</v>
      </c>
      <c r="E74" s="892">
        <f t="shared" si="5"/>
        <v>0</v>
      </c>
      <c r="F74" s="892">
        <v>0</v>
      </c>
      <c r="G74" s="892"/>
      <c r="H74" s="892">
        <v>0</v>
      </c>
      <c r="I74" s="892"/>
      <c r="J74" s="892">
        <v>0</v>
      </c>
      <c r="K74" s="892"/>
      <c r="L74" s="892">
        <v>7</v>
      </c>
      <c r="M74" s="892"/>
    </row>
    <row r="75" spans="1:13" x14ac:dyDescent="0.2">
      <c r="A75" s="193">
        <v>65</v>
      </c>
      <c r="B75" s="196" t="s">
        <v>207</v>
      </c>
      <c r="C75" s="198" t="s">
        <v>376</v>
      </c>
      <c r="D75" s="892">
        <f t="shared" si="6"/>
        <v>11</v>
      </c>
      <c r="E75" s="892">
        <f t="shared" si="5"/>
        <v>0</v>
      </c>
      <c r="F75" s="892">
        <v>4</v>
      </c>
      <c r="G75" s="892"/>
      <c r="H75" s="892">
        <v>0</v>
      </c>
      <c r="I75" s="892"/>
      <c r="J75" s="892">
        <v>0</v>
      </c>
      <c r="K75" s="892"/>
      <c r="L75" s="892">
        <v>7</v>
      </c>
      <c r="M75" s="892"/>
    </row>
    <row r="76" spans="1:13" x14ac:dyDescent="0.2">
      <c r="A76" s="193">
        <v>66</v>
      </c>
      <c r="B76" s="196" t="s">
        <v>209</v>
      </c>
      <c r="C76" s="198" t="s">
        <v>377</v>
      </c>
      <c r="D76" s="892">
        <f t="shared" si="6"/>
        <v>16</v>
      </c>
      <c r="E76" s="892">
        <f t="shared" si="5"/>
        <v>0</v>
      </c>
      <c r="F76" s="892">
        <v>0</v>
      </c>
      <c r="G76" s="892"/>
      <c r="H76" s="892">
        <v>0</v>
      </c>
      <c r="I76" s="892"/>
      <c r="J76" s="892">
        <v>0</v>
      </c>
      <c r="K76" s="892"/>
      <c r="L76" s="892">
        <v>16</v>
      </c>
      <c r="M76" s="892"/>
    </row>
    <row r="77" spans="1:13" x14ac:dyDescent="0.2">
      <c r="A77" s="193">
        <v>67</v>
      </c>
      <c r="B77" s="194" t="s">
        <v>211</v>
      </c>
      <c r="C77" s="198" t="s">
        <v>378</v>
      </c>
      <c r="D77" s="892">
        <f t="shared" si="6"/>
        <v>0</v>
      </c>
      <c r="E77" s="892">
        <f t="shared" si="5"/>
        <v>0</v>
      </c>
      <c r="F77" s="892">
        <v>0</v>
      </c>
      <c r="G77" s="892"/>
      <c r="H77" s="892">
        <v>0</v>
      </c>
      <c r="I77" s="892"/>
      <c r="J77" s="892">
        <v>0</v>
      </c>
      <c r="K77" s="892"/>
      <c r="L77" s="892">
        <v>0</v>
      </c>
      <c r="M77" s="892"/>
    </row>
    <row r="78" spans="1:13" x14ac:dyDescent="0.2">
      <c r="A78" s="193">
        <v>68</v>
      </c>
      <c r="B78" s="194" t="s">
        <v>213</v>
      </c>
      <c r="C78" s="198" t="s">
        <v>379</v>
      </c>
      <c r="D78" s="892">
        <f t="shared" si="6"/>
        <v>10</v>
      </c>
      <c r="E78" s="892">
        <f t="shared" si="5"/>
        <v>0</v>
      </c>
      <c r="F78" s="892">
        <v>0</v>
      </c>
      <c r="G78" s="892"/>
      <c r="H78" s="892">
        <v>0</v>
      </c>
      <c r="I78" s="892"/>
      <c r="J78" s="892">
        <v>0</v>
      </c>
      <c r="K78" s="892"/>
      <c r="L78" s="892">
        <v>10</v>
      </c>
      <c r="M78" s="892"/>
    </row>
    <row r="79" spans="1:13" x14ac:dyDescent="0.2">
      <c r="A79" s="193">
        <v>69</v>
      </c>
      <c r="B79" s="194" t="s">
        <v>215</v>
      </c>
      <c r="C79" s="198" t="s">
        <v>380</v>
      </c>
      <c r="D79" s="892">
        <f t="shared" si="6"/>
        <v>0</v>
      </c>
      <c r="E79" s="892">
        <f t="shared" si="5"/>
        <v>0</v>
      </c>
      <c r="F79" s="892">
        <v>0</v>
      </c>
      <c r="G79" s="892"/>
      <c r="H79" s="892">
        <v>0</v>
      </c>
      <c r="I79" s="892"/>
      <c r="J79" s="892">
        <v>0</v>
      </c>
      <c r="K79" s="892"/>
      <c r="L79" s="892">
        <v>0</v>
      </c>
      <c r="M79" s="892"/>
    </row>
    <row r="80" spans="1:13" x14ac:dyDescent="0.2">
      <c r="A80" s="193">
        <v>70</v>
      </c>
      <c r="B80" s="197" t="s">
        <v>217</v>
      </c>
      <c r="C80" s="198" t="s">
        <v>218</v>
      </c>
      <c r="D80" s="892">
        <f t="shared" si="6"/>
        <v>20847</v>
      </c>
      <c r="E80" s="892">
        <f t="shared" si="5"/>
        <v>98</v>
      </c>
      <c r="F80" s="892">
        <v>3774</v>
      </c>
      <c r="G80" s="892"/>
      <c r="H80" s="892">
        <v>5079</v>
      </c>
      <c r="I80" s="892"/>
      <c r="J80" s="892">
        <v>10573</v>
      </c>
      <c r="K80" s="892"/>
      <c r="L80" s="892">
        <f>1360-37</f>
        <v>1323</v>
      </c>
      <c r="M80" s="892">
        <v>98</v>
      </c>
    </row>
    <row r="81" spans="1:13" x14ac:dyDescent="0.2">
      <c r="A81" s="193">
        <v>71</v>
      </c>
      <c r="B81" s="194" t="s">
        <v>50</v>
      </c>
      <c r="C81" s="198" t="s">
        <v>381</v>
      </c>
      <c r="D81" s="892">
        <f t="shared" si="6"/>
        <v>45577</v>
      </c>
      <c r="E81" s="892">
        <f t="shared" si="5"/>
        <v>0</v>
      </c>
      <c r="F81" s="892">
        <v>8491</v>
      </c>
      <c r="G81" s="892"/>
      <c r="H81" s="892">
        <v>9670</v>
      </c>
      <c r="I81" s="892"/>
      <c r="J81" s="892">
        <v>22499</v>
      </c>
      <c r="K81" s="892"/>
      <c r="L81" s="892">
        <f>4998-81</f>
        <v>4917</v>
      </c>
      <c r="M81" s="892"/>
    </row>
    <row r="82" spans="1:13" x14ac:dyDescent="0.2">
      <c r="A82" s="193">
        <v>72</v>
      </c>
      <c r="B82" s="197" t="s">
        <v>52</v>
      </c>
      <c r="C82" s="198" t="s">
        <v>220</v>
      </c>
      <c r="D82" s="892">
        <f t="shared" si="6"/>
        <v>32665</v>
      </c>
      <c r="E82" s="892">
        <f t="shared" si="5"/>
        <v>0</v>
      </c>
      <c r="F82" s="892">
        <v>5485</v>
      </c>
      <c r="G82" s="892"/>
      <c r="H82" s="892">
        <v>6532</v>
      </c>
      <c r="I82" s="892"/>
      <c r="J82" s="892">
        <v>15764</v>
      </c>
      <c r="K82" s="892"/>
      <c r="L82" s="892">
        <f>4942-58</f>
        <v>4884</v>
      </c>
      <c r="M82" s="892"/>
    </row>
    <row r="83" spans="1:13" x14ac:dyDescent="0.2">
      <c r="A83" s="193">
        <v>73</v>
      </c>
      <c r="B83" s="199" t="s">
        <v>44</v>
      </c>
      <c r="C83" s="200" t="s">
        <v>221</v>
      </c>
      <c r="D83" s="892">
        <f t="shared" si="6"/>
        <v>12793</v>
      </c>
      <c r="E83" s="892">
        <f t="shared" si="5"/>
        <v>0</v>
      </c>
      <c r="F83" s="892">
        <v>2061</v>
      </c>
      <c r="G83" s="892"/>
      <c r="H83" s="892">
        <v>1994</v>
      </c>
      <c r="I83" s="892"/>
      <c r="J83" s="892">
        <v>6950</v>
      </c>
      <c r="K83" s="892"/>
      <c r="L83" s="892">
        <f>1811-23</f>
        <v>1788</v>
      </c>
      <c r="M83" s="892"/>
    </row>
    <row r="84" spans="1:13" x14ac:dyDescent="0.2">
      <c r="A84" s="193">
        <v>74</v>
      </c>
      <c r="B84" s="194" t="s">
        <v>54</v>
      </c>
      <c r="C84" s="198" t="s">
        <v>222</v>
      </c>
      <c r="D84" s="892">
        <f t="shared" si="6"/>
        <v>48639</v>
      </c>
      <c r="E84" s="892">
        <f t="shared" si="5"/>
        <v>0</v>
      </c>
      <c r="F84" s="892">
        <v>8020</v>
      </c>
      <c r="G84" s="892"/>
      <c r="H84" s="892">
        <v>11948</v>
      </c>
      <c r="I84" s="892"/>
      <c r="J84" s="892">
        <v>23514</v>
      </c>
      <c r="K84" s="892"/>
      <c r="L84" s="892">
        <f>5243-86</f>
        <v>5157</v>
      </c>
      <c r="M84" s="892"/>
    </row>
    <row r="85" spans="1:13" x14ac:dyDescent="0.2">
      <c r="A85" s="193">
        <v>75</v>
      </c>
      <c r="B85" s="199" t="s">
        <v>36</v>
      </c>
      <c r="C85" s="200" t="s">
        <v>37</v>
      </c>
      <c r="D85" s="892">
        <f t="shared" si="6"/>
        <v>100</v>
      </c>
      <c r="E85" s="892">
        <f t="shared" si="5"/>
        <v>100</v>
      </c>
      <c r="F85" s="892">
        <v>0</v>
      </c>
      <c r="G85" s="892"/>
      <c r="H85" s="892">
        <v>0</v>
      </c>
      <c r="I85" s="892"/>
      <c r="J85" s="892">
        <v>0</v>
      </c>
      <c r="K85" s="892"/>
      <c r="L85" s="892"/>
      <c r="M85" s="892">
        <f>3+16+12+18+27+14+10</f>
        <v>100</v>
      </c>
    </row>
    <row r="86" spans="1:13" x14ac:dyDescent="0.2">
      <c r="A86" s="193">
        <v>76</v>
      </c>
      <c r="B86" s="194" t="s">
        <v>48</v>
      </c>
      <c r="C86" s="198" t="s">
        <v>382</v>
      </c>
      <c r="D86" s="892">
        <f t="shared" si="6"/>
        <v>39548</v>
      </c>
      <c r="E86" s="892">
        <f t="shared" si="5"/>
        <v>0</v>
      </c>
      <c r="F86" s="892">
        <v>6755</v>
      </c>
      <c r="G86" s="892"/>
      <c r="H86" s="892">
        <v>7661</v>
      </c>
      <c r="I86" s="892"/>
      <c r="J86" s="892">
        <v>17790</v>
      </c>
      <c r="K86" s="892"/>
      <c r="L86" s="892">
        <f>7412-70</f>
        <v>7342</v>
      </c>
      <c r="M86" s="892"/>
    </row>
    <row r="87" spans="1:13" x14ac:dyDescent="0.2">
      <c r="A87" s="193">
        <v>77</v>
      </c>
      <c r="B87" s="199" t="s">
        <v>224</v>
      </c>
      <c r="C87" s="200" t="s">
        <v>225</v>
      </c>
      <c r="D87" s="892">
        <f t="shared" si="6"/>
        <v>77</v>
      </c>
      <c r="E87" s="892">
        <f t="shared" si="5"/>
        <v>0</v>
      </c>
      <c r="F87" s="892">
        <v>0</v>
      </c>
      <c r="G87" s="892"/>
      <c r="H87" s="892">
        <v>0</v>
      </c>
      <c r="I87" s="892"/>
      <c r="J87" s="892">
        <v>0</v>
      </c>
      <c r="K87" s="892"/>
      <c r="L87" s="892">
        <v>77</v>
      </c>
      <c r="M87" s="892"/>
    </row>
    <row r="88" spans="1:13" x14ac:dyDescent="0.2">
      <c r="A88" s="193">
        <v>78</v>
      </c>
      <c r="B88" s="196" t="s">
        <v>226</v>
      </c>
      <c r="C88" s="198" t="s">
        <v>383</v>
      </c>
      <c r="D88" s="892">
        <f t="shared" si="6"/>
        <v>0</v>
      </c>
      <c r="E88" s="892">
        <f t="shared" si="5"/>
        <v>0</v>
      </c>
      <c r="F88" s="892">
        <v>0</v>
      </c>
      <c r="G88" s="892"/>
      <c r="H88" s="892">
        <v>0</v>
      </c>
      <c r="I88" s="892"/>
      <c r="J88" s="892">
        <v>0</v>
      </c>
      <c r="K88" s="892"/>
      <c r="L88" s="892">
        <v>0</v>
      </c>
      <c r="M88" s="892"/>
    </row>
    <row r="89" spans="1:13" ht="21" x14ac:dyDescent="0.2">
      <c r="A89" s="1144">
        <v>79</v>
      </c>
      <c r="B89" s="1147" t="s">
        <v>228</v>
      </c>
      <c r="C89" s="893" t="s">
        <v>229</v>
      </c>
      <c r="D89" s="892">
        <f t="shared" si="6"/>
        <v>138</v>
      </c>
      <c r="E89" s="892">
        <f t="shared" si="5"/>
        <v>0</v>
      </c>
      <c r="F89" s="892">
        <v>29</v>
      </c>
      <c r="G89" s="892"/>
      <c r="H89" s="892">
        <v>2</v>
      </c>
      <c r="I89" s="892"/>
      <c r="J89" s="892">
        <v>79</v>
      </c>
      <c r="K89" s="892"/>
      <c r="L89" s="892">
        <v>28</v>
      </c>
      <c r="M89" s="892"/>
    </row>
    <row r="90" spans="1:13" ht="33.75" x14ac:dyDescent="0.2">
      <c r="A90" s="1145"/>
      <c r="B90" s="1148"/>
      <c r="C90" s="200" t="s">
        <v>230</v>
      </c>
      <c r="D90" s="892">
        <f t="shared" si="6"/>
        <v>138</v>
      </c>
      <c r="E90" s="892">
        <f t="shared" si="5"/>
        <v>0</v>
      </c>
      <c r="F90" s="892">
        <v>29</v>
      </c>
      <c r="G90" s="892"/>
      <c r="H90" s="892">
        <v>2</v>
      </c>
      <c r="I90" s="892"/>
      <c r="J90" s="892">
        <v>79</v>
      </c>
      <c r="K90" s="892"/>
      <c r="L90" s="892">
        <v>28</v>
      </c>
      <c r="M90" s="892"/>
    </row>
    <row r="91" spans="1:13" x14ac:dyDescent="0.2">
      <c r="A91" s="1145"/>
      <c r="B91" s="1148"/>
      <c r="C91" s="198" t="s">
        <v>231</v>
      </c>
      <c r="D91" s="892">
        <f t="shared" si="6"/>
        <v>0</v>
      </c>
      <c r="E91" s="892">
        <f t="shared" si="5"/>
        <v>0</v>
      </c>
      <c r="F91" s="892">
        <v>0</v>
      </c>
      <c r="G91" s="892"/>
      <c r="H91" s="892">
        <v>0</v>
      </c>
      <c r="I91" s="892"/>
      <c r="J91" s="892">
        <v>0</v>
      </c>
      <c r="K91" s="892"/>
      <c r="L91" s="892">
        <v>0</v>
      </c>
      <c r="M91" s="892"/>
    </row>
    <row r="92" spans="1:13" ht="22.5" x14ac:dyDescent="0.2">
      <c r="A92" s="1146"/>
      <c r="B92" s="1149"/>
      <c r="C92" s="894" t="s">
        <v>232</v>
      </c>
      <c r="D92" s="892">
        <f t="shared" si="6"/>
        <v>0</v>
      </c>
      <c r="E92" s="892">
        <f t="shared" si="5"/>
        <v>0</v>
      </c>
      <c r="F92" s="892">
        <v>0</v>
      </c>
      <c r="G92" s="892"/>
      <c r="H92" s="892">
        <v>0</v>
      </c>
      <c r="I92" s="892"/>
      <c r="J92" s="892">
        <v>0</v>
      </c>
      <c r="K92" s="892"/>
      <c r="L92" s="892">
        <v>0</v>
      </c>
      <c r="M92" s="892"/>
    </row>
    <row r="93" spans="1:13" ht="22.5" x14ac:dyDescent="0.2">
      <c r="A93" s="193">
        <v>80</v>
      </c>
      <c r="B93" s="196" t="s">
        <v>233</v>
      </c>
      <c r="C93" s="195" t="s">
        <v>234</v>
      </c>
      <c r="D93" s="892">
        <f t="shared" si="6"/>
        <v>0</v>
      </c>
      <c r="E93" s="892">
        <f t="shared" si="5"/>
        <v>0</v>
      </c>
      <c r="F93" s="892">
        <v>0</v>
      </c>
      <c r="G93" s="892"/>
      <c r="H93" s="892">
        <v>0</v>
      </c>
      <c r="I93" s="892"/>
      <c r="J93" s="892">
        <v>0</v>
      </c>
      <c r="K93" s="892"/>
      <c r="L93" s="892">
        <v>0</v>
      </c>
      <c r="M93" s="892"/>
    </row>
    <row r="94" spans="1:13" x14ac:dyDescent="0.2">
      <c r="A94" s="193">
        <v>81</v>
      </c>
      <c r="B94" s="196" t="s">
        <v>235</v>
      </c>
      <c r="C94" s="200" t="s">
        <v>236</v>
      </c>
      <c r="D94" s="892">
        <f t="shared" si="6"/>
        <v>1920</v>
      </c>
      <c r="E94" s="892">
        <f t="shared" si="5"/>
        <v>0</v>
      </c>
      <c r="F94" s="892">
        <v>246</v>
      </c>
      <c r="G94" s="892"/>
      <c r="H94" s="892">
        <v>369</v>
      </c>
      <c r="I94" s="892"/>
      <c r="J94" s="892">
        <v>854</v>
      </c>
      <c r="K94" s="892"/>
      <c r="L94" s="892">
        <f>454-3</f>
        <v>451</v>
      </c>
      <c r="M94" s="892"/>
    </row>
    <row r="95" spans="1:13" x14ac:dyDescent="0.2">
      <c r="A95" s="193">
        <v>82</v>
      </c>
      <c r="B95" s="197" t="s">
        <v>74</v>
      </c>
      <c r="C95" s="198" t="s">
        <v>237</v>
      </c>
      <c r="D95" s="892">
        <f t="shared" si="6"/>
        <v>10934</v>
      </c>
      <c r="E95" s="892">
        <f t="shared" si="5"/>
        <v>0</v>
      </c>
      <c r="F95" s="892">
        <v>1427</v>
      </c>
      <c r="G95" s="892"/>
      <c r="H95" s="892">
        <v>2977</v>
      </c>
      <c r="I95" s="892"/>
      <c r="J95" s="892">
        <v>4731</v>
      </c>
      <c r="K95" s="892"/>
      <c r="L95" s="892">
        <f>1818-19</f>
        <v>1799</v>
      </c>
      <c r="M95" s="892"/>
    </row>
    <row r="96" spans="1:13" x14ac:dyDescent="0.2">
      <c r="A96" s="193">
        <v>83</v>
      </c>
      <c r="B96" s="196" t="s">
        <v>38</v>
      </c>
      <c r="C96" s="195" t="s">
        <v>39</v>
      </c>
      <c r="D96" s="892">
        <f t="shared" si="6"/>
        <v>4066</v>
      </c>
      <c r="E96" s="892">
        <f t="shared" si="5"/>
        <v>0</v>
      </c>
      <c r="F96" s="892">
        <v>541</v>
      </c>
      <c r="G96" s="892"/>
      <c r="H96" s="892">
        <v>1022</v>
      </c>
      <c r="I96" s="892"/>
      <c r="J96" s="892">
        <v>1842</v>
      </c>
      <c r="K96" s="892"/>
      <c r="L96" s="892">
        <v>661</v>
      </c>
      <c r="M96" s="892"/>
    </row>
    <row r="97" spans="1:13" x14ac:dyDescent="0.2">
      <c r="A97" s="193">
        <v>84</v>
      </c>
      <c r="B97" s="197" t="s">
        <v>40</v>
      </c>
      <c r="C97" s="198" t="s">
        <v>41</v>
      </c>
      <c r="D97" s="892">
        <f t="shared" si="6"/>
        <v>3824</v>
      </c>
      <c r="E97" s="892">
        <f t="shared" si="5"/>
        <v>6</v>
      </c>
      <c r="F97" s="892">
        <v>480</v>
      </c>
      <c r="G97" s="892"/>
      <c r="H97" s="892">
        <v>995</v>
      </c>
      <c r="I97" s="892"/>
      <c r="J97" s="892">
        <v>2031</v>
      </c>
      <c r="K97" s="892"/>
      <c r="L97" s="892">
        <v>312</v>
      </c>
      <c r="M97" s="892">
        <v>6</v>
      </c>
    </row>
    <row r="98" spans="1:13" x14ac:dyDescent="0.2">
      <c r="A98" s="193">
        <v>85</v>
      </c>
      <c r="B98" s="197" t="s">
        <v>238</v>
      </c>
      <c r="C98" s="198" t="s">
        <v>239</v>
      </c>
      <c r="D98" s="892">
        <f t="shared" si="6"/>
        <v>13234</v>
      </c>
      <c r="E98" s="892">
        <f t="shared" si="5"/>
        <v>0</v>
      </c>
      <c r="F98" s="892">
        <v>1834</v>
      </c>
      <c r="G98" s="892"/>
      <c r="H98" s="892">
        <v>2952</v>
      </c>
      <c r="I98" s="892"/>
      <c r="J98" s="892">
        <v>5586</v>
      </c>
      <c r="K98" s="892"/>
      <c r="L98" s="892">
        <v>2862</v>
      </c>
      <c r="M98" s="892"/>
    </row>
    <row r="99" spans="1:13" x14ac:dyDescent="0.2">
      <c r="A99" s="193">
        <v>86</v>
      </c>
      <c r="B99" s="196" t="s">
        <v>240</v>
      </c>
      <c r="C99" s="200" t="s">
        <v>241</v>
      </c>
      <c r="D99" s="892">
        <f t="shared" si="6"/>
        <v>5363</v>
      </c>
      <c r="E99" s="892">
        <f t="shared" si="5"/>
        <v>0</v>
      </c>
      <c r="F99" s="892">
        <v>610</v>
      </c>
      <c r="G99" s="892"/>
      <c r="H99" s="892">
        <v>1178</v>
      </c>
      <c r="I99" s="892"/>
      <c r="J99" s="892">
        <v>2840</v>
      </c>
      <c r="K99" s="892"/>
      <c r="L99" s="892">
        <v>735</v>
      </c>
      <c r="M99" s="892"/>
    </row>
    <row r="100" spans="1:13" x14ac:dyDescent="0.2">
      <c r="A100" s="193">
        <v>87</v>
      </c>
      <c r="B100" s="196" t="s">
        <v>88</v>
      </c>
      <c r="C100" s="195" t="s">
        <v>89</v>
      </c>
      <c r="D100" s="892">
        <f t="shared" si="6"/>
        <v>7137</v>
      </c>
      <c r="E100" s="892">
        <f t="shared" si="5"/>
        <v>0</v>
      </c>
      <c r="F100" s="892">
        <v>1162</v>
      </c>
      <c r="G100" s="892"/>
      <c r="H100" s="892">
        <v>1796</v>
      </c>
      <c r="I100" s="892"/>
      <c r="J100" s="892">
        <v>3902</v>
      </c>
      <c r="K100" s="892"/>
      <c r="L100" s="892">
        <v>277</v>
      </c>
      <c r="M100" s="892"/>
    </row>
    <row r="101" spans="1:13" x14ac:dyDescent="0.2">
      <c r="A101" s="193">
        <v>88</v>
      </c>
      <c r="B101" s="194" t="s">
        <v>242</v>
      </c>
      <c r="C101" s="195" t="s">
        <v>243</v>
      </c>
      <c r="D101" s="892">
        <f t="shared" si="6"/>
        <v>12469</v>
      </c>
      <c r="E101" s="892">
        <f t="shared" si="5"/>
        <v>70</v>
      </c>
      <c r="F101" s="892">
        <v>2006</v>
      </c>
      <c r="G101" s="892"/>
      <c r="H101" s="892">
        <v>3563</v>
      </c>
      <c r="I101" s="892"/>
      <c r="J101" s="892">
        <v>5230</v>
      </c>
      <c r="K101" s="892"/>
      <c r="L101" s="892">
        <v>1600</v>
      </c>
      <c r="M101" s="892">
        <f>20+50</f>
        <v>70</v>
      </c>
    </row>
    <row r="102" spans="1:13" x14ac:dyDescent="0.2">
      <c r="A102" s="193">
        <v>89</v>
      </c>
      <c r="B102" s="194" t="s">
        <v>244</v>
      </c>
      <c r="C102" s="195" t="s">
        <v>245</v>
      </c>
      <c r="D102" s="892">
        <f t="shared" si="6"/>
        <v>12251</v>
      </c>
      <c r="E102" s="892">
        <f t="shared" si="5"/>
        <v>0</v>
      </c>
      <c r="F102" s="892">
        <v>1558</v>
      </c>
      <c r="G102" s="892"/>
      <c r="H102" s="892">
        <v>3113</v>
      </c>
      <c r="I102" s="892"/>
      <c r="J102" s="892">
        <v>4300</v>
      </c>
      <c r="K102" s="892"/>
      <c r="L102" s="892">
        <v>3280</v>
      </c>
      <c r="M102" s="892"/>
    </row>
    <row r="103" spans="1:13" x14ac:dyDescent="0.2">
      <c r="A103" s="193">
        <v>90</v>
      </c>
      <c r="B103" s="197" t="s">
        <v>246</v>
      </c>
      <c r="C103" s="198" t="s">
        <v>247</v>
      </c>
      <c r="D103" s="892">
        <f t="shared" si="6"/>
        <v>4184</v>
      </c>
      <c r="E103" s="892">
        <f t="shared" si="5"/>
        <v>20</v>
      </c>
      <c r="F103" s="892">
        <v>630</v>
      </c>
      <c r="G103" s="892"/>
      <c r="H103" s="892">
        <v>923</v>
      </c>
      <c r="I103" s="892"/>
      <c r="J103" s="892">
        <v>2106</v>
      </c>
      <c r="K103" s="892"/>
      <c r="L103" s="892">
        <v>505</v>
      </c>
      <c r="M103" s="892">
        <v>20</v>
      </c>
    </row>
    <row r="104" spans="1:13" x14ac:dyDescent="0.2">
      <c r="A104" s="193">
        <v>91</v>
      </c>
      <c r="B104" s="199" t="s">
        <v>248</v>
      </c>
      <c r="C104" s="200" t="s">
        <v>249</v>
      </c>
      <c r="D104" s="892">
        <f t="shared" si="6"/>
        <v>7248</v>
      </c>
      <c r="E104" s="892">
        <f t="shared" si="5"/>
        <v>0</v>
      </c>
      <c r="F104" s="892">
        <v>1152</v>
      </c>
      <c r="G104" s="892"/>
      <c r="H104" s="892">
        <v>1964</v>
      </c>
      <c r="I104" s="892"/>
      <c r="J104" s="892">
        <v>3193</v>
      </c>
      <c r="K104" s="892"/>
      <c r="L104" s="892">
        <v>939</v>
      </c>
      <c r="M104" s="892"/>
    </row>
    <row r="105" spans="1:13" x14ac:dyDescent="0.2">
      <c r="A105" s="193">
        <v>92</v>
      </c>
      <c r="B105" s="194" t="s">
        <v>250</v>
      </c>
      <c r="C105" s="195" t="s">
        <v>251</v>
      </c>
      <c r="D105" s="892">
        <f t="shared" si="6"/>
        <v>5819</v>
      </c>
      <c r="E105" s="892">
        <f t="shared" si="5"/>
        <v>30</v>
      </c>
      <c r="F105" s="892">
        <v>625</v>
      </c>
      <c r="G105" s="892"/>
      <c r="H105" s="892">
        <v>1698</v>
      </c>
      <c r="I105" s="892"/>
      <c r="J105" s="892">
        <v>2715</v>
      </c>
      <c r="K105" s="892"/>
      <c r="L105" s="892">
        <v>751</v>
      </c>
      <c r="M105" s="892">
        <v>30</v>
      </c>
    </row>
    <row r="106" spans="1:13" x14ac:dyDescent="0.2">
      <c r="A106" s="193">
        <v>93</v>
      </c>
      <c r="B106" s="196" t="s">
        <v>32</v>
      </c>
      <c r="C106" s="195" t="s">
        <v>33</v>
      </c>
      <c r="D106" s="892">
        <f t="shared" si="6"/>
        <v>6350</v>
      </c>
      <c r="E106" s="892">
        <f t="shared" si="5"/>
        <v>10</v>
      </c>
      <c r="F106" s="892">
        <v>903</v>
      </c>
      <c r="G106" s="892"/>
      <c r="H106" s="892">
        <v>1936</v>
      </c>
      <c r="I106" s="892"/>
      <c r="J106" s="892">
        <v>3363</v>
      </c>
      <c r="K106" s="892"/>
      <c r="L106" s="892">
        <v>138</v>
      </c>
      <c r="M106" s="892">
        <v>10</v>
      </c>
    </row>
    <row r="107" spans="1:13" x14ac:dyDescent="0.2">
      <c r="A107" s="193">
        <v>94</v>
      </c>
      <c r="B107" s="197" t="s">
        <v>252</v>
      </c>
      <c r="C107" s="198" t="s">
        <v>253</v>
      </c>
      <c r="D107" s="892">
        <f t="shared" si="6"/>
        <v>4010</v>
      </c>
      <c r="E107" s="892">
        <f t="shared" si="5"/>
        <v>13</v>
      </c>
      <c r="F107" s="892">
        <v>695</v>
      </c>
      <c r="G107" s="892"/>
      <c r="H107" s="892">
        <v>921</v>
      </c>
      <c r="I107" s="892"/>
      <c r="J107" s="892">
        <v>1870</v>
      </c>
      <c r="K107" s="892"/>
      <c r="L107" s="892">
        <v>511</v>
      </c>
      <c r="M107" s="892">
        <v>13</v>
      </c>
    </row>
    <row r="108" spans="1:13" x14ac:dyDescent="0.2">
      <c r="A108" s="193">
        <v>95</v>
      </c>
      <c r="B108" s="197" t="s">
        <v>254</v>
      </c>
      <c r="C108" s="198" t="s">
        <v>255</v>
      </c>
      <c r="D108" s="892">
        <f t="shared" si="6"/>
        <v>7099</v>
      </c>
      <c r="E108" s="892">
        <f t="shared" si="5"/>
        <v>8</v>
      </c>
      <c r="F108" s="892">
        <v>1292</v>
      </c>
      <c r="G108" s="892"/>
      <c r="H108" s="892">
        <v>1285</v>
      </c>
      <c r="I108" s="892"/>
      <c r="J108" s="892">
        <v>3611</v>
      </c>
      <c r="K108" s="892"/>
      <c r="L108" s="892">
        <v>903</v>
      </c>
      <c r="M108" s="892">
        <v>8</v>
      </c>
    </row>
    <row r="109" spans="1:13" x14ac:dyDescent="0.2">
      <c r="A109" s="193">
        <v>96</v>
      </c>
      <c r="B109" s="194" t="s">
        <v>256</v>
      </c>
      <c r="C109" s="195" t="s">
        <v>257</v>
      </c>
      <c r="D109" s="892">
        <f t="shared" si="6"/>
        <v>11880</v>
      </c>
      <c r="E109" s="892">
        <f t="shared" si="5"/>
        <v>6</v>
      </c>
      <c r="F109" s="892">
        <v>2009</v>
      </c>
      <c r="G109" s="892"/>
      <c r="H109" s="892">
        <v>2189</v>
      </c>
      <c r="I109" s="892"/>
      <c r="J109" s="892">
        <v>5871</v>
      </c>
      <c r="K109" s="892"/>
      <c r="L109" s="892">
        <v>1805</v>
      </c>
      <c r="M109" s="892">
        <v>6</v>
      </c>
    </row>
    <row r="110" spans="1:13" x14ac:dyDescent="0.2">
      <c r="A110" s="193">
        <v>97</v>
      </c>
      <c r="B110" s="196" t="s">
        <v>76</v>
      </c>
      <c r="C110" s="195" t="s">
        <v>77</v>
      </c>
      <c r="D110" s="892">
        <f t="shared" si="6"/>
        <v>6837</v>
      </c>
      <c r="E110" s="892">
        <f t="shared" si="5"/>
        <v>5</v>
      </c>
      <c r="F110" s="892">
        <v>1053</v>
      </c>
      <c r="G110" s="892"/>
      <c r="H110" s="892">
        <v>1684</v>
      </c>
      <c r="I110" s="892"/>
      <c r="J110" s="892">
        <v>3723</v>
      </c>
      <c r="K110" s="892"/>
      <c r="L110" s="892">
        <v>372</v>
      </c>
      <c r="M110" s="892">
        <v>5</v>
      </c>
    </row>
    <row r="111" spans="1:13" x14ac:dyDescent="0.2">
      <c r="A111" s="193">
        <v>98</v>
      </c>
      <c r="B111" s="194" t="s">
        <v>258</v>
      </c>
      <c r="C111" s="198" t="s">
        <v>259</v>
      </c>
      <c r="D111" s="892">
        <f t="shared" si="6"/>
        <v>0</v>
      </c>
      <c r="E111" s="892">
        <f t="shared" si="5"/>
        <v>0</v>
      </c>
      <c r="F111" s="892">
        <v>0</v>
      </c>
      <c r="G111" s="892"/>
      <c r="H111" s="892">
        <v>0</v>
      </c>
      <c r="I111" s="892"/>
      <c r="J111" s="892">
        <v>0</v>
      </c>
      <c r="K111" s="892"/>
      <c r="L111" s="892">
        <v>0</v>
      </c>
      <c r="M111" s="892"/>
    </row>
    <row r="112" spans="1:13" x14ac:dyDescent="0.2">
      <c r="A112" s="193">
        <v>99</v>
      </c>
      <c r="B112" s="194" t="s">
        <v>260</v>
      </c>
      <c r="C112" s="195" t="s">
        <v>261</v>
      </c>
      <c r="D112" s="892">
        <f t="shared" si="6"/>
        <v>0</v>
      </c>
      <c r="E112" s="892">
        <f t="shared" si="5"/>
        <v>0</v>
      </c>
      <c r="F112" s="892">
        <v>0</v>
      </c>
      <c r="G112" s="892"/>
      <c r="H112" s="892">
        <v>0</v>
      </c>
      <c r="I112" s="892"/>
      <c r="J112" s="892">
        <v>0</v>
      </c>
      <c r="K112" s="892"/>
      <c r="L112" s="892">
        <v>0</v>
      </c>
      <c r="M112" s="892"/>
    </row>
    <row r="113" spans="1:13" x14ac:dyDescent="0.2">
      <c r="A113" s="193">
        <v>100</v>
      </c>
      <c r="B113" s="197" t="s">
        <v>264</v>
      </c>
      <c r="C113" s="198" t="s">
        <v>265</v>
      </c>
      <c r="D113" s="892">
        <f t="shared" si="6"/>
        <v>0</v>
      </c>
      <c r="E113" s="892">
        <f t="shared" si="5"/>
        <v>0</v>
      </c>
      <c r="F113" s="892">
        <v>0</v>
      </c>
      <c r="G113" s="892"/>
      <c r="H113" s="892">
        <v>0</v>
      </c>
      <c r="I113" s="892"/>
      <c r="J113" s="892">
        <v>0</v>
      </c>
      <c r="K113" s="892"/>
      <c r="L113" s="892">
        <v>0</v>
      </c>
      <c r="M113" s="892"/>
    </row>
    <row r="114" spans="1:13" x14ac:dyDescent="0.2">
      <c r="A114" s="193">
        <v>101</v>
      </c>
      <c r="B114" s="197" t="s">
        <v>266</v>
      </c>
      <c r="C114" s="198" t="s">
        <v>267</v>
      </c>
      <c r="D114" s="892">
        <f t="shared" si="6"/>
        <v>0</v>
      </c>
      <c r="E114" s="892">
        <f t="shared" si="5"/>
        <v>0</v>
      </c>
      <c r="F114" s="892">
        <v>0</v>
      </c>
      <c r="G114" s="892"/>
      <c r="H114" s="892">
        <v>0</v>
      </c>
      <c r="I114" s="892"/>
      <c r="J114" s="892">
        <v>0</v>
      </c>
      <c r="K114" s="892"/>
      <c r="L114" s="892">
        <v>0</v>
      </c>
      <c r="M114" s="892"/>
    </row>
    <row r="115" spans="1:13" x14ac:dyDescent="0.2">
      <c r="A115" s="193">
        <v>102</v>
      </c>
      <c r="B115" s="197" t="s">
        <v>268</v>
      </c>
      <c r="C115" s="198" t="s">
        <v>269</v>
      </c>
      <c r="D115" s="892">
        <f t="shared" si="6"/>
        <v>0</v>
      </c>
      <c r="E115" s="892">
        <f t="shared" si="5"/>
        <v>0</v>
      </c>
      <c r="F115" s="892">
        <v>0</v>
      </c>
      <c r="G115" s="892"/>
      <c r="H115" s="892">
        <v>0</v>
      </c>
      <c r="I115" s="892"/>
      <c r="J115" s="892">
        <v>0</v>
      </c>
      <c r="K115" s="892"/>
      <c r="L115" s="892">
        <v>0</v>
      </c>
      <c r="M115" s="892"/>
    </row>
    <row r="116" spans="1:13" x14ac:dyDescent="0.2">
      <c r="A116" s="193">
        <v>103</v>
      </c>
      <c r="B116" s="197" t="s">
        <v>270</v>
      </c>
      <c r="C116" s="198" t="s">
        <v>271</v>
      </c>
      <c r="D116" s="892">
        <f t="shared" si="6"/>
        <v>0</v>
      </c>
      <c r="E116" s="892">
        <f t="shared" si="5"/>
        <v>0</v>
      </c>
      <c r="F116" s="892">
        <v>0</v>
      </c>
      <c r="G116" s="892"/>
      <c r="H116" s="892">
        <v>0</v>
      </c>
      <c r="I116" s="892"/>
      <c r="J116" s="892">
        <v>0</v>
      </c>
      <c r="K116" s="892"/>
      <c r="L116" s="892">
        <v>0</v>
      </c>
      <c r="M116" s="892"/>
    </row>
    <row r="117" spans="1:13" x14ac:dyDescent="0.2">
      <c r="A117" s="193">
        <v>104</v>
      </c>
      <c r="B117" s="197" t="s">
        <v>272</v>
      </c>
      <c r="C117" s="198" t="s">
        <v>273</v>
      </c>
      <c r="D117" s="892">
        <f t="shared" si="6"/>
        <v>0</v>
      </c>
      <c r="E117" s="892">
        <f t="shared" si="5"/>
        <v>0</v>
      </c>
      <c r="F117" s="892">
        <v>0</v>
      </c>
      <c r="G117" s="892"/>
      <c r="H117" s="892">
        <v>0</v>
      </c>
      <c r="I117" s="892"/>
      <c r="J117" s="892">
        <v>0</v>
      </c>
      <c r="K117" s="892"/>
      <c r="L117" s="892">
        <v>0</v>
      </c>
      <c r="M117" s="892"/>
    </row>
    <row r="118" spans="1:13" x14ac:dyDescent="0.2">
      <c r="A118" s="193">
        <v>105</v>
      </c>
      <c r="B118" s="204" t="s">
        <v>274</v>
      </c>
      <c r="C118" s="205" t="s">
        <v>275</v>
      </c>
      <c r="D118" s="892">
        <f t="shared" si="6"/>
        <v>0</v>
      </c>
      <c r="E118" s="892">
        <f t="shared" si="5"/>
        <v>0</v>
      </c>
      <c r="F118" s="892">
        <v>0</v>
      </c>
      <c r="G118" s="892"/>
      <c r="H118" s="892">
        <v>0</v>
      </c>
      <c r="I118" s="892"/>
      <c r="J118" s="892">
        <v>0</v>
      </c>
      <c r="K118" s="892"/>
      <c r="L118" s="892">
        <v>0</v>
      </c>
      <c r="M118" s="892"/>
    </row>
    <row r="119" spans="1:13" x14ac:dyDescent="0.2">
      <c r="A119" s="193">
        <v>106</v>
      </c>
      <c r="B119" s="196" t="s">
        <v>276</v>
      </c>
      <c r="C119" s="195" t="s">
        <v>277</v>
      </c>
      <c r="D119" s="892">
        <f t="shared" si="6"/>
        <v>0</v>
      </c>
      <c r="E119" s="892">
        <f t="shared" si="5"/>
        <v>0</v>
      </c>
      <c r="F119" s="892">
        <v>0</v>
      </c>
      <c r="G119" s="892"/>
      <c r="H119" s="892">
        <v>0</v>
      </c>
      <c r="I119" s="892"/>
      <c r="J119" s="892">
        <v>0</v>
      </c>
      <c r="K119" s="892"/>
      <c r="L119" s="892">
        <v>0</v>
      </c>
      <c r="M119" s="892"/>
    </row>
    <row r="120" spans="1:13" x14ac:dyDescent="0.2">
      <c r="A120" s="193">
        <v>107</v>
      </c>
      <c r="B120" s="197" t="s">
        <v>278</v>
      </c>
      <c r="C120" s="198" t="s">
        <v>279</v>
      </c>
      <c r="D120" s="892">
        <f t="shared" si="6"/>
        <v>0</v>
      </c>
      <c r="E120" s="892">
        <f t="shared" si="5"/>
        <v>0</v>
      </c>
      <c r="F120" s="892">
        <v>0</v>
      </c>
      <c r="G120" s="892"/>
      <c r="H120" s="892">
        <v>0</v>
      </c>
      <c r="I120" s="892"/>
      <c r="J120" s="892">
        <v>0</v>
      </c>
      <c r="K120" s="892"/>
      <c r="L120" s="892">
        <v>0</v>
      </c>
      <c r="M120" s="892"/>
    </row>
    <row r="121" spans="1:13" x14ac:dyDescent="0.2">
      <c r="A121" s="193">
        <v>108</v>
      </c>
      <c r="B121" s="194" t="s">
        <v>280</v>
      </c>
      <c r="C121" s="206" t="s">
        <v>281</v>
      </c>
      <c r="D121" s="892">
        <f t="shared" si="6"/>
        <v>0</v>
      </c>
      <c r="E121" s="892">
        <f t="shared" si="5"/>
        <v>0</v>
      </c>
      <c r="F121" s="892">
        <v>0</v>
      </c>
      <c r="G121" s="892"/>
      <c r="H121" s="892">
        <v>0</v>
      </c>
      <c r="I121" s="892"/>
      <c r="J121" s="892">
        <v>0</v>
      </c>
      <c r="K121" s="892"/>
      <c r="L121" s="892">
        <v>0</v>
      </c>
      <c r="M121" s="892"/>
    </row>
    <row r="122" spans="1:13" x14ac:dyDescent="0.2">
      <c r="A122" s="193">
        <v>109</v>
      </c>
      <c r="B122" s="197" t="s">
        <v>282</v>
      </c>
      <c r="C122" s="200" t="s">
        <v>283</v>
      </c>
      <c r="D122" s="892">
        <f t="shared" si="6"/>
        <v>0</v>
      </c>
      <c r="E122" s="892">
        <f t="shared" si="5"/>
        <v>0</v>
      </c>
      <c r="F122" s="892">
        <v>0</v>
      </c>
      <c r="G122" s="892"/>
      <c r="H122" s="892">
        <v>0</v>
      </c>
      <c r="I122" s="892"/>
      <c r="J122" s="892">
        <v>0</v>
      </c>
      <c r="K122" s="892"/>
      <c r="L122" s="892">
        <v>0</v>
      </c>
      <c r="M122" s="892"/>
    </row>
    <row r="123" spans="1:13" x14ac:dyDescent="0.2">
      <c r="A123" s="193">
        <v>110</v>
      </c>
      <c r="B123" s="196" t="s">
        <v>284</v>
      </c>
      <c r="C123" s="198" t="s">
        <v>384</v>
      </c>
      <c r="D123" s="892">
        <f t="shared" si="6"/>
        <v>0</v>
      </c>
      <c r="E123" s="892">
        <f t="shared" si="5"/>
        <v>0</v>
      </c>
      <c r="F123" s="892">
        <v>0</v>
      </c>
      <c r="G123" s="892"/>
      <c r="H123" s="892">
        <v>0</v>
      </c>
      <c r="I123" s="892"/>
      <c r="J123" s="892">
        <v>0</v>
      </c>
      <c r="K123" s="892"/>
      <c r="L123" s="892">
        <v>0</v>
      </c>
      <c r="M123" s="892"/>
    </row>
    <row r="124" spans="1:13" x14ac:dyDescent="0.2">
      <c r="A124" s="193">
        <v>111</v>
      </c>
      <c r="B124" s="196" t="s">
        <v>286</v>
      </c>
      <c r="C124" s="198" t="s">
        <v>287</v>
      </c>
      <c r="D124" s="892">
        <f t="shared" si="6"/>
        <v>0</v>
      </c>
      <c r="E124" s="892">
        <f t="shared" si="5"/>
        <v>0</v>
      </c>
      <c r="F124" s="892">
        <v>0</v>
      </c>
      <c r="G124" s="892"/>
      <c r="H124" s="892">
        <v>0</v>
      </c>
      <c r="I124" s="892"/>
      <c r="J124" s="892">
        <v>0</v>
      </c>
      <c r="K124" s="892"/>
      <c r="L124" s="892">
        <v>0</v>
      </c>
      <c r="M124" s="892"/>
    </row>
    <row r="125" spans="1:13" x14ac:dyDescent="0.2">
      <c r="A125" s="193">
        <v>112</v>
      </c>
      <c r="B125" s="196" t="s">
        <v>288</v>
      </c>
      <c r="C125" s="198" t="s">
        <v>289</v>
      </c>
      <c r="D125" s="892">
        <f t="shared" si="6"/>
        <v>0</v>
      </c>
      <c r="E125" s="892">
        <f t="shared" si="5"/>
        <v>0</v>
      </c>
      <c r="F125" s="892">
        <v>0</v>
      </c>
      <c r="G125" s="892"/>
      <c r="H125" s="892">
        <v>0</v>
      </c>
      <c r="I125" s="892"/>
      <c r="J125" s="892">
        <v>0</v>
      </c>
      <c r="K125" s="892"/>
      <c r="L125" s="892">
        <v>0</v>
      </c>
      <c r="M125" s="892"/>
    </row>
    <row r="126" spans="1:13" x14ac:dyDescent="0.2">
      <c r="A126" s="193">
        <v>113</v>
      </c>
      <c r="B126" s="196" t="s">
        <v>290</v>
      </c>
      <c r="C126" s="232" t="s">
        <v>747</v>
      </c>
      <c r="D126" s="892">
        <f t="shared" si="6"/>
        <v>0</v>
      </c>
      <c r="E126" s="892">
        <f t="shared" si="5"/>
        <v>0</v>
      </c>
      <c r="F126" s="892">
        <v>0</v>
      </c>
      <c r="G126" s="892"/>
      <c r="H126" s="892">
        <v>0</v>
      </c>
      <c r="I126" s="892"/>
      <c r="J126" s="892">
        <v>0</v>
      </c>
      <c r="K126" s="892"/>
      <c r="L126" s="892">
        <v>0</v>
      </c>
      <c r="M126" s="892"/>
    </row>
    <row r="127" spans="1:13" x14ac:dyDescent="0.2">
      <c r="A127" s="193">
        <v>114</v>
      </c>
      <c r="B127" s="197" t="s">
        <v>292</v>
      </c>
      <c r="C127" s="198" t="s">
        <v>293</v>
      </c>
      <c r="D127" s="892">
        <f t="shared" si="6"/>
        <v>0</v>
      </c>
      <c r="E127" s="892">
        <f t="shared" si="5"/>
        <v>0</v>
      </c>
      <c r="F127" s="892">
        <v>0</v>
      </c>
      <c r="G127" s="892"/>
      <c r="H127" s="892">
        <v>0</v>
      </c>
      <c r="I127" s="892"/>
      <c r="J127" s="892">
        <v>0</v>
      </c>
      <c r="K127" s="892"/>
      <c r="L127" s="892">
        <v>0</v>
      </c>
      <c r="M127" s="892"/>
    </row>
    <row r="128" spans="1:13" x14ac:dyDescent="0.2">
      <c r="A128" s="193">
        <v>115</v>
      </c>
      <c r="B128" s="197" t="s">
        <v>294</v>
      </c>
      <c r="C128" s="895" t="s">
        <v>295</v>
      </c>
      <c r="D128" s="892">
        <f t="shared" si="6"/>
        <v>0</v>
      </c>
      <c r="E128" s="892">
        <f t="shared" si="5"/>
        <v>0</v>
      </c>
      <c r="F128" s="892">
        <v>0</v>
      </c>
      <c r="G128" s="892"/>
      <c r="H128" s="892">
        <v>0</v>
      </c>
      <c r="I128" s="892"/>
      <c r="J128" s="892">
        <v>0</v>
      </c>
      <c r="K128" s="892"/>
      <c r="L128" s="892">
        <v>0</v>
      </c>
      <c r="M128" s="892"/>
    </row>
    <row r="129" spans="1:13" x14ac:dyDescent="0.2">
      <c r="A129" s="193">
        <v>116</v>
      </c>
      <c r="B129" s="197" t="s">
        <v>296</v>
      </c>
      <c r="C129" s="198" t="s">
        <v>297</v>
      </c>
      <c r="D129" s="892">
        <f t="shared" si="6"/>
        <v>0</v>
      </c>
      <c r="E129" s="892">
        <f t="shared" si="5"/>
        <v>0</v>
      </c>
      <c r="F129" s="892">
        <v>0</v>
      </c>
      <c r="G129" s="892"/>
      <c r="H129" s="892">
        <v>0</v>
      </c>
      <c r="I129" s="892"/>
      <c r="J129" s="892">
        <v>0</v>
      </c>
      <c r="K129" s="892"/>
      <c r="L129" s="892">
        <v>0</v>
      </c>
      <c r="M129" s="892"/>
    </row>
    <row r="130" spans="1:13" x14ac:dyDescent="0.2">
      <c r="A130" s="193">
        <v>117</v>
      </c>
      <c r="B130" s="197" t="s">
        <v>70</v>
      </c>
      <c r="C130" s="198" t="s">
        <v>298</v>
      </c>
      <c r="D130" s="892">
        <f t="shared" si="6"/>
        <v>0</v>
      </c>
      <c r="E130" s="892">
        <f t="shared" si="5"/>
        <v>0</v>
      </c>
      <c r="F130" s="892">
        <v>0</v>
      </c>
      <c r="G130" s="892"/>
      <c r="H130" s="892">
        <v>0</v>
      </c>
      <c r="I130" s="892"/>
      <c r="J130" s="892">
        <v>0</v>
      </c>
      <c r="K130" s="892"/>
      <c r="L130" s="892">
        <v>0</v>
      </c>
      <c r="M130" s="892"/>
    </row>
    <row r="131" spans="1:13" x14ac:dyDescent="0.2">
      <c r="A131" s="193">
        <v>118</v>
      </c>
      <c r="B131" s="197" t="s">
        <v>72</v>
      </c>
      <c r="C131" s="198" t="s">
        <v>73</v>
      </c>
      <c r="D131" s="892">
        <f t="shared" si="6"/>
        <v>0</v>
      </c>
      <c r="E131" s="892">
        <f t="shared" si="5"/>
        <v>0</v>
      </c>
      <c r="F131" s="892">
        <v>0</v>
      </c>
      <c r="G131" s="892"/>
      <c r="H131" s="892">
        <v>0</v>
      </c>
      <c r="I131" s="892"/>
      <c r="J131" s="892">
        <v>0</v>
      </c>
      <c r="K131" s="892"/>
      <c r="L131" s="892">
        <v>0</v>
      </c>
      <c r="M131" s="892"/>
    </row>
    <row r="132" spans="1:13" x14ac:dyDescent="0.2">
      <c r="A132" s="193">
        <v>119</v>
      </c>
      <c r="B132" s="194" t="s">
        <v>34</v>
      </c>
      <c r="C132" s="195" t="s">
        <v>35</v>
      </c>
      <c r="D132" s="892">
        <f t="shared" si="6"/>
        <v>0</v>
      </c>
      <c r="E132" s="892">
        <f t="shared" si="5"/>
        <v>0</v>
      </c>
      <c r="F132" s="892">
        <v>0</v>
      </c>
      <c r="G132" s="892"/>
      <c r="H132" s="892">
        <v>0</v>
      </c>
      <c r="I132" s="892"/>
      <c r="J132" s="892">
        <v>0</v>
      </c>
      <c r="K132" s="892"/>
      <c r="L132" s="892">
        <v>0</v>
      </c>
      <c r="M132" s="892"/>
    </row>
    <row r="133" spans="1:13" x14ac:dyDescent="0.2">
      <c r="A133" s="193">
        <v>120</v>
      </c>
      <c r="B133" s="194" t="s">
        <v>299</v>
      </c>
      <c r="C133" s="198" t="s">
        <v>300</v>
      </c>
      <c r="D133" s="892">
        <f t="shared" si="6"/>
        <v>0</v>
      </c>
      <c r="E133" s="892">
        <f t="shared" si="5"/>
        <v>0</v>
      </c>
      <c r="F133" s="892">
        <v>0</v>
      </c>
      <c r="G133" s="892"/>
      <c r="H133" s="892">
        <v>0</v>
      </c>
      <c r="I133" s="892"/>
      <c r="J133" s="892">
        <v>0</v>
      </c>
      <c r="K133" s="892"/>
      <c r="L133" s="892">
        <v>0</v>
      </c>
      <c r="M133" s="892"/>
    </row>
    <row r="134" spans="1:13" x14ac:dyDescent="0.2">
      <c r="A134" s="193">
        <v>121</v>
      </c>
      <c r="B134" s="199" t="s">
        <v>301</v>
      </c>
      <c r="C134" s="200" t="s">
        <v>302</v>
      </c>
      <c r="D134" s="892">
        <f t="shared" si="6"/>
        <v>0</v>
      </c>
      <c r="E134" s="892">
        <f t="shared" si="5"/>
        <v>0</v>
      </c>
      <c r="F134" s="892">
        <v>0</v>
      </c>
      <c r="G134" s="892"/>
      <c r="H134" s="892">
        <v>0</v>
      </c>
      <c r="I134" s="892"/>
      <c r="J134" s="892">
        <v>0</v>
      </c>
      <c r="K134" s="892"/>
      <c r="L134" s="892">
        <v>0</v>
      </c>
      <c r="M134" s="892"/>
    </row>
    <row r="135" spans="1:13" x14ac:dyDescent="0.2">
      <c r="A135" s="193">
        <v>122</v>
      </c>
      <c r="B135" s="197" t="s">
        <v>303</v>
      </c>
      <c r="C135" s="198" t="s">
        <v>304</v>
      </c>
      <c r="D135" s="892">
        <f t="shared" si="6"/>
        <v>0</v>
      </c>
      <c r="E135" s="892">
        <f t="shared" si="5"/>
        <v>0</v>
      </c>
      <c r="F135" s="892">
        <v>0</v>
      </c>
      <c r="G135" s="892"/>
      <c r="H135" s="892">
        <v>0</v>
      </c>
      <c r="I135" s="892"/>
      <c r="J135" s="892">
        <v>0</v>
      </c>
      <c r="K135" s="892"/>
      <c r="L135" s="892">
        <v>0</v>
      </c>
      <c r="M135" s="892"/>
    </row>
    <row r="136" spans="1:13" x14ac:dyDescent="0.2">
      <c r="A136" s="193">
        <v>123</v>
      </c>
      <c r="B136" s="197" t="s">
        <v>16</v>
      </c>
      <c r="C136" s="198" t="s">
        <v>17</v>
      </c>
      <c r="D136" s="892">
        <f t="shared" si="6"/>
        <v>0</v>
      </c>
      <c r="E136" s="892">
        <f t="shared" si="5"/>
        <v>0</v>
      </c>
      <c r="F136" s="892">
        <v>0</v>
      </c>
      <c r="G136" s="892"/>
      <c r="H136" s="892">
        <v>0</v>
      </c>
      <c r="I136" s="892"/>
      <c r="J136" s="892">
        <v>0</v>
      </c>
      <c r="K136" s="892"/>
      <c r="L136" s="892">
        <v>0</v>
      </c>
      <c r="M136" s="892"/>
    </row>
    <row r="137" spans="1:13" x14ac:dyDescent="0.2">
      <c r="A137" s="193">
        <v>124</v>
      </c>
      <c r="B137" s="197" t="s">
        <v>68</v>
      </c>
      <c r="C137" s="198" t="s">
        <v>69</v>
      </c>
      <c r="D137" s="892">
        <f t="shared" si="6"/>
        <v>0</v>
      </c>
      <c r="E137" s="892">
        <f t="shared" ref="E137:E148" si="7">G137+I137+K137+M137</f>
        <v>0</v>
      </c>
      <c r="F137" s="892">
        <v>0</v>
      </c>
      <c r="G137" s="892"/>
      <c r="H137" s="892">
        <v>0</v>
      </c>
      <c r="I137" s="892"/>
      <c r="J137" s="892">
        <v>0</v>
      </c>
      <c r="K137" s="892"/>
      <c r="L137" s="892">
        <v>0</v>
      </c>
      <c r="M137" s="892"/>
    </row>
    <row r="138" spans="1:13" x14ac:dyDescent="0.2">
      <c r="A138" s="193">
        <v>125</v>
      </c>
      <c r="B138" s="199" t="s">
        <v>60</v>
      </c>
      <c r="C138" s="200" t="s">
        <v>305</v>
      </c>
      <c r="D138" s="892">
        <f t="shared" ref="D138:D148" si="8">SUM(F138:M138)</f>
        <v>19041</v>
      </c>
      <c r="E138" s="892">
        <f t="shared" si="7"/>
        <v>0</v>
      </c>
      <c r="F138" s="892">
        <v>5401</v>
      </c>
      <c r="G138" s="892"/>
      <c r="H138" s="892">
        <v>3613</v>
      </c>
      <c r="I138" s="892"/>
      <c r="J138" s="892">
        <v>9331</v>
      </c>
      <c r="K138" s="892"/>
      <c r="L138" s="892">
        <f>730-34</f>
        <v>696</v>
      </c>
      <c r="M138" s="892"/>
    </row>
    <row r="139" spans="1:13" x14ac:dyDescent="0.2">
      <c r="A139" s="193">
        <v>126</v>
      </c>
      <c r="B139" s="196" t="s">
        <v>56</v>
      </c>
      <c r="C139" s="200" t="s">
        <v>306</v>
      </c>
      <c r="D139" s="892">
        <f t="shared" si="8"/>
        <v>22659</v>
      </c>
      <c r="E139" s="892">
        <f t="shared" si="7"/>
        <v>0</v>
      </c>
      <c r="F139" s="892">
        <v>5815</v>
      </c>
      <c r="G139" s="892"/>
      <c r="H139" s="892">
        <v>7667</v>
      </c>
      <c r="I139" s="892"/>
      <c r="J139" s="892">
        <v>8517</v>
      </c>
      <c r="K139" s="892"/>
      <c r="L139" s="892">
        <f>700-40</f>
        <v>660</v>
      </c>
      <c r="M139" s="892"/>
    </row>
    <row r="140" spans="1:13" x14ac:dyDescent="0.2">
      <c r="A140" s="193">
        <v>127</v>
      </c>
      <c r="B140" s="197" t="s">
        <v>307</v>
      </c>
      <c r="C140" s="198" t="s">
        <v>308</v>
      </c>
      <c r="D140" s="892">
        <f t="shared" si="8"/>
        <v>0</v>
      </c>
      <c r="E140" s="892">
        <f t="shared" si="7"/>
        <v>0</v>
      </c>
      <c r="F140" s="892">
        <v>0</v>
      </c>
      <c r="G140" s="892"/>
      <c r="H140" s="892">
        <v>0</v>
      </c>
      <c r="I140" s="892"/>
      <c r="J140" s="892">
        <v>0</v>
      </c>
      <c r="K140" s="892"/>
      <c r="L140" s="892">
        <v>0</v>
      </c>
      <c r="M140" s="892"/>
    </row>
    <row r="141" spans="1:13" x14ac:dyDescent="0.2">
      <c r="A141" s="193">
        <v>128</v>
      </c>
      <c r="B141" s="194" t="s">
        <v>309</v>
      </c>
      <c r="C141" s="195" t="s">
        <v>310</v>
      </c>
      <c r="D141" s="892">
        <f t="shared" si="8"/>
        <v>0</v>
      </c>
      <c r="E141" s="892">
        <f t="shared" si="7"/>
        <v>0</v>
      </c>
      <c r="F141" s="892">
        <v>0</v>
      </c>
      <c r="G141" s="892"/>
      <c r="H141" s="892">
        <v>0</v>
      </c>
      <c r="I141" s="892"/>
      <c r="J141" s="892">
        <v>0</v>
      </c>
      <c r="K141" s="892"/>
      <c r="L141" s="892">
        <v>0</v>
      </c>
      <c r="M141" s="892"/>
    </row>
    <row r="142" spans="1:13" x14ac:dyDescent="0.2">
      <c r="A142" s="193">
        <v>129</v>
      </c>
      <c r="B142" s="197" t="s">
        <v>311</v>
      </c>
      <c r="C142" s="198" t="s">
        <v>312</v>
      </c>
      <c r="D142" s="892">
        <f t="shared" si="8"/>
        <v>0</v>
      </c>
      <c r="E142" s="892">
        <f t="shared" si="7"/>
        <v>0</v>
      </c>
      <c r="F142" s="892">
        <v>0</v>
      </c>
      <c r="G142" s="892"/>
      <c r="H142" s="892">
        <v>0</v>
      </c>
      <c r="I142" s="892"/>
      <c r="J142" s="892">
        <v>0</v>
      </c>
      <c r="K142" s="892"/>
      <c r="L142" s="892">
        <v>0</v>
      </c>
      <c r="M142" s="892"/>
    </row>
    <row r="143" spans="1:13" x14ac:dyDescent="0.2">
      <c r="A143" s="193">
        <v>130</v>
      </c>
      <c r="B143" s="207" t="s">
        <v>313</v>
      </c>
      <c r="C143" s="208" t="s">
        <v>314</v>
      </c>
      <c r="D143" s="892">
        <f t="shared" si="8"/>
        <v>0</v>
      </c>
      <c r="E143" s="892">
        <f t="shared" si="7"/>
        <v>0</v>
      </c>
      <c r="F143" s="892">
        <v>0</v>
      </c>
      <c r="G143" s="892"/>
      <c r="H143" s="892">
        <v>0</v>
      </c>
      <c r="I143" s="892"/>
      <c r="J143" s="892">
        <v>0</v>
      </c>
      <c r="K143" s="892"/>
      <c r="L143" s="892">
        <v>0</v>
      </c>
      <c r="M143" s="892"/>
    </row>
    <row r="144" spans="1:13" x14ac:dyDescent="0.2">
      <c r="A144" s="193">
        <v>131</v>
      </c>
      <c r="B144" s="209" t="s">
        <v>315</v>
      </c>
      <c r="C144" s="210" t="s">
        <v>316</v>
      </c>
      <c r="D144" s="892">
        <f t="shared" si="8"/>
        <v>0</v>
      </c>
      <c r="E144" s="892">
        <f t="shared" si="7"/>
        <v>0</v>
      </c>
      <c r="F144" s="892">
        <v>0</v>
      </c>
      <c r="G144" s="892"/>
      <c r="H144" s="892">
        <v>0</v>
      </c>
      <c r="I144" s="892"/>
      <c r="J144" s="892">
        <v>0</v>
      </c>
      <c r="K144" s="892"/>
      <c r="L144" s="892">
        <v>0</v>
      </c>
      <c r="M144" s="892"/>
    </row>
    <row r="145" spans="1:13" x14ac:dyDescent="0.2">
      <c r="A145" s="193">
        <v>132</v>
      </c>
      <c r="B145" s="211" t="s">
        <v>317</v>
      </c>
      <c r="C145" s="212" t="s">
        <v>318</v>
      </c>
      <c r="D145" s="892">
        <f t="shared" si="8"/>
        <v>0</v>
      </c>
      <c r="E145" s="892">
        <f t="shared" si="7"/>
        <v>0</v>
      </c>
      <c r="F145" s="892">
        <v>0</v>
      </c>
      <c r="G145" s="892"/>
      <c r="H145" s="892">
        <v>0</v>
      </c>
      <c r="I145" s="892"/>
      <c r="J145" s="892">
        <v>0</v>
      </c>
      <c r="K145" s="892"/>
      <c r="L145" s="892">
        <v>0</v>
      </c>
      <c r="M145" s="892"/>
    </row>
    <row r="146" spans="1:13" x14ac:dyDescent="0.2">
      <c r="A146" s="193">
        <v>133</v>
      </c>
      <c r="B146" s="193" t="s">
        <v>319</v>
      </c>
      <c r="C146" s="213" t="s">
        <v>320</v>
      </c>
      <c r="D146" s="892">
        <f t="shared" si="8"/>
        <v>0</v>
      </c>
      <c r="E146" s="892">
        <f t="shared" si="7"/>
        <v>0</v>
      </c>
      <c r="F146" s="892">
        <v>0</v>
      </c>
      <c r="G146" s="892"/>
      <c r="H146" s="892">
        <v>0</v>
      </c>
      <c r="I146" s="892"/>
      <c r="J146" s="892">
        <v>0</v>
      </c>
      <c r="K146" s="892"/>
      <c r="L146" s="892">
        <v>0</v>
      </c>
      <c r="M146" s="892"/>
    </row>
    <row r="147" spans="1:13" x14ac:dyDescent="0.2">
      <c r="A147" s="193">
        <v>134</v>
      </c>
      <c r="B147" s="214" t="s">
        <v>323</v>
      </c>
      <c r="C147" s="215" t="s">
        <v>324</v>
      </c>
      <c r="D147" s="892">
        <f t="shared" si="8"/>
        <v>0</v>
      </c>
      <c r="E147" s="892">
        <f t="shared" si="7"/>
        <v>0</v>
      </c>
      <c r="F147" s="892">
        <v>0</v>
      </c>
      <c r="G147" s="892"/>
      <c r="H147" s="892">
        <v>0</v>
      </c>
      <c r="I147" s="892"/>
      <c r="J147" s="892">
        <v>0</v>
      </c>
      <c r="K147" s="892"/>
      <c r="L147" s="892">
        <v>0</v>
      </c>
      <c r="M147" s="892"/>
    </row>
    <row r="148" spans="1:13" x14ac:dyDescent="0.2">
      <c r="A148" s="193">
        <v>135</v>
      </c>
      <c r="B148" s="896" t="s">
        <v>736</v>
      </c>
      <c r="C148" s="897" t="s">
        <v>737</v>
      </c>
      <c r="D148" s="892">
        <f t="shared" si="8"/>
        <v>0</v>
      </c>
      <c r="E148" s="892">
        <f t="shared" si="7"/>
        <v>0</v>
      </c>
      <c r="F148" s="892">
        <v>0</v>
      </c>
      <c r="G148" s="898"/>
      <c r="H148" s="892">
        <v>0</v>
      </c>
      <c r="I148" s="898"/>
      <c r="J148" s="892">
        <v>0</v>
      </c>
      <c r="K148" s="898"/>
      <c r="L148" s="892">
        <v>0</v>
      </c>
      <c r="M148" s="898"/>
    </row>
  </sheetData>
  <mergeCells count="17">
    <mergeCell ref="A89:A92"/>
    <mergeCell ref="B89:B92"/>
    <mergeCell ref="A1:L1"/>
    <mergeCell ref="A3:A6"/>
    <mergeCell ref="B3:B6"/>
    <mergeCell ref="C3:C6"/>
    <mergeCell ref="D3:M3"/>
    <mergeCell ref="D4:D6"/>
    <mergeCell ref="F4:M4"/>
    <mergeCell ref="E5:E6"/>
    <mergeCell ref="F5:G5"/>
    <mergeCell ref="H5:I5"/>
    <mergeCell ref="J5:K5"/>
    <mergeCell ref="L5:M5"/>
    <mergeCell ref="A8:C8"/>
    <mergeCell ref="A9:C9"/>
    <mergeCell ref="A10:C10"/>
  </mergeCells>
  <pageMargins left="0.31496062992125984" right="0.31496062992125984" top="0.35433070866141736" bottom="0.35433070866141736" header="0.31496062992125984" footer="0.31496062992125984"/>
  <pageSetup paperSize="9" scale="65" fitToHeight="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A82" workbookViewId="0">
      <selection activeCell="D109" sqref="D109"/>
    </sheetView>
  </sheetViews>
  <sheetFormatPr defaultRowHeight="18.75" x14ac:dyDescent="0.3"/>
  <cols>
    <col min="1" max="1" width="4.85546875" style="450" customWidth="1"/>
    <col min="2" max="2" width="10.7109375" style="450" customWidth="1"/>
    <col min="3" max="3" width="40" style="450" customWidth="1"/>
    <col min="4" max="4" width="13.42578125" style="450" customWidth="1"/>
    <col min="5" max="5" width="14.85546875" style="450" customWidth="1"/>
    <col min="6" max="6" width="13.42578125" style="450" customWidth="1"/>
    <col min="7" max="16384" width="9.140625" style="450"/>
  </cols>
  <sheetData>
    <row r="1" spans="1:6" x14ac:dyDescent="0.3">
      <c r="A1" s="1162" t="s">
        <v>597</v>
      </c>
      <c r="B1" s="1162"/>
      <c r="C1" s="1162"/>
      <c r="D1" s="1162"/>
      <c r="E1" s="1162"/>
      <c r="F1" s="1162"/>
    </row>
    <row r="2" spans="1:6" ht="18.75" customHeight="1" x14ac:dyDescent="0.3">
      <c r="A2" s="1162"/>
      <c r="B2" s="1162"/>
      <c r="C2" s="1162"/>
      <c r="D2" s="1162"/>
      <c r="E2" s="1162"/>
      <c r="F2" s="1162"/>
    </row>
    <row r="3" spans="1:6" x14ac:dyDescent="0.3">
      <c r="A3" s="460"/>
      <c r="B3" s="460"/>
      <c r="C3" s="460"/>
      <c r="D3" s="460"/>
      <c r="E3" s="460"/>
      <c r="F3" s="460"/>
    </row>
    <row r="4" spans="1:6" x14ac:dyDescent="0.3">
      <c r="A4" s="1163" t="s">
        <v>0</v>
      </c>
      <c r="B4" s="1163" t="s">
        <v>1</v>
      </c>
      <c r="C4" s="1165" t="s">
        <v>596</v>
      </c>
      <c r="D4" s="1163" t="s">
        <v>595</v>
      </c>
      <c r="E4" s="1163" t="s">
        <v>594</v>
      </c>
      <c r="F4" s="1163"/>
    </row>
    <row r="5" spans="1:6" ht="33.75" x14ac:dyDescent="0.3">
      <c r="A5" s="1163"/>
      <c r="B5" s="1163"/>
      <c r="C5" s="1165"/>
      <c r="D5" s="1163"/>
      <c r="E5" s="454" t="s">
        <v>593</v>
      </c>
      <c r="F5" s="454" t="s">
        <v>592</v>
      </c>
    </row>
    <row r="6" spans="1:6" x14ac:dyDescent="0.3">
      <c r="A6" s="459">
        <v>1</v>
      </c>
      <c r="B6" s="459">
        <v>2</v>
      </c>
      <c r="C6" s="459">
        <v>3</v>
      </c>
      <c r="D6" s="458">
        <v>4</v>
      </c>
      <c r="E6" s="458">
        <v>5</v>
      </c>
      <c r="F6" s="458">
        <v>6</v>
      </c>
    </row>
    <row r="7" spans="1:6" x14ac:dyDescent="0.3">
      <c r="A7" s="454">
        <v>1</v>
      </c>
      <c r="B7" s="457" t="s">
        <v>133</v>
      </c>
      <c r="C7" s="456" t="s">
        <v>134</v>
      </c>
      <c r="D7" s="455">
        <v>20995</v>
      </c>
      <c r="E7" s="455">
        <v>0</v>
      </c>
      <c r="F7" s="455">
        <v>0</v>
      </c>
    </row>
    <row r="8" spans="1:6" x14ac:dyDescent="0.3">
      <c r="A8" s="454">
        <v>2</v>
      </c>
      <c r="B8" s="457" t="s">
        <v>183</v>
      </c>
      <c r="C8" s="456" t="s">
        <v>184</v>
      </c>
      <c r="D8" s="455">
        <v>19283</v>
      </c>
      <c r="E8" s="455">
        <v>0</v>
      </c>
      <c r="F8" s="455">
        <v>0</v>
      </c>
    </row>
    <row r="9" spans="1:6" x14ac:dyDescent="0.3">
      <c r="A9" s="454">
        <v>3</v>
      </c>
      <c r="B9" s="457" t="s">
        <v>38</v>
      </c>
      <c r="C9" s="456" t="s">
        <v>39</v>
      </c>
      <c r="D9" s="455">
        <v>8689</v>
      </c>
      <c r="E9" s="455">
        <v>0</v>
      </c>
      <c r="F9" s="455">
        <v>0</v>
      </c>
    </row>
    <row r="10" spans="1:6" x14ac:dyDescent="0.3">
      <c r="A10" s="454">
        <v>4</v>
      </c>
      <c r="B10" s="457" t="s">
        <v>109</v>
      </c>
      <c r="C10" s="456" t="s">
        <v>110</v>
      </c>
      <c r="D10" s="455">
        <v>9492</v>
      </c>
      <c r="E10" s="455">
        <v>0</v>
      </c>
      <c r="F10" s="455">
        <v>0</v>
      </c>
    </row>
    <row r="11" spans="1:6" x14ac:dyDescent="0.3">
      <c r="A11" s="454">
        <v>5</v>
      </c>
      <c r="B11" s="457" t="s">
        <v>86</v>
      </c>
      <c r="C11" s="456" t="s">
        <v>87</v>
      </c>
      <c r="D11" s="455">
        <v>15812</v>
      </c>
      <c r="E11" s="455">
        <v>0</v>
      </c>
      <c r="F11" s="455">
        <v>0</v>
      </c>
    </row>
    <row r="12" spans="1:6" x14ac:dyDescent="0.3">
      <c r="A12" s="454">
        <v>6</v>
      </c>
      <c r="B12" s="457" t="s">
        <v>135</v>
      </c>
      <c r="C12" s="456" t="s">
        <v>136</v>
      </c>
      <c r="D12" s="455">
        <v>27981</v>
      </c>
      <c r="E12" s="455">
        <v>0</v>
      </c>
      <c r="F12" s="455">
        <v>0</v>
      </c>
    </row>
    <row r="13" spans="1:6" x14ac:dyDescent="0.3">
      <c r="A13" s="454">
        <v>7</v>
      </c>
      <c r="B13" s="457" t="s">
        <v>78</v>
      </c>
      <c r="C13" s="456" t="s">
        <v>79</v>
      </c>
      <c r="D13" s="455">
        <v>13130</v>
      </c>
      <c r="E13" s="455">
        <v>0</v>
      </c>
      <c r="F13" s="455">
        <v>0</v>
      </c>
    </row>
    <row r="14" spans="1:6" x14ac:dyDescent="0.3">
      <c r="A14" s="454">
        <v>8</v>
      </c>
      <c r="B14" s="457" t="s">
        <v>111</v>
      </c>
      <c r="C14" s="456" t="s">
        <v>112</v>
      </c>
      <c r="D14" s="455">
        <v>9565</v>
      </c>
      <c r="E14" s="455">
        <v>0</v>
      </c>
      <c r="F14" s="455">
        <v>0</v>
      </c>
    </row>
    <row r="15" spans="1:6" x14ac:dyDescent="0.3">
      <c r="A15" s="454">
        <v>9</v>
      </c>
      <c r="B15" s="457" t="s">
        <v>173</v>
      </c>
      <c r="C15" s="456" t="s">
        <v>174</v>
      </c>
      <c r="D15" s="455">
        <v>44321</v>
      </c>
      <c r="E15" s="455">
        <v>0</v>
      </c>
      <c r="F15" s="455">
        <v>0</v>
      </c>
    </row>
    <row r="16" spans="1:6" x14ac:dyDescent="0.3">
      <c r="A16" s="454">
        <v>10</v>
      </c>
      <c r="B16" s="457" t="s">
        <v>40</v>
      </c>
      <c r="C16" s="456" t="s">
        <v>41</v>
      </c>
      <c r="D16" s="455">
        <v>8970</v>
      </c>
      <c r="E16" s="455">
        <v>0</v>
      </c>
      <c r="F16" s="455">
        <v>0</v>
      </c>
    </row>
    <row r="17" spans="1:6" x14ac:dyDescent="0.3">
      <c r="A17" s="454">
        <v>11</v>
      </c>
      <c r="B17" s="457" t="s">
        <v>30</v>
      </c>
      <c r="C17" s="456" t="s">
        <v>31</v>
      </c>
      <c r="D17" s="455">
        <v>51661</v>
      </c>
      <c r="E17" s="455">
        <v>0</v>
      </c>
      <c r="F17" s="455">
        <v>0</v>
      </c>
    </row>
    <row r="18" spans="1:6" x14ac:dyDescent="0.3">
      <c r="A18" s="454">
        <v>12</v>
      </c>
      <c r="B18" s="457" t="s">
        <v>175</v>
      </c>
      <c r="C18" s="456" t="s">
        <v>176</v>
      </c>
      <c r="D18" s="455">
        <v>9796</v>
      </c>
      <c r="E18" s="455">
        <v>0</v>
      </c>
      <c r="F18" s="455">
        <v>0</v>
      </c>
    </row>
    <row r="19" spans="1:6" x14ac:dyDescent="0.3">
      <c r="A19" s="454">
        <v>13</v>
      </c>
      <c r="B19" s="457" t="s">
        <v>80</v>
      </c>
      <c r="C19" s="456" t="s">
        <v>81</v>
      </c>
      <c r="D19" s="455">
        <v>29671</v>
      </c>
      <c r="E19" s="455">
        <v>0</v>
      </c>
      <c r="F19" s="455">
        <v>0</v>
      </c>
    </row>
    <row r="20" spans="1:6" x14ac:dyDescent="0.3">
      <c r="A20" s="454">
        <v>14</v>
      </c>
      <c r="B20" s="457" t="s">
        <v>76</v>
      </c>
      <c r="C20" s="456" t="s">
        <v>77</v>
      </c>
      <c r="D20" s="455">
        <v>10981</v>
      </c>
      <c r="E20" s="455">
        <v>0</v>
      </c>
      <c r="F20" s="455">
        <v>0</v>
      </c>
    </row>
    <row r="21" spans="1:6" x14ac:dyDescent="0.3">
      <c r="A21" s="454">
        <v>15</v>
      </c>
      <c r="B21" s="457" t="s">
        <v>238</v>
      </c>
      <c r="C21" s="456" t="s">
        <v>239</v>
      </c>
      <c r="D21" s="455">
        <v>25258</v>
      </c>
      <c r="E21" s="455">
        <v>0</v>
      </c>
      <c r="F21" s="455">
        <v>0</v>
      </c>
    </row>
    <row r="22" spans="1:6" x14ac:dyDescent="0.3">
      <c r="A22" s="454">
        <v>16</v>
      </c>
      <c r="B22" s="457" t="s">
        <v>88</v>
      </c>
      <c r="C22" s="456" t="s">
        <v>89</v>
      </c>
      <c r="D22" s="455">
        <v>13066</v>
      </c>
      <c r="E22" s="455">
        <v>0</v>
      </c>
      <c r="F22" s="455">
        <v>0</v>
      </c>
    </row>
    <row r="23" spans="1:6" x14ac:dyDescent="0.3">
      <c r="A23" s="454">
        <v>17</v>
      </c>
      <c r="B23" s="457" t="s">
        <v>113</v>
      </c>
      <c r="C23" s="456" t="s">
        <v>114</v>
      </c>
      <c r="D23" s="455">
        <v>10202</v>
      </c>
      <c r="E23" s="455">
        <v>0</v>
      </c>
      <c r="F23" s="455">
        <v>0</v>
      </c>
    </row>
    <row r="24" spans="1:6" x14ac:dyDescent="0.3">
      <c r="A24" s="454">
        <v>18</v>
      </c>
      <c r="B24" s="457" t="s">
        <v>137</v>
      </c>
      <c r="C24" s="456" t="s">
        <v>138</v>
      </c>
      <c r="D24" s="455">
        <v>8967</v>
      </c>
      <c r="E24" s="455">
        <v>0</v>
      </c>
      <c r="F24" s="455">
        <v>0</v>
      </c>
    </row>
    <row r="25" spans="1:6" x14ac:dyDescent="0.3">
      <c r="A25" s="454">
        <v>19</v>
      </c>
      <c r="B25" s="457" t="s">
        <v>161</v>
      </c>
      <c r="C25" s="456" t="s">
        <v>162</v>
      </c>
      <c r="D25" s="455">
        <v>16165</v>
      </c>
      <c r="E25" s="455">
        <v>0</v>
      </c>
      <c r="F25" s="455">
        <v>0</v>
      </c>
    </row>
    <row r="26" spans="1:6" x14ac:dyDescent="0.3">
      <c r="A26" s="454">
        <v>20</v>
      </c>
      <c r="B26" s="457" t="s">
        <v>177</v>
      </c>
      <c r="C26" s="456" t="s">
        <v>178</v>
      </c>
      <c r="D26" s="455">
        <v>18692</v>
      </c>
      <c r="E26" s="455">
        <v>0</v>
      </c>
      <c r="F26" s="455">
        <v>0</v>
      </c>
    </row>
    <row r="27" spans="1:6" x14ac:dyDescent="0.3">
      <c r="A27" s="454">
        <v>21</v>
      </c>
      <c r="B27" s="457" t="s">
        <v>32</v>
      </c>
      <c r="C27" s="456" t="s">
        <v>33</v>
      </c>
      <c r="D27" s="455">
        <v>14900</v>
      </c>
      <c r="E27" s="455">
        <v>0</v>
      </c>
      <c r="F27" s="455">
        <v>0</v>
      </c>
    </row>
    <row r="28" spans="1:6" x14ac:dyDescent="0.3">
      <c r="A28" s="454">
        <v>22</v>
      </c>
      <c r="B28" s="457" t="s">
        <v>20</v>
      </c>
      <c r="C28" s="456" t="s">
        <v>21</v>
      </c>
      <c r="D28" s="455">
        <v>29529</v>
      </c>
      <c r="E28" s="455">
        <v>0</v>
      </c>
      <c r="F28" s="455">
        <v>0</v>
      </c>
    </row>
    <row r="29" spans="1:6" x14ac:dyDescent="0.3">
      <c r="A29" s="454">
        <v>23</v>
      </c>
      <c r="B29" s="457" t="s">
        <v>179</v>
      </c>
      <c r="C29" s="456" t="s">
        <v>180</v>
      </c>
      <c r="D29" s="455">
        <v>6173</v>
      </c>
      <c r="E29" s="455">
        <v>0</v>
      </c>
      <c r="F29" s="455">
        <v>0</v>
      </c>
    </row>
    <row r="30" spans="1:6" x14ac:dyDescent="0.3">
      <c r="A30" s="454">
        <v>24</v>
      </c>
      <c r="B30" s="457" t="s">
        <v>159</v>
      </c>
      <c r="C30" s="456" t="s">
        <v>160</v>
      </c>
      <c r="D30" s="455">
        <v>12303</v>
      </c>
      <c r="E30" s="455">
        <v>0</v>
      </c>
      <c r="F30" s="455">
        <v>0</v>
      </c>
    </row>
    <row r="31" spans="1:6" x14ac:dyDescent="0.3">
      <c r="A31" s="454">
        <v>25</v>
      </c>
      <c r="B31" s="457" t="s">
        <v>139</v>
      </c>
      <c r="C31" s="456" t="s">
        <v>140</v>
      </c>
      <c r="D31" s="455">
        <v>6766</v>
      </c>
      <c r="E31" s="455">
        <v>0</v>
      </c>
      <c r="F31" s="455">
        <v>0</v>
      </c>
    </row>
    <row r="32" spans="1:6" x14ac:dyDescent="0.3">
      <c r="A32" s="454">
        <v>26</v>
      </c>
      <c r="B32" s="457" t="s">
        <v>242</v>
      </c>
      <c r="C32" s="456" t="s">
        <v>243</v>
      </c>
      <c r="D32" s="455">
        <v>30961</v>
      </c>
      <c r="E32" s="455">
        <v>0</v>
      </c>
      <c r="F32" s="455">
        <v>0</v>
      </c>
    </row>
    <row r="33" spans="1:6" x14ac:dyDescent="0.3">
      <c r="A33" s="454">
        <v>27</v>
      </c>
      <c r="B33" s="457" t="s">
        <v>42</v>
      </c>
      <c r="C33" s="456" t="s">
        <v>43</v>
      </c>
      <c r="D33" s="455">
        <v>15726</v>
      </c>
      <c r="E33" s="455">
        <v>0</v>
      </c>
      <c r="F33" s="455">
        <v>0</v>
      </c>
    </row>
    <row r="34" spans="1:6" x14ac:dyDescent="0.3">
      <c r="A34" s="454">
        <v>28</v>
      </c>
      <c r="B34" s="457" t="s">
        <v>58</v>
      </c>
      <c r="C34" s="456" t="s">
        <v>59</v>
      </c>
      <c r="D34" s="455">
        <v>43358</v>
      </c>
      <c r="E34" s="455">
        <v>0</v>
      </c>
      <c r="F34" s="455">
        <v>0</v>
      </c>
    </row>
    <row r="35" spans="1:6" x14ac:dyDescent="0.3">
      <c r="A35" s="454">
        <v>29</v>
      </c>
      <c r="B35" s="457" t="s">
        <v>119</v>
      </c>
      <c r="C35" s="456" t="s">
        <v>120</v>
      </c>
      <c r="D35" s="455">
        <v>12135</v>
      </c>
      <c r="E35" s="455">
        <v>0</v>
      </c>
      <c r="F35" s="455">
        <v>0</v>
      </c>
    </row>
    <row r="36" spans="1:6" x14ac:dyDescent="0.3">
      <c r="A36" s="454">
        <v>30</v>
      </c>
      <c r="B36" s="457" t="s">
        <v>121</v>
      </c>
      <c r="C36" s="456" t="s">
        <v>122</v>
      </c>
      <c r="D36" s="455">
        <v>10698</v>
      </c>
      <c r="E36" s="455">
        <v>0</v>
      </c>
      <c r="F36" s="455">
        <v>0</v>
      </c>
    </row>
    <row r="37" spans="1:6" x14ac:dyDescent="0.3">
      <c r="A37" s="454">
        <v>31</v>
      </c>
      <c r="B37" s="457" t="s">
        <v>244</v>
      </c>
      <c r="C37" s="456" t="s">
        <v>245</v>
      </c>
      <c r="D37" s="455">
        <v>23396</v>
      </c>
      <c r="E37" s="455">
        <v>0</v>
      </c>
      <c r="F37" s="455">
        <v>0</v>
      </c>
    </row>
    <row r="38" spans="1:6" x14ac:dyDescent="0.3">
      <c r="A38" s="454">
        <v>32</v>
      </c>
      <c r="B38" s="457" t="s">
        <v>246</v>
      </c>
      <c r="C38" s="456" t="s">
        <v>247</v>
      </c>
      <c r="D38" s="455">
        <v>8138</v>
      </c>
      <c r="E38" s="455">
        <v>0</v>
      </c>
      <c r="F38" s="455">
        <v>0</v>
      </c>
    </row>
    <row r="39" spans="1:6" x14ac:dyDescent="0.3">
      <c r="A39" s="454">
        <v>33</v>
      </c>
      <c r="B39" s="457" t="s">
        <v>123</v>
      </c>
      <c r="C39" s="456" t="s">
        <v>124</v>
      </c>
      <c r="D39" s="455">
        <v>14178</v>
      </c>
      <c r="E39" s="455">
        <v>0</v>
      </c>
      <c r="F39" s="455">
        <v>0</v>
      </c>
    </row>
    <row r="40" spans="1:6" x14ac:dyDescent="0.3">
      <c r="A40" s="454">
        <v>34</v>
      </c>
      <c r="B40" s="457" t="s">
        <v>163</v>
      </c>
      <c r="C40" s="456" t="s">
        <v>164</v>
      </c>
      <c r="D40" s="455">
        <v>14529</v>
      </c>
      <c r="E40" s="455">
        <v>0</v>
      </c>
      <c r="F40" s="455">
        <v>0</v>
      </c>
    </row>
    <row r="41" spans="1:6" x14ac:dyDescent="0.3">
      <c r="A41" s="454">
        <v>35</v>
      </c>
      <c r="B41" s="457" t="s">
        <v>248</v>
      </c>
      <c r="C41" s="456" t="s">
        <v>249</v>
      </c>
      <c r="D41" s="455">
        <v>12688</v>
      </c>
      <c r="E41" s="455">
        <v>0</v>
      </c>
      <c r="F41" s="455">
        <v>0</v>
      </c>
    </row>
    <row r="42" spans="1:6" x14ac:dyDescent="0.3">
      <c r="A42" s="454">
        <v>36</v>
      </c>
      <c r="B42" s="457" t="s">
        <v>157</v>
      </c>
      <c r="C42" s="456" t="s">
        <v>158</v>
      </c>
      <c r="D42" s="455">
        <v>42101</v>
      </c>
      <c r="E42" s="455">
        <v>0</v>
      </c>
      <c r="F42" s="455">
        <v>0</v>
      </c>
    </row>
    <row r="43" spans="1:6" x14ac:dyDescent="0.3">
      <c r="A43" s="454">
        <v>37</v>
      </c>
      <c r="B43" s="457" t="s">
        <v>82</v>
      </c>
      <c r="C43" s="456" t="s">
        <v>83</v>
      </c>
      <c r="D43" s="455">
        <v>42017</v>
      </c>
      <c r="E43" s="455">
        <v>0</v>
      </c>
      <c r="F43" s="455">
        <v>0</v>
      </c>
    </row>
    <row r="44" spans="1:6" x14ac:dyDescent="0.3">
      <c r="A44" s="454">
        <v>38</v>
      </c>
      <c r="B44" s="457" t="s">
        <v>240</v>
      </c>
      <c r="C44" s="456" t="s">
        <v>241</v>
      </c>
      <c r="D44" s="455">
        <v>10701</v>
      </c>
      <c r="E44" s="455">
        <v>0</v>
      </c>
      <c r="F44" s="455">
        <v>0</v>
      </c>
    </row>
    <row r="45" spans="1:6" x14ac:dyDescent="0.3">
      <c r="A45" s="454">
        <v>39</v>
      </c>
      <c r="B45" s="457" t="s">
        <v>125</v>
      </c>
      <c r="C45" s="456" t="s">
        <v>126</v>
      </c>
      <c r="D45" s="455">
        <v>11009</v>
      </c>
      <c r="E45" s="455">
        <v>0</v>
      </c>
      <c r="F45" s="455">
        <v>0</v>
      </c>
    </row>
    <row r="46" spans="1:6" x14ac:dyDescent="0.3">
      <c r="A46" s="454">
        <v>40</v>
      </c>
      <c r="B46" s="457" t="s">
        <v>181</v>
      </c>
      <c r="C46" s="456" t="s">
        <v>182</v>
      </c>
      <c r="D46" s="455">
        <v>12474</v>
      </c>
      <c r="E46" s="455">
        <v>0</v>
      </c>
      <c r="F46" s="455">
        <v>0</v>
      </c>
    </row>
    <row r="47" spans="1:6" x14ac:dyDescent="0.3">
      <c r="A47" s="454">
        <v>41</v>
      </c>
      <c r="B47" s="457" t="s">
        <v>252</v>
      </c>
      <c r="C47" s="456" t="s">
        <v>253</v>
      </c>
      <c r="D47" s="455">
        <v>9386</v>
      </c>
      <c r="E47" s="455">
        <v>0</v>
      </c>
      <c r="F47" s="455">
        <v>0</v>
      </c>
    </row>
    <row r="48" spans="1:6" x14ac:dyDescent="0.3">
      <c r="A48" s="454">
        <v>42</v>
      </c>
      <c r="B48" s="457" t="s">
        <v>250</v>
      </c>
      <c r="C48" s="456" t="s">
        <v>251</v>
      </c>
      <c r="D48" s="455">
        <v>12207</v>
      </c>
      <c r="E48" s="455">
        <v>0</v>
      </c>
      <c r="F48" s="455">
        <v>0</v>
      </c>
    </row>
    <row r="49" spans="1:6" x14ac:dyDescent="0.3">
      <c r="A49" s="454">
        <v>43</v>
      </c>
      <c r="B49" s="457" t="s">
        <v>165</v>
      </c>
      <c r="C49" s="456" t="s">
        <v>166</v>
      </c>
      <c r="D49" s="455">
        <v>9137</v>
      </c>
      <c r="E49" s="455">
        <v>0</v>
      </c>
      <c r="F49" s="455">
        <v>0</v>
      </c>
    </row>
    <row r="50" spans="1:6" x14ac:dyDescent="0.3">
      <c r="A50" s="454">
        <v>44</v>
      </c>
      <c r="B50" s="457" t="s">
        <v>115</v>
      </c>
      <c r="C50" s="456" t="s">
        <v>116</v>
      </c>
      <c r="D50" s="455">
        <v>11431</v>
      </c>
      <c r="E50" s="455">
        <v>0</v>
      </c>
      <c r="F50" s="455">
        <v>0</v>
      </c>
    </row>
    <row r="51" spans="1:6" x14ac:dyDescent="0.3">
      <c r="A51" s="454">
        <v>45</v>
      </c>
      <c r="B51" s="457" t="s">
        <v>185</v>
      </c>
      <c r="C51" s="456" t="s">
        <v>186</v>
      </c>
      <c r="D51" s="455">
        <v>66720</v>
      </c>
      <c r="E51" s="455">
        <v>0</v>
      </c>
      <c r="F51" s="455">
        <v>0</v>
      </c>
    </row>
    <row r="52" spans="1:6" x14ac:dyDescent="0.3">
      <c r="A52" s="454">
        <v>46</v>
      </c>
      <c r="B52" s="457" t="s">
        <v>84</v>
      </c>
      <c r="C52" s="456" t="s">
        <v>85</v>
      </c>
      <c r="D52" s="455">
        <v>35695</v>
      </c>
      <c r="E52" s="455">
        <v>0</v>
      </c>
      <c r="F52" s="455">
        <v>0</v>
      </c>
    </row>
    <row r="53" spans="1:6" x14ac:dyDescent="0.3">
      <c r="A53" s="454">
        <v>47</v>
      </c>
      <c r="B53" s="457" t="s">
        <v>167</v>
      </c>
      <c r="C53" s="456" t="s">
        <v>168</v>
      </c>
      <c r="D53" s="455">
        <v>7220</v>
      </c>
      <c r="E53" s="455">
        <v>0</v>
      </c>
      <c r="F53" s="455">
        <v>0</v>
      </c>
    </row>
    <row r="54" spans="1:6" x14ac:dyDescent="0.3">
      <c r="A54" s="454">
        <v>48</v>
      </c>
      <c r="B54" s="457" t="s">
        <v>131</v>
      </c>
      <c r="C54" s="456" t="s">
        <v>132</v>
      </c>
      <c r="D54" s="455">
        <v>14569</v>
      </c>
      <c r="E54" s="455">
        <v>0</v>
      </c>
      <c r="F54" s="455">
        <v>0</v>
      </c>
    </row>
    <row r="55" spans="1:6" x14ac:dyDescent="0.3">
      <c r="A55" s="454">
        <v>49</v>
      </c>
      <c r="B55" s="457" t="s">
        <v>254</v>
      </c>
      <c r="C55" s="456" t="s">
        <v>255</v>
      </c>
      <c r="D55" s="455">
        <v>13784</v>
      </c>
      <c r="E55" s="455">
        <v>0</v>
      </c>
      <c r="F55" s="455">
        <v>0</v>
      </c>
    </row>
    <row r="56" spans="1:6" x14ac:dyDescent="0.3">
      <c r="A56" s="454">
        <v>50</v>
      </c>
      <c r="B56" s="457" t="s">
        <v>256</v>
      </c>
      <c r="C56" s="456" t="s">
        <v>257</v>
      </c>
      <c r="D56" s="455">
        <v>24146</v>
      </c>
      <c r="E56" s="455">
        <v>0</v>
      </c>
      <c r="F56" s="455">
        <v>0</v>
      </c>
    </row>
    <row r="57" spans="1:6" x14ac:dyDescent="0.3">
      <c r="A57" s="454">
        <v>51</v>
      </c>
      <c r="B57" s="457" t="s">
        <v>187</v>
      </c>
      <c r="C57" s="456" t="s">
        <v>188</v>
      </c>
      <c r="D57" s="455">
        <v>10290</v>
      </c>
      <c r="E57" s="455">
        <v>0</v>
      </c>
      <c r="F57" s="455">
        <v>0</v>
      </c>
    </row>
    <row r="58" spans="1:6" x14ac:dyDescent="0.3">
      <c r="A58" s="454">
        <v>52</v>
      </c>
      <c r="B58" s="457" t="s">
        <v>127</v>
      </c>
      <c r="C58" s="456" t="s">
        <v>128</v>
      </c>
      <c r="D58" s="455">
        <v>21948</v>
      </c>
      <c r="E58" s="455">
        <v>0</v>
      </c>
      <c r="F58" s="455">
        <v>0</v>
      </c>
    </row>
    <row r="59" spans="1:6" x14ac:dyDescent="0.3">
      <c r="A59" s="454">
        <v>53</v>
      </c>
      <c r="B59" s="457" t="s">
        <v>143</v>
      </c>
      <c r="C59" s="456" t="s">
        <v>144</v>
      </c>
      <c r="D59" s="455">
        <v>7190</v>
      </c>
      <c r="E59" s="455">
        <v>0</v>
      </c>
      <c r="F59" s="455">
        <v>0</v>
      </c>
    </row>
    <row r="60" spans="1:6" x14ac:dyDescent="0.3">
      <c r="A60" s="454">
        <v>54</v>
      </c>
      <c r="B60" s="457" t="s">
        <v>117</v>
      </c>
      <c r="C60" s="456" t="s">
        <v>118</v>
      </c>
      <c r="D60" s="455">
        <v>82900</v>
      </c>
      <c r="E60" s="455">
        <v>0</v>
      </c>
      <c r="F60" s="455">
        <v>0</v>
      </c>
    </row>
    <row r="61" spans="1:6" x14ac:dyDescent="0.3">
      <c r="A61" s="454">
        <v>55</v>
      </c>
      <c r="B61" s="457" t="s">
        <v>171</v>
      </c>
      <c r="C61" s="456" t="s">
        <v>172</v>
      </c>
      <c r="D61" s="455">
        <v>56368</v>
      </c>
      <c r="E61" s="455">
        <v>0</v>
      </c>
      <c r="F61" s="455">
        <v>0</v>
      </c>
    </row>
    <row r="62" spans="1:6" x14ac:dyDescent="0.3">
      <c r="A62" s="454">
        <v>56</v>
      </c>
      <c r="B62" s="457" t="s">
        <v>141</v>
      </c>
      <c r="C62" s="456" t="s">
        <v>142</v>
      </c>
      <c r="D62" s="455">
        <v>31378</v>
      </c>
      <c r="E62" s="455">
        <v>0</v>
      </c>
      <c r="F62" s="455">
        <v>0</v>
      </c>
    </row>
    <row r="63" spans="1:6" x14ac:dyDescent="0.3">
      <c r="A63" s="454">
        <v>57</v>
      </c>
      <c r="B63" s="457" t="s">
        <v>169</v>
      </c>
      <c r="C63" s="456" t="s">
        <v>591</v>
      </c>
      <c r="D63" s="455">
        <v>6689</v>
      </c>
      <c r="E63" s="455">
        <v>0</v>
      </c>
      <c r="F63" s="455">
        <v>0</v>
      </c>
    </row>
    <row r="64" spans="1:6" x14ac:dyDescent="0.3">
      <c r="A64" s="454">
        <v>58</v>
      </c>
      <c r="B64" s="457" t="s">
        <v>46</v>
      </c>
      <c r="C64" s="456" t="s">
        <v>47</v>
      </c>
      <c r="D64" s="455">
        <v>66616</v>
      </c>
      <c r="E64" s="455">
        <v>0</v>
      </c>
      <c r="F64" s="455">
        <v>0</v>
      </c>
    </row>
    <row r="65" spans="1:6" x14ac:dyDescent="0.3">
      <c r="A65" s="454">
        <v>59</v>
      </c>
      <c r="B65" s="457" t="s">
        <v>149</v>
      </c>
      <c r="C65" s="456" t="s">
        <v>150</v>
      </c>
      <c r="D65" s="455">
        <v>119864</v>
      </c>
      <c r="E65" s="455">
        <v>24378</v>
      </c>
      <c r="F65" s="455">
        <v>0</v>
      </c>
    </row>
    <row r="66" spans="1:6" x14ac:dyDescent="0.3">
      <c r="A66" s="454">
        <v>60</v>
      </c>
      <c r="B66" s="457" t="s">
        <v>151</v>
      </c>
      <c r="C66" s="456" t="s">
        <v>152</v>
      </c>
      <c r="D66" s="455">
        <v>27795</v>
      </c>
      <c r="E66" s="455">
        <v>14293</v>
      </c>
      <c r="F66" s="455">
        <v>0</v>
      </c>
    </row>
    <row r="67" spans="1:6" x14ac:dyDescent="0.3">
      <c r="A67" s="454">
        <v>61</v>
      </c>
      <c r="B67" s="457" t="s">
        <v>153</v>
      </c>
      <c r="C67" s="456" t="s">
        <v>154</v>
      </c>
      <c r="D67" s="455">
        <v>11000</v>
      </c>
      <c r="E67" s="455">
        <v>0</v>
      </c>
      <c r="F67" s="455">
        <v>0</v>
      </c>
    </row>
    <row r="68" spans="1:6" x14ac:dyDescent="0.3">
      <c r="A68" s="454">
        <v>62</v>
      </c>
      <c r="B68" s="457" t="s">
        <v>62</v>
      </c>
      <c r="C68" s="456" t="s">
        <v>200</v>
      </c>
      <c r="D68" s="455">
        <v>27789</v>
      </c>
      <c r="E68" s="455">
        <v>0</v>
      </c>
      <c r="F68" s="455">
        <v>0</v>
      </c>
    </row>
    <row r="69" spans="1:6" x14ac:dyDescent="0.3">
      <c r="A69" s="454">
        <v>63</v>
      </c>
      <c r="B69" s="457" t="s">
        <v>64</v>
      </c>
      <c r="C69" s="456" t="s">
        <v>201</v>
      </c>
      <c r="D69" s="455">
        <v>17008</v>
      </c>
      <c r="E69" s="455">
        <v>0</v>
      </c>
      <c r="F69" s="455">
        <v>0</v>
      </c>
    </row>
    <row r="70" spans="1:6" x14ac:dyDescent="0.3">
      <c r="A70" s="454">
        <v>64</v>
      </c>
      <c r="B70" s="457" t="s">
        <v>217</v>
      </c>
      <c r="C70" s="456" t="s">
        <v>218</v>
      </c>
      <c r="D70" s="455">
        <v>44511</v>
      </c>
      <c r="E70" s="455">
        <v>12020</v>
      </c>
      <c r="F70" s="455">
        <v>0</v>
      </c>
    </row>
    <row r="71" spans="1:6" x14ac:dyDescent="0.3">
      <c r="A71" s="454">
        <v>65</v>
      </c>
      <c r="B71" s="457" t="s">
        <v>66</v>
      </c>
      <c r="C71" s="456" t="s">
        <v>202</v>
      </c>
      <c r="D71" s="455">
        <v>37577</v>
      </c>
      <c r="E71" s="455">
        <v>0</v>
      </c>
      <c r="F71" s="455">
        <v>0</v>
      </c>
    </row>
    <row r="72" spans="1:6" x14ac:dyDescent="0.3">
      <c r="A72" s="454">
        <v>66</v>
      </c>
      <c r="B72" s="457" t="s">
        <v>44</v>
      </c>
      <c r="C72" s="456" t="s">
        <v>221</v>
      </c>
      <c r="D72" s="455">
        <v>18402</v>
      </c>
      <c r="E72" s="455">
        <v>0</v>
      </c>
      <c r="F72" s="455">
        <v>0</v>
      </c>
    </row>
    <row r="73" spans="1:6" x14ac:dyDescent="0.3">
      <c r="A73" s="454">
        <v>67</v>
      </c>
      <c r="B73" s="457" t="s">
        <v>52</v>
      </c>
      <c r="C73" s="456" t="s">
        <v>220</v>
      </c>
      <c r="D73" s="455">
        <v>67739</v>
      </c>
      <c r="E73" s="455">
        <v>25215</v>
      </c>
      <c r="F73" s="455">
        <v>13081</v>
      </c>
    </row>
    <row r="74" spans="1:6" x14ac:dyDescent="0.3">
      <c r="A74" s="454">
        <v>68</v>
      </c>
      <c r="B74" s="457" t="s">
        <v>54</v>
      </c>
      <c r="C74" s="456" t="s">
        <v>222</v>
      </c>
      <c r="D74" s="455">
        <v>48840</v>
      </c>
      <c r="E74" s="455">
        <v>0</v>
      </c>
      <c r="F74" s="455">
        <v>0</v>
      </c>
    </row>
    <row r="75" spans="1:6" x14ac:dyDescent="0.3">
      <c r="A75" s="454">
        <v>69</v>
      </c>
      <c r="B75" s="457" t="s">
        <v>48</v>
      </c>
      <c r="C75" s="456" t="s">
        <v>414</v>
      </c>
      <c r="D75" s="455">
        <v>39600</v>
      </c>
      <c r="E75" s="455">
        <v>0</v>
      </c>
      <c r="F75" s="455">
        <v>0</v>
      </c>
    </row>
    <row r="76" spans="1:6" x14ac:dyDescent="0.3">
      <c r="A76" s="454">
        <v>70</v>
      </c>
      <c r="B76" s="457" t="s">
        <v>50</v>
      </c>
      <c r="C76" s="456" t="s">
        <v>219</v>
      </c>
      <c r="D76" s="455">
        <v>72122</v>
      </c>
      <c r="E76" s="455">
        <v>20067</v>
      </c>
      <c r="F76" s="455">
        <v>0</v>
      </c>
    </row>
    <row r="77" spans="1:6" x14ac:dyDescent="0.3">
      <c r="A77" s="454">
        <v>71</v>
      </c>
      <c r="B77" s="457" t="s">
        <v>36</v>
      </c>
      <c r="C77" s="456" t="s">
        <v>37</v>
      </c>
      <c r="D77" s="455">
        <v>28388</v>
      </c>
      <c r="E77" s="455">
        <v>0</v>
      </c>
      <c r="F77" s="455">
        <v>0</v>
      </c>
    </row>
    <row r="78" spans="1:6" x14ac:dyDescent="0.3">
      <c r="A78" s="454">
        <v>72</v>
      </c>
      <c r="B78" s="457" t="s">
        <v>22</v>
      </c>
      <c r="C78" s="456" t="s">
        <v>23</v>
      </c>
      <c r="D78" s="455">
        <v>9789</v>
      </c>
      <c r="E78" s="455">
        <v>0</v>
      </c>
      <c r="F78" s="455">
        <v>0</v>
      </c>
    </row>
    <row r="79" spans="1:6" x14ac:dyDescent="0.3">
      <c r="A79" s="454">
        <v>73</v>
      </c>
      <c r="B79" s="457" t="s">
        <v>24</v>
      </c>
      <c r="C79" s="456" t="s">
        <v>25</v>
      </c>
      <c r="D79" s="455">
        <v>7691</v>
      </c>
      <c r="E79" s="455">
        <v>0</v>
      </c>
      <c r="F79" s="455">
        <v>0</v>
      </c>
    </row>
    <row r="80" spans="1:6" x14ac:dyDescent="0.3">
      <c r="A80" s="454">
        <v>74</v>
      </c>
      <c r="B80" s="457" t="s">
        <v>193</v>
      </c>
      <c r="C80" s="456" t="s">
        <v>590</v>
      </c>
      <c r="D80" s="455">
        <v>26753</v>
      </c>
      <c r="E80" s="455">
        <v>15855</v>
      </c>
      <c r="F80" s="455">
        <v>0</v>
      </c>
    </row>
    <row r="81" spans="1:12" x14ac:dyDescent="0.3">
      <c r="A81" s="454">
        <v>75</v>
      </c>
      <c r="B81" s="457" t="s">
        <v>26</v>
      </c>
      <c r="C81" s="456" t="s">
        <v>27</v>
      </c>
      <c r="D81" s="455">
        <v>29803</v>
      </c>
      <c r="E81" s="455">
        <v>15812</v>
      </c>
      <c r="F81" s="455">
        <v>0</v>
      </c>
    </row>
    <row r="82" spans="1:12" x14ac:dyDescent="0.3">
      <c r="A82" s="454">
        <v>76</v>
      </c>
      <c r="B82" s="457" t="s">
        <v>28</v>
      </c>
      <c r="C82" s="456" t="s">
        <v>29</v>
      </c>
      <c r="D82" s="455">
        <v>8484</v>
      </c>
      <c r="E82" s="455">
        <v>0</v>
      </c>
      <c r="F82" s="455">
        <v>0</v>
      </c>
    </row>
    <row r="83" spans="1:12" ht="22.5" x14ac:dyDescent="0.3">
      <c r="A83" s="454">
        <v>77</v>
      </c>
      <c r="B83" s="457" t="s">
        <v>198</v>
      </c>
      <c r="C83" s="456" t="s">
        <v>589</v>
      </c>
      <c r="D83" s="455">
        <v>9725</v>
      </c>
      <c r="E83" s="455">
        <v>0</v>
      </c>
      <c r="F83" s="455">
        <v>0</v>
      </c>
    </row>
    <row r="84" spans="1:12" x14ac:dyDescent="0.3">
      <c r="A84" s="454">
        <v>78</v>
      </c>
      <c r="B84" s="457" t="s">
        <v>205</v>
      </c>
      <c r="C84" s="456" t="s">
        <v>206</v>
      </c>
      <c r="D84" s="455">
        <v>23001</v>
      </c>
      <c r="E84" s="455">
        <v>0</v>
      </c>
      <c r="F84" s="455">
        <v>0</v>
      </c>
    </row>
    <row r="85" spans="1:12" x14ac:dyDescent="0.3">
      <c r="A85" s="454">
        <v>79</v>
      </c>
      <c r="B85" s="457" t="s">
        <v>235</v>
      </c>
      <c r="C85" s="456" t="s">
        <v>588</v>
      </c>
      <c r="D85" s="455">
        <v>2756</v>
      </c>
      <c r="E85" s="455">
        <v>0</v>
      </c>
      <c r="F85" s="455">
        <v>0</v>
      </c>
    </row>
    <row r="86" spans="1:12" x14ac:dyDescent="0.3">
      <c r="A86" s="454">
        <v>80</v>
      </c>
      <c r="B86" s="457" t="s">
        <v>74</v>
      </c>
      <c r="C86" s="456" t="s">
        <v>587</v>
      </c>
      <c r="D86" s="455">
        <v>10809</v>
      </c>
      <c r="E86" s="455">
        <v>0</v>
      </c>
      <c r="F86" s="455">
        <v>0</v>
      </c>
    </row>
    <row r="87" spans="1:12" x14ac:dyDescent="0.3">
      <c r="A87" s="1163">
        <v>81</v>
      </c>
      <c r="B87" s="1164" t="s">
        <v>228</v>
      </c>
      <c r="C87" s="456" t="s">
        <v>586</v>
      </c>
      <c r="D87" s="455">
        <v>16789</v>
      </c>
      <c r="E87" s="455">
        <v>0</v>
      </c>
      <c r="F87" s="455">
        <v>13358</v>
      </c>
    </row>
    <row r="88" spans="1:12" ht="22.5" x14ac:dyDescent="0.3">
      <c r="A88" s="1163"/>
      <c r="B88" s="1164"/>
      <c r="C88" s="456" t="s">
        <v>585</v>
      </c>
      <c r="D88" s="455">
        <v>3431</v>
      </c>
      <c r="E88" s="455">
        <v>0</v>
      </c>
      <c r="F88" s="455">
        <v>0</v>
      </c>
    </row>
    <row r="89" spans="1:12" ht="22.5" x14ac:dyDescent="0.3">
      <c r="A89" s="1163"/>
      <c r="B89" s="1164"/>
      <c r="C89" s="456" t="s">
        <v>584</v>
      </c>
      <c r="D89" s="455">
        <v>13358</v>
      </c>
      <c r="E89" s="455">
        <v>0</v>
      </c>
      <c r="F89" s="455">
        <v>13358</v>
      </c>
    </row>
    <row r="90" spans="1:12" x14ac:dyDescent="0.3">
      <c r="A90" s="454">
        <v>82</v>
      </c>
      <c r="B90" s="457" t="s">
        <v>34</v>
      </c>
      <c r="C90" s="456" t="s">
        <v>35</v>
      </c>
      <c r="D90" s="455">
        <v>29459</v>
      </c>
      <c r="E90" s="455">
        <v>25583</v>
      </c>
      <c r="F90" s="455">
        <v>0</v>
      </c>
    </row>
    <row r="91" spans="1:12" x14ac:dyDescent="0.3">
      <c r="A91" s="454">
        <v>83</v>
      </c>
      <c r="B91" s="457" t="s">
        <v>56</v>
      </c>
      <c r="C91" s="456" t="s">
        <v>306</v>
      </c>
      <c r="D91" s="455">
        <v>64548</v>
      </c>
      <c r="E91" s="455">
        <v>27828</v>
      </c>
      <c r="F91" s="455">
        <v>0</v>
      </c>
      <c r="J91" s="451"/>
      <c r="K91" s="451"/>
      <c r="L91" s="451"/>
    </row>
    <row r="92" spans="1:12" x14ac:dyDescent="0.3">
      <c r="A92" s="454">
        <v>84</v>
      </c>
      <c r="B92" s="457" t="s">
        <v>60</v>
      </c>
      <c r="C92" s="456" t="s">
        <v>305</v>
      </c>
      <c r="D92" s="455">
        <v>51239</v>
      </c>
      <c r="E92" s="455">
        <v>0</v>
      </c>
      <c r="F92" s="455">
        <v>0</v>
      </c>
    </row>
    <row r="93" spans="1:12" x14ac:dyDescent="0.3">
      <c r="A93" s="454">
        <v>85</v>
      </c>
      <c r="B93" s="457" t="s">
        <v>307</v>
      </c>
      <c r="C93" s="456" t="s">
        <v>583</v>
      </c>
      <c r="D93" s="455">
        <v>4000</v>
      </c>
      <c r="E93" s="455">
        <v>0</v>
      </c>
      <c r="F93" s="455">
        <v>0</v>
      </c>
    </row>
    <row r="94" spans="1:12" x14ac:dyDescent="0.3">
      <c r="A94" s="454">
        <v>86</v>
      </c>
      <c r="B94" s="457" t="s">
        <v>72</v>
      </c>
      <c r="C94" s="456" t="s">
        <v>73</v>
      </c>
      <c r="D94" s="455">
        <v>500</v>
      </c>
      <c r="E94" s="455">
        <v>0</v>
      </c>
      <c r="F94" s="455">
        <v>0</v>
      </c>
    </row>
    <row r="95" spans="1:12" x14ac:dyDescent="0.3">
      <c r="A95" s="454"/>
      <c r="B95" s="454"/>
      <c r="C95" s="456" t="s">
        <v>105</v>
      </c>
      <c r="D95" s="455">
        <v>10000</v>
      </c>
      <c r="E95" s="455"/>
      <c r="F95" s="455"/>
    </row>
    <row r="96" spans="1:12" x14ac:dyDescent="0.3">
      <c r="A96" s="454"/>
      <c r="B96" s="454"/>
      <c r="C96" s="453" t="s">
        <v>543</v>
      </c>
      <c r="D96" s="452">
        <f>SUM(D7:D95)-D87</f>
        <v>2100132</v>
      </c>
      <c r="E96" s="452">
        <f>SUM(E7:E95)-E87</f>
        <v>181051</v>
      </c>
      <c r="F96" s="452">
        <f>SUM(F7:F95)-F87</f>
        <v>26439</v>
      </c>
    </row>
    <row r="98" spans="4:4" x14ac:dyDescent="0.3">
      <c r="D98" s="451"/>
    </row>
  </sheetData>
  <mergeCells count="8">
    <mergeCell ref="A1:F2"/>
    <mergeCell ref="A87:A89"/>
    <mergeCell ref="B87:B89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18"/>
  <sheetViews>
    <sheetView zoomScale="93" zoomScaleNormal="93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L7" sqref="L7"/>
    </sheetView>
  </sheetViews>
  <sheetFormatPr defaultRowHeight="12" x14ac:dyDescent="0.25"/>
  <cols>
    <col min="1" max="1" width="4.7109375" style="832" customWidth="1"/>
    <col min="2" max="2" width="9.28515625" style="832" customWidth="1"/>
    <col min="3" max="3" width="31.7109375" style="747" bestFit="1" customWidth="1"/>
    <col min="4" max="6" width="12.85546875" style="753" customWidth="1"/>
    <col min="7" max="7" width="14" style="753" customWidth="1"/>
    <col min="8" max="9" width="10.5703125" style="753" customWidth="1"/>
    <col min="10" max="10" width="13.28515625" style="753" customWidth="1"/>
    <col min="11" max="11" width="11.28515625" style="753" customWidth="1"/>
    <col min="12" max="12" width="17.140625" style="753" customWidth="1"/>
    <col min="13" max="13" width="10.5703125" style="753" customWidth="1"/>
    <col min="14" max="15" width="13.28515625" style="753" customWidth="1"/>
    <col min="16" max="16" width="12" style="753" customWidth="1"/>
    <col min="17" max="17" width="12.42578125" style="753" customWidth="1"/>
    <col min="18" max="21" width="11.7109375" style="753" customWidth="1"/>
    <col min="22" max="22" width="13.28515625" style="753" customWidth="1"/>
    <col min="23" max="23" width="9.140625" style="753"/>
    <col min="24" max="25" width="0" style="753" hidden="1" customWidth="1"/>
    <col min="26" max="16384" width="9.140625" style="753"/>
  </cols>
  <sheetData>
    <row r="1" spans="1:25" x14ac:dyDescent="0.25">
      <c r="D1" s="831"/>
      <c r="E1" s="831"/>
      <c r="F1" s="831"/>
      <c r="G1" s="831"/>
      <c r="H1" s="831"/>
      <c r="I1" s="831"/>
      <c r="J1" s="831"/>
      <c r="K1" s="831"/>
      <c r="L1" s="831"/>
      <c r="M1" s="831"/>
      <c r="N1" s="831"/>
      <c r="V1" s="831"/>
    </row>
    <row r="2" spans="1:25" ht="23.25" customHeight="1" x14ac:dyDescent="0.25">
      <c r="A2" s="1166" t="s">
        <v>92</v>
      </c>
      <c r="B2" s="1166"/>
      <c r="C2" s="1166"/>
      <c r="D2" s="1166"/>
      <c r="E2" s="1166"/>
      <c r="F2" s="1166"/>
      <c r="G2" s="1166"/>
      <c r="H2" s="1166"/>
      <c r="I2" s="1166"/>
      <c r="J2" s="1166"/>
      <c r="K2" s="1166"/>
      <c r="L2" s="1166"/>
      <c r="M2" s="1166"/>
      <c r="N2" s="1166"/>
      <c r="O2" s="1166"/>
      <c r="P2" s="1166"/>
      <c r="Q2" s="1166"/>
      <c r="R2" s="1166"/>
      <c r="S2" s="1166"/>
      <c r="T2" s="1166"/>
      <c r="U2" s="1166"/>
      <c r="V2" s="1166"/>
    </row>
    <row r="3" spans="1:25" x14ac:dyDescent="0.25">
      <c r="C3" s="833"/>
      <c r="D3" s="831"/>
      <c r="E3" s="831"/>
      <c r="F3" s="831"/>
      <c r="G3" s="831"/>
      <c r="H3" s="831"/>
    </row>
    <row r="4" spans="1:25" s="750" customFormat="1" ht="15.75" customHeight="1" x14ac:dyDescent="0.25">
      <c r="A4" s="1167" t="s">
        <v>0</v>
      </c>
      <c r="B4" s="1167" t="s">
        <v>1</v>
      </c>
      <c r="C4" s="1167" t="s">
        <v>93</v>
      </c>
      <c r="D4" s="1168" t="s">
        <v>94</v>
      </c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</row>
    <row r="5" spans="1:25" ht="39" customHeight="1" x14ac:dyDescent="0.25">
      <c r="A5" s="1167"/>
      <c r="B5" s="1167"/>
      <c r="C5" s="1167"/>
      <c r="D5" s="1168" t="s">
        <v>95</v>
      </c>
      <c r="E5" s="1169" t="s">
        <v>749</v>
      </c>
      <c r="F5" s="1169" t="s">
        <v>750</v>
      </c>
      <c r="G5" s="1169" t="s">
        <v>751</v>
      </c>
      <c r="H5" s="1168" t="s">
        <v>96</v>
      </c>
      <c r="I5" s="1168" t="s">
        <v>97</v>
      </c>
      <c r="J5" s="1172" t="s">
        <v>752</v>
      </c>
      <c r="K5" s="1173"/>
      <c r="L5" s="1173"/>
      <c r="M5" s="1172" t="s">
        <v>98</v>
      </c>
      <c r="N5" s="1173"/>
      <c r="O5" s="1173"/>
      <c r="P5" s="1174"/>
      <c r="Q5" s="1168" t="s">
        <v>99</v>
      </c>
      <c r="R5" s="1168" t="s">
        <v>100</v>
      </c>
      <c r="S5" s="1168"/>
      <c r="T5" s="1168"/>
      <c r="U5" s="1168"/>
      <c r="V5" s="1168"/>
    </row>
    <row r="6" spans="1:25" ht="69" customHeight="1" x14ac:dyDescent="0.25">
      <c r="A6" s="1167"/>
      <c r="B6" s="1167"/>
      <c r="C6" s="1167"/>
      <c r="D6" s="1168"/>
      <c r="E6" s="1170"/>
      <c r="F6" s="1170"/>
      <c r="G6" s="1170"/>
      <c r="H6" s="1168"/>
      <c r="I6" s="1168"/>
      <c r="J6" s="1169" t="s">
        <v>335</v>
      </c>
      <c r="K6" s="1169" t="s">
        <v>445</v>
      </c>
      <c r="L6" s="830" t="s">
        <v>103</v>
      </c>
      <c r="M6" s="1169" t="s">
        <v>101</v>
      </c>
      <c r="N6" s="1172" t="s">
        <v>358</v>
      </c>
      <c r="O6" s="1173"/>
      <c r="P6" s="1174"/>
      <c r="Q6" s="1168"/>
      <c r="R6" s="1168" t="s">
        <v>101</v>
      </c>
      <c r="S6" s="1168" t="s">
        <v>102</v>
      </c>
      <c r="T6" s="1168"/>
      <c r="U6" s="1168" t="s">
        <v>103</v>
      </c>
      <c r="V6" s="1168"/>
    </row>
    <row r="7" spans="1:25" ht="40.5" customHeight="1" x14ac:dyDescent="0.25">
      <c r="A7" s="1167"/>
      <c r="B7" s="1167"/>
      <c r="C7" s="1167"/>
      <c r="D7" s="1168"/>
      <c r="E7" s="1171"/>
      <c r="F7" s="1171"/>
      <c r="G7" s="1171"/>
      <c r="H7" s="1168"/>
      <c r="I7" s="1168"/>
      <c r="J7" s="1171"/>
      <c r="K7" s="1171"/>
      <c r="L7" s="830" t="s">
        <v>460</v>
      </c>
      <c r="M7" s="1171"/>
      <c r="N7" s="830" t="s">
        <v>359</v>
      </c>
      <c r="O7" s="830" t="s">
        <v>360</v>
      </c>
      <c r="P7" s="830" t="s">
        <v>104</v>
      </c>
      <c r="Q7" s="1168"/>
      <c r="R7" s="1168"/>
      <c r="S7" s="830" t="s">
        <v>104</v>
      </c>
      <c r="T7" s="830" t="s">
        <v>359</v>
      </c>
      <c r="U7" s="830" t="s">
        <v>360</v>
      </c>
      <c r="V7" s="830" t="s">
        <v>359</v>
      </c>
    </row>
    <row r="8" spans="1:25" s="750" customFormat="1" x14ac:dyDescent="0.25">
      <c r="A8" s="1175" t="s">
        <v>3</v>
      </c>
      <c r="B8" s="1175"/>
      <c r="C8" s="1175"/>
      <c r="D8" s="758">
        <f>D11+D10+D9</f>
        <v>6952603</v>
      </c>
      <c r="E8" s="758">
        <f t="shared" ref="E8:S8" si="0">E11+E10+E9</f>
        <v>379886</v>
      </c>
      <c r="F8" s="758">
        <f t="shared" si="0"/>
        <v>636</v>
      </c>
      <c r="G8" s="758">
        <f t="shared" si="0"/>
        <v>72990</v>
      </c>
      <c r="H8" s="758">
        <f t="shared" si="0"/>
        <v>15491</v>
      </c>
      <c r="I8" s="758">
        <f t="shared" si="0"/>
        <v>66198</v>
      </c>
      <c r="J8" s="758">
        <f t="shared" si="0"/>
        <v>154050</v>
      </c>
      <c r="K8" s="758">
        <f>K9+K10+K11</f>
        <v>153091</v>
      </c>
      <c r="L8" s="758">
        <f t="shared" si="0"/>
        <v>959</v>
      </c>
      <c r="M8" s="758">
        <f t="shared" si="0"/>
        <v>200392</v>
      </c>
      <c r="N8" s="758">
        <f t="shared" si="0"/>
        <v>172095</v>
      </c>
      <c r="O8" s="758">
        <f t="shared" si="0"/>
        <v>27688</v>
      </c>
      <c r="P8" s="758">
        <f t="shared" si="0"/>
        <v>609</v>
      </c>
      <c r="Q8" s="758">
        <f t="shared" si="0"/>
        <v>41574</v>
      </c>
      <c r="R8" s="758">
        <f>R11+R10+R9</f>
        <v>6021386</v>
      </c>
      <c r="S8" s="758">
        <f t="shared" si="0"/>
        <v>53362</v>
      </c>
      <c r="T8" s="758">
        <f>T9+T10+T11</f>
        <v>939730</v>
      </c>
      <c r="U8" s="758">
        <f>U9+U10+U11</f>
        <v>1063119</v>
      </c>
      <c r="V8" s="758">
        <f>V9+V10+V11</f>
        <v>3965175</v>
      </c>
    </row>
    <row r="9" spans="1:25" s="750" customFormat="1" ht="11.25" customHeight="1" x14ac:dyDescent="0.25">
      <c r="A9" s="834"/>
      <c r="B9" s="834"/>
      <c r="C9" s="748" t="s">
        <v>105</v>
      </c>
      <c r="D9" s="749">
        <f>H9+I9+M9+Q9+R9</f>
        <v>7000</v>
      </c>
      <c r="E9" s="749"/>
      <c r="F9" s="749"/>
      <c r="G9" s="749"/>
      <c r="H9" s="749"/>
      <c r="I9" s="749"/>
      <c r="J9" s="749"/>
      <c r="K9" s="749"/>
      <c r="L9" s="749"/>
      <c r="M9" s="749">
        <f>N9+O9+P9</f>
        <v>7000</v>
      </c>
      <c r="N9" s="749">
        <f>7000</f>
        <v>7000</v>
      </c>
      <c r="O9" s="749"/>
      <c r="P9" s="749"/>
      <c r="Q9" s="749"/>
      <c r="R9" s="749"/>
      <c r="S9" s="749"/>
      <c r="T9" s="749"/>
      <c r="U9" s="749"/>
      <c r="V9" s="749"/>
    </row>
    <row r="10" spans="1:25" s="750" customFormat="1" ht="11.25" customHeight="1" x14ac:dyDescent="0.25">
      <c r="A10" s="834"/>
      <c r="B10" s="834"/>
      <c r="C10" s="748" t="s">
        <v>106</v>
      </c>
      <c r="D10" s="749">
        <f>H10+I10+M10+Q10+R10</f>
        <v>1414</v>
      </c>
      <c r="E10" s="749"/>
      <c r="F10" s="749"/>
      <c r="G10" s="749"/>
      <c r="H10" s="749"/>
      <c r="I10" s="749"/>
      <c r="J10" s="749"/>
      <c r="K10" s="749"/>
      <c r="L10" s="749"/>
      <c r="M10" s="749">
        <f t="shared" ref="M10" si="1">N10+O10+P10</f>
        <v>1414</v>
      </c>
      <c r="N10" s="749">
        <f>1560+370+408-924</f>
        <v>1414</v>
      </c>
      <c r="O10" s="749"/>
      <c r="P10" s="749"/>
      <c r="Q10" s="749"/>
      <c r="R10" s="749"/>
      <c r="S10" s="749"/>
      <c r="T10" s="749"/>
      <c r="U10" s="749"/>
      <c r="V10" s="749"/>
    </row>
    <row r="11" spans="1:25" s="750" customFormat="1" x14ac:dyDescent="0.25">
      <c r="A11" s="1175" t="s">
        <v>108</v>
      </c>
      <c r="B11" s="1175"/>
      <c r="C11" s="1175"/>
      <c r="D11" s="758">
        <f t="shared" ref="D11:U11" si="2">SUM(D12:D117)-D83</f>
        <v>6944189</v>
      </c>
      <c r="E11" s="758">
        <f t="shared" si="2"/>
        <v>379886</v>
      </c>
      <c r="F11" s="758">
        <f t="shared" si="2"/>
        <v>636</v>
      </c>
      <c r="G11" s="758">
        <f t="shared" si="2"/>
        <v>72990</v>
      </c>
      <c r="H11" s="758">
        <f t="shared" si="2"/>
        <v>15491</v>
      </c>
      <c r="I11" s="758">
        <f t="shared" si="2"/>
        <v>66198</v>
      </c>
      <c r="J11" s="758">
        <f>SUM(J12:J117)-J83</f>
        <v>154050</v>
      </c>
      <c r="K11" s="758">
        <f>SUM(K12:K117)</f>
        <v>153091</v>
      </c>
      <c r="L11" s="758">
        <f t="shared" si="2"/>
        <v>959</v>
      </c>
      <c r="M11" s="758">
        <f t="shared" si="2"/>
        <v>191978</v>
      </c>
      <c r="N11" s="758">
        <f t="shared" si="2"/>
        <v>163681</v>
      </c>
      <c r="O11" s="758">
        <f t="shared" si="2"/>
        <v>27688</v>
      </c>
      <c r="P11" s="758">
        <f t="shared" si="2"/>
        <v>609</v>
      </c>
      <c r="Q11" s="758">
        <f t="shared" si="2"/>
        <v>41574</v>
      </c>
      <c r="R11" s="758">
        <f t="shared" si="2"/>
        <v>6021386</v>
      </c>
      <c r="S11" s="758">
        <f t="shared" si="2"/>
        <v>53362</v>
      </c>
      <c r="T11" s="758">
        <f>SUM(T12:T117)-T83</f>
        <v>939730</v>
      </c>
      <c r="U11" s="758">
        <f t="shared" si="2"/>
        <v>1063119</v>
      </c>
      <c r="V11" s="758">
        <f>SUM(V12:V117)-V83</f>
        <v>3965175</v>
      </c>
      <c r="W11" s="835"/>
      <c r="X11" s="835"/>
    </row>
    <row r="12" spans="1:25" ht="12" customHeight="1" x14ac:dyDescent="0.25">
      <c r="A12" s="751">
        <v>1</v>
      </c>
      <c r="B12" s="670" t="s">
        <v>109</v>
      </c>
      <c r="C12" s="671" t="s">
        <v>110</v>
      </c>
      <c r="D12" s="749">
        <f t="shared" ref="D12:D75" si="3">H12+I12+M12+Q12+R12+E12+F12+G12+J12</f>
        <v>30653</v>
      </c>
      <c r="E12" s="749">
        <v>1738</v>
      </c>
      <c r="F12" s="749">
        <v>0</v>
      </c>
      <c r="G12" s="749">
        <v>304</v>
      </c>
      <c r="H12" s="749"/>
      <c r="I12" s="749">
        <v>0</v>
      </c>
      <c r="J12" s="749">
        <f>K12+L12</f>
        <v>1217</v>
      </c>
      <c r="K12" s="749">
        <v>1167</v>
      </c>
      <c r="L12" s="749">
        <v>50</v>
      </c>
      <c r="M12" s="749">
        <f>N12+O12+P12</f>
        <v>0</v>
      </c>
      <c r="N12" s="752">
        <v>0</v>
      </c>
      <c r="O12" s="752">
        <v>0</v>
      </c>
      <c r="P12" s="752"/>
      <c r="Q12" s="752">
        <v>0</v>
      </c>
      <c r="R12" s="752">
        <f>S12+T12+U12+V12</f>
        <v>27394</v>
      </c>
      <c r="S12" s="752">
        <v>0</v>
      </c>
      <c r="T12" s="752">
        <v>4840</v>
      </c>
      <c r="U12" s="752">
        <v>3400</v>
      </c>
      <c r="V12" s="752">
        <v>19154</v>
      </c>
      <c r="W12" s="835"/>
      <c r="X12" s="753">
        <v>30653</v>
      </c>
      <c r="Y12" s="831">
        <f>D12-X12</f>
        <v>0</v>
      </c>
    </row>
    <row r="13" spans="1:25" x14ac:dyDescent="0.25">
      <c r="A13" s="751">
        <v>2</v>
      </c>
      <c r="B13" s="754" t="s">
        <v>111</v>
      </c>
      <c r="C13" s="671" t="s">
        <v>112</v>
      </c>
      <c r="D13" s="749">
        <f t="shared" si="3"/>
        <v>30877</v>
      </c>
      <c r="E13" s="749">
        <v>1805</v>
      </c>
      <c r="F13" s="749">
        <v>0</v>
      </c>
      <c r="G13" s="749">
        <v>292</v>
      </c>
      <c r="H13" s="749"/>
      <c r="I13" s="749">
        <v>0</v>
      </c>
      <c r="J13" s="749">
        <f>K13+L13</f>
        <v>1070</v>
      </c>
      <c r="K13" s="749">
        <v>1070</v>
      </c>
      <c r="L13" s="749">
        <v>0</v>
      </c>
      <c r="M13" s="749">
        <f t="shared" ref="M13:M76" si="4">N13+O13+P13</f>
        <v>0</v>
      </c>
      <c r="N13" s="752">
        <v>0</v>
      </c>
      <c r="O13" s="752">
        <v>0</v>
      </c>
      <c r="P13" s="752"/>
      <c r="Q13" s="752">
        <v>0</v>
      </c>
      <c r="R13" s="752">
        <f t="shared" ref="R13:R76" si="5">S13+T13+U13+V13</f>
        <v>27710</v>
      </c>
      <c r="S13" s="752"/>
      <c r="T13" s="752">
        <v>2470</v>
      </c>
      <c r="U13" s="752">
        <v>7057</v>
      </c>
      <c r="V13" s="752">
        <v>18183</v>
      </c>
      <c r="W13" s="835"/>
      <c r="X13" s="753">
        <v>30877</v>
      </c>
      <c r="Y13" s="831">
        <f>D13-X13</f>
        <v>0</v>
      </c>
    </row>
    <row r="14" spans="1:25" x14ac:dyDescent="0.25">
      <c r="A14" s="751">
        <v>3</v>
      </c>
      <c r="B14" s="755" t="s">
        <v>80</v>
      </c>
      <c r="C14" s="671" t="s">
        <v>81</v>
      </c>
      <c r="D14" s="749">
        <f t="shared" si="3"/>
        <v>99498</v>
      </c>
      <c r="E14" s="749">
        <v>5297</v>
      </c>
      <c r="F14" s="749">
        <v>3</v>
      </c>
      <c r="G14" s="749">
        <v>1005</v>
      </c>
      <c r="H14" s="749"/>
      <c r="I14" s="749">
        <v>3646</v>
      </c>
      <c r="J14" s="749">
        <f t="shared" ref="J14:J77" si="6">K14+L14</f>
        <v>2419</v>
      </c>
      <c r="K14" s="749">
        <v>2349</v>
      </c>
      <c r="L14" s="749">
        <v>70</v>
      </c>
      <c r="M14" s="749">
        <f t="shared" si="4"/>
        <v>0</v>
      </c>
      <c r="N14" s="752">
        <v>0</v>
      </c>
      <c r="O14" s="752">
        <v>0</v>
      </c>
      <c r="P14" s="752"/>
      <c r="Q14" s="752">
        <v>0</v>
      </c>
      <c r="R14" s="752">
        <f t="shared" si="5"/>
        <v>87128</v>
      </c>
      <c r="S14" s="752">
        <v>1196</v>
      </c>
      <c r="T14" s="752">
        <v>12559</v>
      </c>
      <c r="U14" s="752">
        <v>21684</v>
      </c>
      <c r="V14" s="752">
        <f>51690-1</f>
        <v>51689</v>
      </c>
      <c r="W14" s="835"/>
      <c r="X14" s="753">
        <v>99498</v>
      </c>
      <c r="Y14" s="831">
        <f t="shared" ref="Y14:Y77" si="7">X14-D14</f>
        <v>0</v>
      </c>
    </row>
    <row r="15" spans="1:25" ht="14.25" customHeight="1" x14ac:dyDescent="0.25">
      <c r="A15" s="751">
        <v>4</v>
      </c>
      <c r="B15" s="670" t="s">
        <v>113</v>
      </c>
      <c r="C15" s="671" t="s">
        <v>114</v>
      </c>
      <c r="D15" s="749">
        <f t="shared" si="3"/>
        <v>32909</v>
      </c>
      <c r="E15" s="749">
        <v>2011</v>
      </c>
      <c r="F15" s="749">
        <v>0</v>
      </c>
      <c r="G15" s="749">
        <v>312</v>
      </c>
      <c r="H15" s="749"/>
      <c r="I15" s="749">
        <v>0</v>
      </c>
      <c r="J15" s="749">
        <f t="shared" si="6"/>
        <v>102</v>
      </c>
      <c r="K15" s="749">
        <v>102</v>
      </c>
      <c r="L15" s="749">
        <v>0</v>
      </c>
      <c r="M15" s="749">
        <f t="shared" si="4"/>
        <v>0</v>
      </c>
      <c r="N15" s="752">
        <v>0</v>
      </c>
      <c r="O15" s="752">
        <v>0</v>
      </c>
      <c r="P15" s="752"/>
      <c r="Q15" s="752">
        <v>0</v>
      </c>
      <c r="R15" s="752">
        <f t="shared" si="5"/>
        <v>30484</v>
      </c>
      <c r="S15" s="752"/>
      <c r="T15" s="752">
        <v>4365</v>
      </c>
      <c r="U15" s="752">
        <v>4759</v>
      </c>
      <c r="V15" s="752">
        <f>21359+1</f>
        <v>21360</v>
      </c>
      <c r="W15" s="835"/>
      <c r="X15" s="753">
        <v>32909</v>
      </c>
      <c r="Y15" s="831">
        <f t="shared" si="7"/>
        <v>0</v>
      </c>
    </row>
    <row r="16" spans="1:25" x14ac:dyDescent="0.25">
      <c r="A16" s="751">
        <v>5</v>
      </c>
      <c r="B16" s="670" t="s">
        <v>115</v>
      </c>
      <c r="C16" s="671" t="s">
        <v>116</v>
      </c>
      <c r="D16" s="749">
        <f t="shared" si="3"/>
        <v>36909</v>
      </c>
      <c r="E16" s="749">
        <v>2115</v>
      </c>
      <c r="F16" s="749">
        <v>0</v>
      </c>
      <c r="G16" s="749">
        <v>372</v>
      </c>
      <c r="H16" s="749"/>
      <c r="I16" s="749">
        <v>0</v>
      </c>
      <c r="J16" s="749">
        <f t="shared" si="6"/>
        <v>1446</v>
      </c>
      <c r="K16" s="749">
        <v>1446</v>
      </c>
      <c r="L16" s="749">
        <v>0</v>
      </c>
      <c r="M16" s="749">
        <f t="shared" si="4"/>
        <v>0</v>
      </c>
      <c r="N16" s="752">
        <v>0</v>
      </c>
      <c r="O16" s="752">
        <v>0</v>
      </c>
      <c r="P16" s="752"/>
      <c r="Q16" s="752">
        <v>0</v>
      </c>
      <c r="R16" s="752">
        <f t="shared" si="5"/>
        <v>32976</v>
      </c>
      <c r="S16" s="752"/>
      <c r="T16" s="752">
        <v>1806</v>
      </c>
      <c r="U16" s="752">
        <v>8300</v>
      </c>
      <c r="V16" s="752">
        <v>22870</v>
      </c>
      <c r="W16" s="835"/>
      <c r="X16" s="753">
        <v>36909</v>
      </c>
      <c r="Y16" s="831">
        <f t="shared" si="7"/>
        <v>0</v>
      </c>
    </row>
    <row r="17" spans="1:25" x14ac:dyDescent="0.25">
      <c r="A17" s="751">
        <v>6</v>
      </c>
      <c r="B17" s="755" t="s">
        <v>117</v>
      </c>
      <c r="C17" s="671" t="s">
        <v>118</v>
      </c>
      <c r="D17" s="749">
        <f t="shared" si="3"/>
        <v>274169</v>
      </c>
      <c r="E17" s="749">
        <v>14707</v>
      </c>
      <c r="F17" s="749">
        <v>0</v>
      </c>
      <c r="G17" s="749">
        <v>2843</v>
      </c>
      <c r="H17" s="749"/>
      <c r="I17" s="749">
        <v>6341</v>
      </c>
      <c r="J17" s="749">
        <f t="shared" si="6"/>
        <v>5951</v>
      </c>
      <c r="K17" s="749">
        <v>5951</v>
      </c>
      <c r="L17" s="749">
        <v>0</v>
      </c>
      <c r="M17" s="749">
        <f t="shared" si="4"/>
        <v>0</v>
      </c>
      <c r="N17" s="752">
        <v>0</v>
      </c>
      <c r="O17" s="752">
        <v>0</v>
      </c>
      <c r="P17" s="752"/>
      <c r="Q17" s="752">
        <v>0</v>
      </c>
      <c r="R17" s="752">
        <f t="shared" si="5"/>
        <v>244327</v>
      </c>
      <c r="S17" s="752">
        <v>620</v>
      </c>
      <c r="T17" s="752">
        <v>33705</v>
      </c>
      <c r="U17" s="752">
        <v>35604</v>
      </c>
      <c r="V17" s="752">
        <v>174398</v>
      </c>
      <c r="W17" s="835"/>
      <c r="X17" s="753">
        <v>274169</v>
      </c>
      <c r="Y17" s="831">
        <f t="shared" si="7"/>
        <v>0</v>
      </c>
    </row>
    <row r="18" spans="1:25" x14ac:dyDescent="0.25">
      <c r="A18" s="751">
        <v>7</v>
      </c>
      <c r="B18" s="670" t="s">
        <v>20</v>
      </c>
      <c r="C18" s="671" t="s">
        <v>21</v>
      </c>
      <c r="D18" s="749">
        <f t="shared" si="3"/>
        <v>95353</v>
      </c>
      <c r="E18" s="749">
        <v>5433</v>
      </c>
      <c r="F18" s="749">
        <v>0</v>
      </c>
      <c r="G18" s="749">
        <v>940</v>
      </c>
      <c r="H18" s="749"/>
      <c r="I18" s="749">
        <v>0</v>
      </c>
      <c r="J18" s="749">
        <f t="shared" si="6"/>
        <v>1588</v>
      </c>
      <c r="K18" s="749">
        <v>1588</v>
      </c>
      <c r="L18" s="749">
        <v>0</v>
      </c>
      <c r="M18" s="749">
        <f t="shared" si="4"/>
        <v>0</v>
      </c>
      <c r="N18" s="752">
        <v>0</v>
      </c>
      <c r="O18" s="752">
        <v>0</v>
      </c>
      <c r="P18" s="752"/>
      <c r="Q18" s="752">
        <v>0</v>
      </c>
      <c r="R18" s="752">
        <f t="shared" si="5"/>
        <v>87392</v>
      </c>
      <c r="S18" s="752">
        <v>236</v>
      </c>
      <c r="T18" s="752">
        <v>10787</v>
      </c>
      <c r="U18" s="752">
        <v>22005</v>
      </c>
      <c r="V18" s="752">
        <f>54365-1</f>
        <v>54364</v>
      </c>
      <c r="W18" s="835"/>
      <c r="X18" s="753">
        <v>95353</v>
      </c>
      <c r="Y18" s="831">
        <f t="shared" si="7"/>
        <v>0</v>
      </c>
    </row>
    <row r="19" spans="1:25" x14ac:dyDescent="0.25">
      <c r="A19" s="751">
        <v>8</v>
      </c>
      <c r="B19" s="755" t="s">
        <v>119</v>
      </c>
      <c r="C19" s="671" t="s">
        <v>120</v>
      </c>
      <c r="D19" s="749">
        <f t="shared" si="3"/>
        <v>39180</v>
      </c>
      <c r="E19" s="749">
        <v>2247</v>
      </c>
      <c r="F19" s="749">
        <v>0</v>
      </c>
      <c r="G19" s="749">
        <v>400</v>
      </c>
      <c r="H19" s="749"/>
      <c r="I19" s="749">
        <v>0</v>
      </c>
      <c r="J19" s="749">
        <f t="shared" si="6"/>
        <v>1635</v>
      </c>
      <c r="K19" s="749">
        <v>1592</v>
      </c>
      <c r="L19" s="749">
        <v>43</v>
      </c>
      <c r="M19" s="749">
        <f t="shared" si="4"/>
        <v>0</v>
      </c>
      <c r="N19" s="752">
        <v>0</v>
      </c>
      <c r="O19" s="752">
        <v>0</v>
      </c>
      <c r="P19" s="752"/>
      <c r="Q19" s="752">
        <v>0</v>
      </c>
      <c r="R19" s="752">
        <f t="shared" si="5"/>
        <v>34898</v>
      </c>
      <c r="S19" s="752"/>
      <c r="T19" s="752">
        <v>3236</v>
      </c>
      <c r="U19" s="752">
        <v>7626</v>
      </c>
      <c r="V19" s="752">
        <v>24036</v>
      </c>
      <c r="W19" s="835"/>
      <c r="X19" s="753">
        <v>39180</v>
      </c>
      <c r="Y19" s="831">
        <f t="shared" si="7"/>
        <v>0</v>
      </c>
    </row>
    <row r="20" spans="1:25" x14ac:dyDescent="0.25">
      <c r="A20" s="751">
        <v>9</v>
      </c>
      <c r="B20" s="755" t="s">
        <v>121</v>
      </c>
      <c r="C20" s="671" t="s">
        <v>122</v>
      </c>
      <c r="D20" s="749">
        <f t="shared" si="3"/>
        <v>34534</v>
      </c>
      <c r="E20" s="749">
        <v>2009</v>
      </c>
      <c r="F20" s="749">
        <v>0</v>
      </c>
      <c r="G20" s="749">
        <v>342</v>
      </c>
      <c r="H20" s="749"/>
      <c r="I20" s="749">
        <v>0</v>
      </c>
      <c r="J20" s="749">
        <f t="shared" si="6"/>
        <v>516</v>
      </c>
      <c r="K20" s="749">
        <v>516</v>
      </c>
      <c r="L20" s="749">
        <v>0</v>
      </c>
      <c r="M20" s="749">
        <f t="shared" si="4"/>
        <v>0</v>
      </c>
      <c r="N20" s="752">
        <v>0</v>
      </c>
      <c r="O20" s="752">
        <v>0</v>
      </c>
      <c r="P20" s="752"/>
      <c r="Q20" s="752">
        <v>0</v>
      </c>
      <c r="R20" s="752">
        <f t="shared" si="5"/>
        <v>31667</v>
      </c>
      <c r="S20" s="752"/>
      <c r="T20" s="752">
        <v>5969</v>
      </c>
      <c r="U20" s="752">
        <v>3816</v>
      </c>
      <c r="V20" s="752">
        <v>21882</v>
      </c>
      <c r="W20" s="835"/>
      <c r="X20" s="753">
        <v>34534</v>
      </c>
      <c r="Y20" s="831">
        <f t="shared" si="7"/>
        <v>0</v>
      </c>
    </row>
    <row r="21" spans="1:25" x14ac:dyDescent="0.25">
      <c r="A21" s="751">
        <v>10</v>
      </c>
      <c r="B21" s="755" t="s">
        <v>123</v>
      </c>
      <c r="C21" s="671" t="s">
        <v>124</v>
      </c>
      <c r="D21" s="749">
        <f t="shared" si="3"/>
        <v>45620</v>
      </c>
      <c r="E21" s="749">
        <v>2742</v>
      </c>
      <c r="F21" s="749">
        <v>0</v>
      </c>
      <c r="G21" s="749">
        <v>490</v>
      </c>
      <c r="H21" s="749"/>
      <c r="I21" s="749">
        <v>0</v>
      </c>
      <c r="J21" s="749">
        <f t="shared" si="6"/>
        <v>824</v>
      </c>
      <c r="K21" s="749">
        <v>801</v>
      </c>
      <c r="L21" s="749">
        <v>23</v>
      </c>
      <c r="M21" s="749">
        <f t="shared" si="4"/>
        <v>0</v>
      </c>
      <c r="N21" s="752">
        <v>0</v>
      </c>
      <c r="O21" s="752">
        <v>0</v>
      </c>
      <c r="P21" s="752"/>
      <c r="Q21" s="752">
        <v>0</v>
      </c>
      <c r="R21" s="752">
        <f t="shared" si="5"/>
        <v>41564</v>
      </c>
      <c r="S21" s="752"/>
      <c r="T21" s="752">
        <v>3395</v>
      </c>
      <c r="U21" s="752">
        <v>9198</v>
      </c>
      <c r="V21" s="752">
        <f>28970+1</f>
        <v>28971</v>
      </c>
      <c r="W21" s="835"/>
      <c r="X21" s="753">
        <v>45620</v>
      </c>
      <c r="Y21" s="831">
        <f t="shared" si="7"/>
        <v>0</v>
      </c>
    </row>
    <row r="22" spans="1:25" x14ac:dyDescent="0.25">
      <c r="A22" s="751">
        <v>11</v>
      </c>
      <c r="B22" s="755" t="s">
        <v>125</v>
      </c>
      <c r="C22" s="671" t="s">
        <v>126</v>
      </c>
      <c r="D22" s="749">
        <f t="shared" si="3"/>
        <v>35552</v>
      </c>
      <c r="E22" s="749">
        <v>2009</v>
      </c>
      <c r="F22" s="749">
        <v>0</v>
      </c>
      <c r="G22" s="749">
        <v>356</v>
      </c>
      <c r="H22" s="749"/>
      <c r="I22" s="749">
        <v>0</v>
      </c>
      <c r="J22" s="749">
        <f t="shared" si="6"/>
        <v>1378</v>
      </c>
      <c r="K22" s="749">
        <v>1378</v>
      </c>
      <c r="L22" s="749">
        <v>0</v>
      </c>
      <c r="M22" s="749">
        <f t="shared" si="4"/>
        <v>0</v>
      </c>
      <c r="N22" s="752">
        <v>0</v>
      </c>
      <c r="O22" s="752">
        <v>0</v>
      </c>
      <c r="P22" s="752"/>
      <c r="Q22" s="752">
        <v>0</v>
      </c>
      <c r="R22" s="752">
        <f t="shared" si="5"/>
        <v>31809</v>
      </c>
      <c r="S22" s="752"/>
      <c r="T22" s="752">
        <v>4779</v>
      </c>
      <c r="U22" s="752">
        <v>3708</v>
      </c>
      <c r="V22" s="752">
        <v>23322</v>
      </c>
      <c r="W22" s="835"/>
      <c r="X22" s="753">
        <v>35552</v>
      </c>
      <c r="Y22" s="831">
        <f t="shared" si="7"/>
        <v>0</v>
      </c>
    </row>
    <row r="23" spans="1:25" x14ac:dyDescent="0.25">
      <c r="A23" s="751">
        <v>12</v>
      </c>
      <c r="B23" s="755" t="s">
        <v>127</v>
      </c>
      <c r="C23" s="671" t="s">
        <v>128</v>
      </c>
      <c r="D23" s="749">
        <f t="shared" si="3"/>
        <v>70741</v>
      </c>
      <c r="E23" s="749">
        <v>4052</v>
      </c>
      <c r="F23" s="749">
        <v>0</v>
      </c>
      <c r="G23" s="749">
        <v>725</v>
      </c>
      <c r="H23" s="749"/>
      <c r="I23" s="749">
        <v>0</v>
      </c>
      <c r="J23" s="749">
        <f t="shared" si="6"/>
        <v>2650</v>
      </c>
      <c r="K23" s="749">
        <v>2650</v>
      </c>
      <c r="L23" s="749">
        <v>0</v>
      </c>
      <c r="M23" s="749">
        <f t="shared" si="4"/>
        <v>0</v>
      </c>
      <c r="N23" s="752">
        <v>0</v>
      </c>
      <c r="O23" s="752">
        <v>0</v>
      </c>
      <c r="P23" s="752"/>
      <c r="Q23" s="752">
        <v>0</v>
      </c>
      <c r="R23" s="752">
        <f t="shared" si="5"/>
        <v>63314</v>
      </c>
      <c r="S23" s="752"/>
      <c r="T23" s="752">
        <v>2925</v>
      </c>
      <c r="U23" s="752">
        <v>22824</v>
      </c>
      <c r="V23" s="752">
        <f>37566-1</f>
        <v>37565</v>
      </c>
      <c r="W23" s="835"/>
      <c r="X23" s="753">
        <v>70741</v>
      </c>
      <c r="Y23" s="831">
        <f t="shared" si="7"/>
        <v>0</v>
      </c>
    </row>
    <row r="24" spans="1:25" x14ac:dyDescent="0.25">
      <c r="A24" s="751">
        <v>13</v>
      </c>
      <c r="B24" s="755" t="s">
        <v>131</v>
      </c>
      <c r="C24" s="671" t="s">
        <v>132</v>
      </c>
      <c r="D24" s="749">
        <f t="shared" si="3"/>
        <v>47068</v>
      </c>
      <c r="E24" s="749">
        <v>2586</v>
      </c>
      <c r="F24" s="749">
        <v>0</v>
      </c>
      <c r="G24" s="749">
        <v>490</v>
      </c>
      <c r="H24" s="749"/>
      <c r="I24" s="749">
        <v>0</v>
      </c>
      <c r="J24" s="749">
        <f t="shared" si="6"/>
        <v>569</v>
      </c>
      <c r="K24" s="749">
        <v>559</v>
      </c>
      <c r="L24" s="749">
        <v>10</v>
      </c>
      <c r="M24" s="749">
        <f t="shared" si="4"/>
        <v>0</v>
      </c>
      <c r="N24" s="752">
        <v>0</v>
      </c>
      <c r="O24" s="752">
        <v>0</v>
      </c>
      <c r="P24" s="752"/>
      <c r="Q24" s="752">
        <v>0</v>
      </c>
      <c r="R24" s="752">
        <f t="shared" si="5"/>
        <v>43423</v>
      </c>
      <c r="S24" s="752"/>
      <c r="T24" s="752">
        <v>2103</v>
      </c>
      <c r="U24" s="752">
        <v>8686</v>
      </c>
      <c r="V24" s="752">
        <v>32634</v>
      </c>
      <c r="W24" s="835"/>
      <c r="X24" s="753">
        <v>47068</v>
      </c>
      <c r="Y24" s="831">
        <f t="shared" si="7"/>
        <v>0</v>
      </c>
    </row>
    <row r="25" spans="1:25" x14ac:dyDescent="0.25">
      <c r="A25" s="751">
        <v>14</v>
      </c>
      <c r="B25" s="755" t="s">
        <v>133</v>
      </c>
      <c r="C25" s="671" t="s">
        <v>134</v>
      </c>
      <c r="D25" s="749">
        <f t="shared" si="3"/>
        <v>67879</v>
      </c>
      <c r="E25" s="749">
        <v>3515</v>
      </c>
      <c r="F25" s="749">
        <v>0</v>
      </c>
      <c r="G25" s="749">
        <v>677</v>
      </c>
      <c r="H25" s="749"/>
      <c r="I25" s="749">
        <v>0</v>
      </c>
      <c r="J25" s="749">
        <f t="shared" si="6"/>
        <v>1521</v>
      </c>
      <c r="K25" s="749">
        <v>1521</v>
      </c>
      <c r="L25" s="749">
        <v>0</v>
      </c>
      <c r="M25" s="749">
        <f t="shared" si="4"/>
        <v>0</v>
      </c>
      <c r="N25" s="752">
        <v>0</v>
      </c>
      <c r="O25" s="752">
        <v>0</v>
      </c>
      <c r="P25" s="752"/>
      <c r="Q25" s="752">
        <v>0</v>
      </c>
      <c r="R25" s="752">
        <f t="shared" si="5"/>
        <v>62166</v>
      </c>
      <c r="S25" s="752"/>
      <c r="T25" s="752">
        <v>5574</v>
      </c>
      <c r="U25" s="752">
        <v>4316</v>
      </c>
      <c r="V25" s="752">
        <v>52276</v>
      </c>
      <c r="W25" s="835"/>
      <c r="X25" s="753">
        <v>67879</v>
      </c>
      <c r="Y25" s="831">
        <f t="shared" si="7"/>
        <v>0</v>
      </c>
    </row>
    <row r="26" spans="1:25" x14ac:dyDescent="0.25">
      <c r="A26" s="751">
        <v>15</v>
      </c>
      <c r="B26" s="755" t="s">
        <v>135</v>
      </c>
      <c r="C26" s="671" t="s">
        <v>136</v>
      </c>
      <c r="D26" s="749">
        <f t="shared" si="3"/>
        <v>90435</v>
      </c>
      <c r="E26" s="749">
        <v>4820</v>
      </c>
      <c r="F26" s="749">
        <v>0</v>
      </c>
      <c r="G26" s="749">
        <v>908</v>
      </c>
      <c r="H26" s="749"/>
      <c r="I26" s="749">
        <v>0</v>
      </c>
      <c r="J26" s="749">
        <f t="shared" si="6"/>
        <v>1563</v>
      </c>
      <c r="K26" s="749">
        <v>1563</v>
      </c>
      <c r="L26" s="749">
        <v>0</v>
      </c>
      <c r="M26" s="749">
        <f t="shared" si="4"/>
        <v>0</v>
      </c>
      <c r="N26" s="752">
        <v>0</v>
      </c>
      <c r="O26" s="752">
        <v>0</v>
      </c>
      <c r="P26" s="752"/>
      <c r="Q26" s="752">
        <v>0</v>
      </c>
      <c r="R26" s="752">
        <f t="shared" si="5"/>
        <v>83144</v>
      </c>
      <c r="S26" s="752"/>
      <c r="T26" s="752">
        <v>10850</v>
      </c>
      <c r="U26" s="752">
        <v>19466</v>
      </c>
      <c r="V26" s="752">
        <v>52828</v>
      </c>
      <c r="W26" s="835"/>
      <c r="X26" s="753">
        <v>90435</v>
      </c>
      <c r="Y26" s="831">
        <f t="shared" si="7"/>
        <v>0</v>
      </c>
    </row>
    <row r="27" spans="1:25" x14ac:dyDescent="0.25">
      <c r="A27" s="751">
        <v>16</v>
      </c>
      <c r="B27" s="755" t="s">
        <v>30</v>
      </c>
      <c r="C27" s="671" t="s">
        <v>31</v>
      </c>
      <c r="D27" s="749">
        <f t="shared" si="3"/>
        <v>172267</v>
      </c>
      <c r="E27" s="749">
        <v>9293</v>
      </c>
      <c r="F27" s="749">
        <v>6</v>
      </c>
      <c r="G27" s="749">
        <v>1759</v>
      </c>
      <c r="H27" s="749"/>
      <c r="I27" s="749">
        <v>5398</v>
      </c>
      <c r="J27" s="749">
        <f t="shared" si="6"/>
        <v>3000</v>
      </c>
      <c r="K27" s="749">
        <v>3000</v>
      </c>
      <c r="L27" s="749">
        <v>0</v>
      </c>
      <c r="M27" s="749">
        <f t="shared" si="4"/>
        <v>0</v>
      </c>
      <c r="N27" s="752">
        <v>0</v>
      </c>
      <c r="O27" s="752">
        <v>0</v>
      </c>
      <c r="P27" s="752"/>
      <c r="Q27" s="752">
        <v>0</v>
      </c>
      <c r="R27" s="752">
        <f t="shared" si="5"/>
        <v>152811</v>
      </c>
      <c r="S27" s="752">
        <v>713</v>
      </c>
      <c r="T27" s="752">
        <v>17340</v>
      </c>
      <c r="U27" s="752">
        <v>32876</v>
      </c>
      <c r="V27" s="752">
        <f>101883-1</f>
        <v>101882</v>
      </c>
      <c r="W27" s="835"/>
      <c r="X27" s="753">
        <v>172267</v>
      </c>
      <c r="Y27" s="831">
        <f t="shared" si="7"/>
        <v>0</v>
      </c>
    </row>
    <row r="28" spans="1:25" x14ac:dyDescent="0.25">
      <c r="A28" s="751">
        <v>17</v>
      </c>
      <c r="B28" s="670" t="s">
        <v>137</v>
      </c>
      <c r="C28" s="671" t="s">
        <v>138</v>
      </c>
      <c r="D28" s="749">
        <f t="shared" si="3"/>
        <v>28996</v>
      </c>
      <c r="E28" s="749">
        <v>1484</v>
      </c>
      <c r="F28" s="749">
        <v>0</v>
      </c>
      <c r="G28" s="749">
        <v>287</v>
      </c>
      <c r="H28" s="749"/>
      <c r="I28" s="749">
        <v>0</v>
      </c>
      <c r="J28" s="749">
        <f t="shared" si="6"/>
        <v>779</v>
      </c>
      <c r="K28" s="749">
        <v>779</v>
      </c>
      <c r="L28" s="749">
        <v>0</v>
      </c>
      <c r="M28" s="749">
        <f t="shared" si="4"/>
        <v>0</v>
      </c>
      <c r="N28" s="752">
        <v>0</v>
      </c>
      <c r="O28" s="752">
        <v>0</v>
      </c>
      <c r="P28" s="752"/>
      <c r="Q28" s="752">
        <v>0</v>
      </c>
      <c r="R28" s="752">
        <f t="shared" si="5"/>
        <v>26446</v>
      </c>
      <c r="S28" s="752"/>
      <c r="T28" s="752">
        <v>3328</v>
      </c>
      <c r="U28" s="752">
        <v>8016</v>
      </c>
      <c r="V28" s="752">
        <v>15102</v>
      </c>
      <c r="W28" s="835"/>
      <c r="X28" s="753">
        <v>28996</v>
      </c>
      <c r="Y28" s="831">
        <f t="shared" si="7"/>
        <v>0</v>
      </c>
    </row>
    <row r="29" spans="1:25" x14ac:dyDescent="0.25">
      <c r="A29" s="751">
        <v>18</v>
      </c>
      <c r="B29" s="670" t="s">
        <v>139</v>
      </c>
      <c r="C29" s="671" t="s">
        <v>140</v>
      </c>
      <c r="D29" s="749">
        <f t="shared" si="3"/>
        <v>21851</v>
      </c>
      <c r="E29" s="749">
        <v>1230</v>
      </c>
      <c r="F29" s="749">
        <v>0</v>
      </c>
      <c r="G29" s="749">
        <v>214</v>
      </c>
      <c r="H29" s="749"/>
      <c r="I29" s="749">
        <v>0</v>
      </c>
      <c r="J29" s="749">
        <f t="shared" si="6"/>
        <v>348</v>
      </c>
      <c r="K29" s="749">
        <v>348</v>
      </c>
      <c r="L29" s="749">
        <v>0</v>
      </c>
      <c r="M29" s="749">
        <f t="shared" si="4"/>
        <v>0</v>
      </c>
      <c r="N29" s="752">
        <v>0</v>
      </c>
      <c r="O29" s="752">
        <v>0</v>
      </c>
      <c r="P29" s="752"/>
      <c r="Q29" s="752">
        <v>0</v>
      </c>
      <c r="R29" s="752">
        <f t="shared" si="5"/>
        <v>20059</v>
      </c>
      <c r="S29" s="752"/>
      <c r="T29" s="752">
        <v>4177</v>
      </c>
      <c r="U29" s="752">
        <v>904</v>
      </c>
      <c r="V29" s="752">
        <f>14979-1</f>
        <v>14978</v>
      </c>
      <c r="W29" s="835"/>
      <c r="X29" s="753">
        <v>21851</v>
      </c>
      <c r="Y29" s="831">
        <f t="shared" si="7"/>
        <v>0</v>
      </c>
    </row>
    <row r="30" spans="1:25" x14ac:dyDescent="0.25">
      <c r="A30" s="751">
        <v>19</v>
      </c>
      <c r="B30" s="670" t="s">
        <v>84</v>
      </c>
      <c r="C30" s="671" t="s">
        <v>85</v>
      </c>
      <c r="D30" s="749">
        <f t="shared" si="3"/>
        <v>115180</v>
      </c>
      <c r="E30" s="749">
        <v>6377</v>
      </c>
      <c r="F30" s="749">
        <v>0</v>
      </c>
      <c r="G30" s="749">
        <v>1167</v>
      </c>
      <c r="H30" s="749"/>
      <c r="I30" s="749">
        <v>0</v>
      </c>
      <c r="J30" s="749">
        <f t="shared" si="6"/>
        <v>4343</v>
      </c>
      <c r="K30" s="749">
        <v>4343</v>
      </c>
      <c r="L30" s="749">
        <v>0</v>
      </c>
      <c r="M30" s="749">
        <f t="shared" si="4"/>
        <v>0</v>
      </c>
      <c r="N30" s="752">
        <v>0</v>
      </c>
      <c r="O30" s="752">
        <v>0</v>
      </c>
      <c r="P30" s="752"/>
      <c r="Q30" s="752">
        <v>0</v>
      </c>
      <c r="R30" s="752">
        <f t="shared" si="5"/>
        <v>103293</v>
      </c>
      <c r="S30" s="752">
        <v>2111</v>
      </c>
      <c r="T30" s="752">
        <v>20895</v>
      </c>
      <c r="U30" s="752">
        <v>27180</v>
      </c>
      <c r="V30" s="752">
        <v>53107</v>
      </c>
      <c r="W30" s="835"/>
      <c r="X30" s="753">
        <v>115180</v>
      </c>
      <c r="Y30" s="831">
        <f t="shared" si="7"/>
        <v>0</v>
      </c>
    </row>
    <row r="31" spans="1:25" x14ac:dyDescent="0.25">
      <c r="A31" s="751">
        <v>20</v>
      </c>
      <c r="B31" s="670" t="s">
        <v>141</v>
      </c>
      <c r="C31" s="671" t="s">
        <v>142</v>
      </c>
      <c r="D31" s="749">
        <f t="shared" si="3"/>
        <v>104857</v>
      </c>
      <c r="E31" s="749">
        <v>5465</v>
      </c>
      <c r="F31" s="749">
        <v>6</v>
      </c>
      <c r="G31" s="749">
        <v>1085</v>
      </c>
      <c r="H31" s="749"/>
      <c r="I31" s="749">
        <v>3458</v>
      </c>
      <c r="J31" s="749">
        <f t="shared" si="6"/>
        <v>2928</v>
      </c>
      <c r="K31" s="749">
        <v>2928</v>
      </c>
      <c r="L31" s="749">
        <v>0</v>
      </c>
      <c r="M31" s="749">
        <f t="shared" si="4"/>
        <v>0</v>
      </c>
      <c r="N31" s="752">
        <v>0</v>
      </c>
      <c r="O31" s="752">
        <v>0</v>
      </c>
      <c r="P31" s="752"/>
      <c r="Q31" s="752">
        <v>0</v>
      </c>
      <c r="R31" s="752">
        <f t="shared" si="5"/>
        <v>91915</v>
      </c>
      <c r="S31" s="752"/>
      <c r="T31" s="752">
        <v>16425</v>
      </c>
      <c r="U31" s="752">
        <v>15689</v>
      </c>
      <c r="V31" s="752">
        <f>59800+1</f>
        <v>59801</v>
      </c>
      <c r="W31" s="835"/>
      <c r="X31" s="753">
        <v>104857</v>
      </c>
      <c r="Y31" s="831">
        <f t="shared" si="7"/>
        <v>0</v>
      </c>
    </row>
    <row r="32" spans="1:25" x14ac:dyDescent="0.25">
      <c r="A32" s="751">
        <v>21</v>
      </c>
      <c r="B32" s="755" t="s">
        <v>143</v>
      </c>
      <c r="C32" s="671" t="s">
        <v>144</v>
      </c>
      <c r="D32" s="749">
        <f t="shared" si="3"/>
        <v>23801</v>
      </c>
      <c r="E32" s="749">
        <v>1343</v>
      </c>
      <c r="F32" s="749">
        <v>0</v>
      </c>
      <c r="G32" s="749">
        <v>244</v>
      </c>
      <c r="H32" s="749"/>
      <c r="I32" s="749">
        <v>0</v>
      </c>
      <c r="J32" s="749">
        <f t="shared" si="6"/>
        <v>591</v>
      </c>
      <c r="K32" s="749">
        <v>591</v>
      </c>
      <c r="L32" s="749">
        <v>0</v>
      </c>
      <c r="M32" s="749">
        <f t="shared" si="4"/>
        <v>0</v>
      </c>
      <c r="N32" s="752">
        <v>0</v>
      </c>
      <c r="O32" s="752">
        <v>0</v>
      </c>
      <c r="P32" s="752"/>
      <c r="Q32" s="752">
        <v>0</v>
      </c>
      <c r="R32" s="752">
        <f t="shared" si="5"/>
        <v>21623</v>
      </c>
      <c r="S32" s="752"/>
      <c r="T32" s="752">
        <v>3459</v>
      </c>
      <c r="U32" s="752">
        <v>4775</v>
      </c>
      <c r="V32" s="752">
        <f>13390-1</f>
        <v>13389</v>
      </c>
      <c r="W32" s="835"/>
      <c r="X32" s="753">
        <v>23801</v>
      </c>
      <c r="Y32" s="831">
        <f t="shared" si="7"/>
        <v>0</v>
      </c>
    </row>
    <row r="33" spans="1:25" x14ac:dyDescent="0.25">
      <c r="A33" s="751">
        <v>22</v>
      </c>
      <c r="B33" s="670" t="s">
        <v>149</v>
      </c>
      <c r="C33" s="671" t="s">
        <v>150</v>
      </c>
      <c r="D33" s="749">
        <f t="shared" si="3"/>
        <v>372839</v>
      </c>
      <c r="E33" s="749">
        <v>28065</v>
      </c>
      <c r="F33" s="749">
        <v>36</v>
      </c>
      <c r="G33" s="749">
        <v>5506</v>
      </c>
      <c r="H33" s="749"/>
      <c r="I33" s="749">
        <v>11520</v>
      </c>
      <c r="J33" s="749">
        <f t="shared" si="6"/>
        <v>3047</v>
      </c>
      <c r="K33" s="749">
        <v>3014</v>
      </c>
      <c r="L33" s="749">
        <v>33</v>
      </c>
      <c r="M33" s="749">
        <f t="shared" si="4"/>
        <v>0</v>
      </c>
      <c r="N33" s="752">
        <v>0</v>
      </c>
      <c r="O33" s="752">
        <v>0</v>
      </c>
      <c r="P33" s="752"/>
      <c r="Q33" s="752">
        <v>4602</v>
      </c>
      <c r="R33" s="752">
        <f t="shared" si="5"/>
        <v>320063</v>
      </c>
      <c r="S33" s="752"/>
      <c r="T33" s="752">
        <v>75547</v>
      </c>
      <c r="U33" s="752">
        <v>11957</v>
      </c>
      <c r="V33" s="752">
        <v>232559</v>
      </c>
      <c r="W33" s="835"/>
      <c r="X33" s="753">
        <v>372839</v>
      </c>
      <c r="Y33" s="831">
        <f t="shared" si="7"/>
        <v>0</v>
      </c>
    </row>
    <row r="34" spans="1:25" ht="15.75" customHeight="1" x14ac:dyDescent="0.25">
      <c r="A34" s="751">
        <v>23</v>
      </c>
      <c r="B34" s="755" t="s">
        <v>151</v>
      </c>
      <c r="C34" s="671" t="s">
        <v>152</v>
      </c>
      <c r="D34" s="749">
        <f t="shared" si="3"/>
        <v>74299</v>
      </c>
      <c r="E34" s="749">
        <v>0</v>
      </c>
      <c r="F34" s="749">
        <v>0</v>
      </c>
      <c r="G34" s="749">
        <v>0</v>
      </c>
      <c r="H34" s="749"/>
      <c r="I34" s="749">
        <v>0</v>
      </c>
      <c r="J34" s="749">
        <f t="shared" si="6"/>
        <v>3492</v>
      </c>
      <c r="K34" s="749">
        <v>3492</v>
      </c>
      <c r="L34" s="749">
        <v>0</v>
      </c>
      <c r="M34" s="749">
        <f t="shared" si="4"/>
        <v>0</v>
      </c>
      <c r="N34" s="752">
        <v>0</v>
      </c>
      <c r="O34" s="752">
        <v>0</v>
      </c>
      <c r="P34" s="752"/>
      <c r="Q34" s="752">
        <v>3599</v>
      </c>
      <c r="R34" s="752">
        <f t="shared" si="5"/>
        <v>67208</v>
      </c>
      <c r="S34" s="752"/>
      <c r="T34" s="752">
        <v>8330</v>
      </c>
      <c r="U34" s="752">
        <v>0</v>
      </c>
      <c r="V34" s="752">
        <v>58878</v>
      </c>
      <c r="W34" s="835"/>
      <c r="X34" s="753">
        <v>74299</v>
      </c>
      <c r="Y34" s="831">
        <f t="shared" si="7"/>
        <v>0</v>
      </c>
    </row>
    <row r="35" spans="1:25" x14ac:dyDescent="0.25">
      <c r="A35" s="751">
        <v>24</v>
      </c>
      <c r="B35" s="754" t="s">
        <v>153</v>
      </c>
      <c r="C35" s="671" t="s">
        <v>154</v>
      </c>
      <c r="D35" s="749">
        <f t="shared" si="3"/>
        <v>65442</v>
      </c>
      <c r="E35" s="749">
        <v>0</v>
      </c>
      <c r="F35" s="749">
        <v>0</v>
      </c>
      <c r="G35" s="749">
        <v>0</v>
      </c>
      <c r="H35" s="749"/>
      <c r="I35" s="749">
        <v>0</v>
      </c>
      <c r="J35" s="749">
        <f t="shared" si="6"/>
        <v>0</v>
      </c>
      <c r="K35" s="749">
        <v>0</v>
      </c>
      <c r="L35" s="749">
        <v>0</v>
      </c>
      <c r="M35" s="749">
        <f t="shared" si="4"/>
        <v>0</v>
      </c>
      <c r="N35" s="752">
        <v>0</v>
      </c>
      <c r="O35" s="752">
        <v>0</v>
      </c>
      <c r="P35" s="752"/>
      <c r="Q35" s="752">
        <v>0</v>
      </c>
      <c r="R35" s="752">
        <f t="shared" si="5"/>
        <v>65442</v>
      </c>
      <c r="S35" s="752">
        <v>4583</v>
      </c>
      <c r="T35" s="752">
        <v>0</v>
      </c>
      <c r="U35" s="752">
        <v>60859</v>
      </c>
      <c r="V35" s="752">
        <v>0</v>
      </c>
      <c r="W35" s="835"/>
      <c r="X35" s="753">
        <v>65442</v>
      </c>
      <c r="Y35" s="831">
        <f t="shared" si="7"/>
        <v>0</v>
      </c>
    </row>
    <row r="36" spans="1:25" x14ac:dyDescent="0.25">
      <c r="A36" s="751">
        <v>25</v>
      </c>
      <c r="B36" s="754" t="s">
        <v>157</v>
      </c>
      <c r="C36" s="671" t="s">
        <v>158</v>
      </c>
      <c r="D36" s="749">
        <f t="shared" si="3"/>
        <v>141252</v>
      </c>
      <c r="E36" s="749">
        <v>7811</v>
      </c>
      <c r="F36" s="749">
        <v>0</v>
      </c>
      <c r="G36" s="749">
        <v>1421</v>
      </c>
      <c r="H36" s="749"/>
      <c r="I36" s="749">
        <v>5318</v>
      </c>
      <c r="J36" s="749">
        <f t="shared" si="6"/>
        <v>1428</v>
      </c>
      <c r="K36" s="749">
        <v>1428</v>
      </c>
      <c r="L36" s="749">
        <v>0</v>
      </c>
      <c r="M36" s="749">
        <f t="shared" si="4"/>
        <v>0</v>
      </c>
      <c r="N36" s="752">
        <v>0</v>
      </c>
      <c r="O36" s="752">
        <v>0</v>
      </c>
      <c r="P36" s="752"/>
      <c r="Q36" s="752">
        <v>0</v>
      </c>
      <c r="R36" s="752">
        <f t="shared" si="5"/>
        <v>125274</v>
      </c>
      <c r="S36" s="752">
        <v>2329</v>
      </c>
      <c r="T36" s="752">
        <v>20451</v>
      </c>
      <c r="U36" s="752">
        <v>18618</v>
      </c>
      <c r="V36" s="752">
        <v>83876</v>
      </c>
      <c r="W36" s="835"/>
      <c r="X36" s="753">
        <v>141252</v>
      </c>
      <c r="Y36" s="831">
        <f t="shared" si="7"/>
        <v>0</v>
      </c>
    </row>
    <row r="37" spans="1:25" x14ac:dyDescent="0.25">
      <c r="A37" s="751">
        <v>26</v>
      </c>
      <c r="B37" s="670" t="s">
        <v>46</v>
      </c>
      <c r="C37" s="671" t="s">
        <v>47</v>
      </c>
      <c r="D37" s="749">
        <f t="shared" si="3"/>
        <v>211549</v>
      </c>
      <c r="E37" s="749">
        <v>11730</v>
      </c>
      <c r="F37" s="749">
        <v>0</v>
      </c>
      <c r="G37" s="749">
        <v>2282</v>
      </c>
      <c r="H37" s="749"/>
      <c r="I37" s="749">
        <v>3384</v>
      </c>
      <c r="J37" s="749">
        <f t="shared" si="6"/>
        <v>2969</v>
      </c>
      <c r="K37" s="749">
        <v>2969</v>
      </c>
      <c r="L37" s="749">
        <v>0</v>
      </c>
      <c r="M37" s="749">
        <f t="shared" si="4"/>
        <v>0</v>
      </c>
      <c r="N37" s="752">
        <v>0</v>
      </c>
      <c r="O37" s="752">
        <v>0</v>
      </c>
      <c r="P37" s="752"/>
      <c r="Q37" s="752">
        <v>0</v>
      </c>
      <c r="R37" s="752">
        <f t="shared" si="5"/>
        <v>191184</v>
      </c>
      <c r="S37" s="752">
        <v>3381</v>
      </c>
      <c r="T37" s="752">
        <v>26934</v>
      </c>
      <c r="U37" s="752">
        <v>43119</v>
      </c>
      <c r="V37" s="752">
        <f>117751-1</f>
        <v>117750</v>
      </c>
      <c r="W37" s="835"/>
      <c r="X37" s="753">
        <v>211549</v>
      </c>
      <c r="Y37" s="831">
        <f t="shared" si="7"/>
        <v>0</v>
      </c>
    </row>
    <row r="38" spans="1:25" x14ac:dyDescent="0.25">
      <c r="A38" s="751">
        <v>27</v>
      </c>
      <c r="B38" s="754" t="s">
        <v>159</v>
      </c>
      <c r="C38" s="671" t="s">
        <v>160</v>
      </c>
      <c r="D38" s="749">
        <f t="shared" si="3"/>
        <v>39739</v>
      </c>
      <c r="E38" s="749">
        <v>2214</v>
      </c>
      <c r="F38" s="749">
        <v>0</v>
      </c>
      <c r="G38" s="749">
        <v>392</v>
      </c>
      <c r="H38" s="749"/>
      <c r="I38" s="749">
        <v>0</v>
      </c>
      <c r="J38" s="749">
        <f t="shared" si="6"/>
        <v>586</v>
      </c>
      <c r="K38" s="749">
        <v>586</v>
      </c>
      <c r="L38" s="749">
        <v>0</v>
      </c>
      <c r="M38" s="749">
        <f t="shared" si="4"/>
        <v>0</v>
      </c>
      <c r="N38" s="752">
        <v>0</v>
      </c>
      <c r="O38" s="752">
        <v>0</v>
      </c>
      <c r="P38" s="752"/>
      <c r="Q38" s="752">
        <v>0</v>
      </c>
      <c r="R38" s="752">
        <f t="shared" si="5"/>
        <v>36547</v>
      </c>
      <c r="S38" s="752"/>
      <c r="T38" s="752">
        <v>3118</v>
      </c>
      <c r="U38" s="752">
        <v>7670</v>
      </c>
      <c r="V38" s="752">
        <f>25760-1</f>
        <v>25759</v>
      </c>
      <c r="W38" s="835"/>
      <c r="X38" s="753">
        <v>39739</v>
      </c>
      <c r="Y38" s="831">
        <f t="shared" si="7"/>
        <v>0</v>
      </c>
    </row>
    <row r="39" spans="1:25" x14ac:dyDescent="0.25">
      <c r="A39" s="751">
        <v>28</v>
      </c>
      <c r="B39" s="755" t="s">
        <v>58</v>
      </c>
      <c r="C39" s="671" t="s">
        <v>59</v>
      </c>
      <c r="D39" s="749">
        <f t="shared" si="3"/>
        <v>140021</v>
      </c>
      <c r="E39" s="749">
        <v>7927</v>
      </c>
      <c r="F39" s="749">
        <v>3</v>
      </c>
      <c r="G39" s="749">
        <v>1463</v>
      </c>
      <c r="H39" s="749"/>
      <c r="I39" s="749">
        <v>0</v>
      </c>
      <c r="J39" s="749">
        <f t="shared" si="6"/>
        <v>4018</v>
      </c>
      <c r="K39" s="749">
        <v>3977</v>
      </c>
      <c r="L39" s="749">
        <v>41</v>
      </c>
      <c r="M39" s="749">
        <f t="shared" si="4"/>
        <v>0</v>
      </c>
      <c r="N39" s="752">
        <v>0</v>
      </c>
      <c r="O39" s="752">
        <v>0</v>
      </c>
      <c r="P39" s="752"/>
      <c r="Q39" s="752">
        <v>0</v>
      </c>
      <c r="R39" s="752">
        <f t="shared" si="5"/>
        <v>126610</v>
      </c>
      <c r="S39" s="752"/>
      <c r="T39" s="752">
        <v>8640</v>
      </c>
      <c r="U39" s="752">
        <v>37434</v>
      </c>
      <c r="V39" s="752">
        <v>80536</v>
      </c>
      <c r="W39" s="835"/>
      <c r="X39" s="753">
        <v>140021</v>
      </c>
      <c r="Y39" s="831">
        <f t="shared" si="7"/>
        <v>0</v>
      </c>
    </row>
    <row r="40" spans="1:25" x14ac:dyDescent="0.25">
      <c r="A40" s="751">
        <v>29</v>
      </c>
      <c r="B40" s="754" t="s">
        <v>161</v>
      </c>
      <c r="C40" s="671" t="s">
        <v>162</v>
      </c>
      <c r="D40" s="749">
        <f t="shared" si="3"/>
        <v>52212</v>
      </c>
      <c r="E40" s="749">
        <v>2915</v>
      </c>
      <c r="F40" s="749">
        <v>3</v>
      </c>
      <c r="G40" s="749">
        <v>518</v>
      </c>
      <c r="H40" s="749"/>
      <c r="I40" s="749">
        <v>0</v>
      </c>
      <c r="J40" s="749">
        <f t="shared" si="6"/>
        <v>1612</v>
      </c>
      <c r="K40" s="749">
        <v>1612</v>
      </c>
      <c r="L40" s="749">
        <v>0</v>
      </c>
      <c r="M40" s="749">
        <f t="shared" si="4"/>
        <v>0</v>
      </c>
      <c r="N40" s="752">
        <v>0</v>
      </c>
      <c r="O40" s="752">
        <v>0</v>
      </c>
      <c r="P40" s="752"/>
      <c r="Q40" s="752">
        <v>0</v>
      </c>
      <c r="R40" s="752">
        <f t="shared" si="5"/>
        <v>47164</v>
      </c>
      <c r="S40" s="752"/>
      <c r="T40" s="752">
        <v>5210</v>
      </c>
      <c r="U40" s="752">
        <v>13843</v>
      </c>
      <c r="V40" s="752">
        <v>28111</v>
      </c>
      <c r="W40" s="835"/>
      <c r="X40" s="753">
        <v>52212</v>
      </c>
      <c r="Y40" s="831">
        <f t="shared" si="7"/>
        <v>0</v>
      </c>
    </row>
    <row r="41" spans="1:25" x14ac:dyDescent="0.25">
      <c r="A41" s="751">
        <v>30</v>
      </c>
      <c r="B41" s="670" t="s">
        <v>82</v>
      </c>
      <c r="C41" s="671" t="s">
        <v>83</v>
      </c>
      <c r="D41" s="749">
        <f t="shared" si="3"/>
        <v>135711</v>
      </c>
      <c r="E41" s="749">
        <v>7596</v>
      </c>
      <c r="F41" s="749">
        <v>0</v>
      </c>
      <c r="G41" s="749">
        <v>1430</v>
      </c>
      <c r="H41" s="749"/>
      <c r="I41" s="749">
        <v>0</v>
      </c>
      <c r="J41" s="749">
        <f t="shared" si="6"/>
        <v>4297</v>
      </c>
      <c r="K41" s="749">
        <v>4297</v>
      </c>
      <c r="L41" s="749">
        <v>0</v>
      </c>
      <c r="M41" s="749">
        <f t="shared" si="4"/>
        <v>0</v>
      </c>
      <c r="N41" s="752">
        <v>0</v>
      </c>
      <c r="O41" s="752">
        <v>0</v>
      </c>
      <c r="P41" s="752"/>
      <c r="Q41" s="752">
        <v>0</v>
      </c>
      <c r="R41" s="752">
        <f t="shared" si="5"/>
        <v>122388</v>
      </c>
      <c r="S41" s="752"/>
      <c r="T41" s="752">
        <v>12086</v>
      </c>
      <c r="U41" s="752">
        <v>21400</v>
      </c>
      <c r="V41" s="752">
        <v>88902</v>
      </c>
      <c r="W41" s="835"/>
      <c r="X41" s="753">
        <v>135711</v>
      </c>
      <c r="Y41" s="831">
        <f t="shared" si="7"/>
        <v>0</v>
      </c>
    </row>
    <row r="42" spans="1:25" x14ac:dyDescent="0.25">
      <c r="A42" s="751">
        <v>31</v>
      </c>
      <c r="B42" s="756" t="s">
        <v>163</v>
      </c>
      <c r="C42" s="757" t="s">
        <v>164</v>
      </c>
      <c r="D42" s="749">
        <f t="shared" si="3"/>
        <v>46924</v>
      </c>
      <c r="E42" s="749">
        <v>2645</v>
      </c>
      <c r="F42" s="749">
        <v>0</v>
      </c>
      <c r="G42" s="749">
        <v>463</v>
      </c>
      <c r="H42" s="749"/>
      <c r="I42" s="749">
        <v>0</v>
      </c>
      <c r="J42" s="749">
        <f t="shared" si="6"/>
        <v>882</v>
      </c>
      <c r="K42" s="749">
        <v>882</v>
      </c>
      <c r="L42" s="749">
        <v>0</v>
      </c>
      <c r="M42" s="749">
        <f t="shared" si="4"/>
        <v>0</v>
      </c>
      <c r="N42" s="752">
        <v>0</v>
      </c>
      <c r="O42" s="752">
        <v>0</v>
      </c>
      <c r="P42" s="752"/>
      <c r="Q42" s="752">
        <v>0</v>
      </c>
      <c r="R42" s="752">
        <f t="shared" si="5"/>
        <v>42934</v>
      </c>
      <c r="S42" s="752"/>
      <c r="T42" s="752">
        <v>3646</v>
      </c>
      <c r="U42" s="752">
        <v>11337</v>
      </c>
      <c r="V42" s="752">
        <v>27951</v>
      </c>
      <c r="W42" s="835"/>
      <c r="X42" s="753">
        <v>46924</v>
      </c>
      <c r="Y42" s="831">
        <f t="shared" si="7"/>
        <v>0</v>
      </c>
    </row>
    <row r="43" spans="1:25" x14ac:dyDescent="0.25">
      <c r="A43" s="751">
        <v>32</v>
      </c>
      <c r="B43" s="670" t="s">
        <v>165</v>
      </c>
      <c r="C43" s="671" t="s">
        <v>166</v>
      </c>
      <c r="D43" s="749">
        <f t="shared" si="3"/>
        <v>29488</v>
      </c>
      <c r="E43" s="749">
        <v>1748</v>
      </c>
      <c r="F43" s="749">
        <v>0</v>
      </c>
      <c r="G43" s="749">
        <v>278</v>
      </c>
      <c r="H43" s="749"/>
      <c r="I43" s="749">
        <v>0</v>
      </c>
      <c r="J43" s="749">
        <f t="shared" si="6"/>
        <v>1844</v>
      </c>
      <c r="K43" s="749">
        <v>1844</v>
      </c>
      <c r="L43" s="749">
        <v>0</v>
      </c>
      <c r="M43" s="749">
        <f t="shared" si="4"/>
        <v>0</v>
      </c>
      <c r="N43" s="752">
        <v>0</v>
      </c>
      <c r="O43" s="752">
        <v>0</v>
      </c>
      <c r="P43" s="752"/>
      <c r="Q43" s="752">
        <v>0</v>
      </c>
      <c r="R43" s="752">
        <f t="shared" si="5"/>
        <v>25618</v>
      </c>
      <c r="S43" s="752"/>
      <c r="T43" s="752">
        <v>2417</v>
      </c>
      <c r="U43" s="752">
        <v>7484</v>
      </c>
      <c r="V43" s="752">
        <v>15717</v>
      </c>
      <c r="W43" s="835"/>
      <c r="X43" s="753">
        <v>29488</v>
      </c>
      <c r="Y43" s="831">
        <f t="shared" si="7"/>
        <v>0</v>
      </c>
    </row>
    <row r="44" spans="1:25" x14ac:dyDescent="0.25">
      <c r="A44" s="751">
        <v>33</v>
      </c>
      <c r="B44" s="670" t="s">
        <v>86</v>
      </c>
      <c r="C44" s="671" t="s">
        <v>87</v>
      </c>
      <c r="D44" s="749">
        <f t="shared" si="3"/>
        <v>51037</v>
      </c>
      <c r="E44" s="749">
        <v>2993</v>
      </c>
      <c r="F44" s="749">
        <v>0</v>
      </c>
      <c r="G44" s="749">
        <v>494</v>
      </c>
      <c r="H44" s="749"/>
      <c r="I44" s="749">
        <v>0</v>
      </c>
      <c r="J44" s="749">
        <f t="shared" si="6"/>
        <v>1824</v>
      </c>
      <c r="K44" s="749">
        <v>1824</v>
      </c>
      <c r="L44" s="749">
        <v>0</v>
      </c>
      <c r="M44" s="749">
        <f t="shared" si="4"/>
        <v>0</v>
      </c>
      <c r="N44" s="752">
        <v>0</v>
      </c>
      <c r="O44" s="752">
        <v>0</v>
      </c>
      <c r="P44" s="752"/>
      <c r="Q44" s="752">
        <v>0</v>
      </c>
      <c r="R44" s="752">
        <f t="shared" si="5"/>
        <v>45726</v>
      </c>
      <c r="S44" s="752"/>
      <c r="T44" s="752">
        <v>7186</v>
      </c>
      <c r="U44" s="752">
        <v>9634</v>
      </c>
      <c r="V44" s="752">
        <v>28906</v>
      </c>
      <c r="W44" s="835"/>
      <c r="X44" s="753">
        <v>51037</v>
      </c>
      <c r="Y44" s="831">
        <f t="shared" si="7"/>
        <v>0</v>
      </c>
    </row>
    <row r="45" spans="1:25" x14ac:dyDescent="0.25">
      <c r="A45" s="751">
        <v>34</v>
      </c>
      <c r="B45" s="755" t="s">
        <v>167</v>
      </c>
      <c r="C45" s="671" t="s">
        <v>168</v>
      </c>
      <c r="D45" s="749">
        <f t="shared" si="3"/>
        <v>23289</v>
      </c>
      <c r="E45" s="749">
        <v>1427</v>
      </c>
      <c r="F45" s="749">
        <v>0</v>
      </c>
      <c r="G45" s="749">
        <v>225</v>
      </c>
      <c r="H45" s="749"/>
      <c r="I45" s="749">
        <v>0</v>
      </c>
      <c r="J45" s="749">
        <f t="shared" si="6"/>
        <v>576</v>
      </c>
      <c r="K45" s="749">
        <v>576</v>
      </c>
      <c r="L45" s="749">
        <v>0</v>
      </c>
      <c r="M45" s="749">
        <f t="shared" si="4"/>
        <v>0</v>
      </c>
      <c r="N45" s="752">
        <v>0</v>
      </c>
      <c r="O45" s="752">
        <v>0</v>
      </c>
      <c r="P45" s="752"/>
      <c r="Q45" s="752">
        <v>0</v>
      </c>
      <c r="R45" s="752">
        <f t="shared" si="5"/>
        <v>21061</v>
      </c>
      <c r="S45" s="752"/>
      <c r="T45" s="752">
        <v>3843</v>
      </c>
      <c r="U45" s="752">
        <v>3981</v>
      </c>
      <c r="V45" s="752">
        <v>13237</v>
      </c>
      <c r="W45" s="835"/>
      <c r="X45" s="753">
        <v>23289</v>
      </c>
      <c r="Y45" s="831">
        <f t="shared" si="7"/>
        <v>0</v>
      </c>
    </row>
    <row r="46" spans="1:25" x14ac:dyDescent="0.25">
      <c r="A46" s="751">
        <v>35</v>
      </c>
      <c r="B46" s="754" t="s">
        <v>169</v>
      </c>
      <c r="C46" s="671" t="s">
        <v>170</v>
      </c>
      <c r="D46" s="749">
        <f t="shared" si="3"/>
        <v>19972</v>
      </c>
      <c r="E46" s="749">
        <v>2071</v>
      </c>
      <c r="F46" s="749">
        <v>6</v>
      </c>
      <c r="G46" s="749">
        <v>350</v>
      </c>
      <c r="H46" s="749"/>
      <c r="I46" s="749">
        <v>0</v>
      </c>
      <c r="J46" s="749">
        <f t="shared" si="6"/>
        <v>0</v>
      </c>
      <c r="K46" s="749">
        <v>0</v>
      </c>
      <c r="L46" s="749">
        <v>0</v>
      </c>
      <c r="M46" s="749">
        <f t="shared" si="4"/>
        <v>0</v>
      </c>
      <c r="N46" s="752">
        <v>0</v>
      </c>
      <c r="O46" s="752">
        <f>1770-1770</f>
        <v>0</v>
      </c>
      <c r="P46" s="752"/>
      <c r="Q46" s="752">
        <v>0</v>
      </c>
      <c r="R46" s="752">
        <f t="shared" si="5"/>
        <v>17545</v>
      </c>
      <c r="S46" s="752"/>
      <c r="T46" s="752">
        <v>1077</v>
      </c>
      <c r="U46" s="752">
        <v>1770</v>
      </c>
      <c r="V46" s="752">
        <v>14698</v>
      </c>
      <c r="W46" s="835"/>
      <c r="X46" s="753">
        <v>19972</v>
      </c>
      <c r="Y46" s="831">
        <f t="shared" si="7"/>
        <v>0</v>
      </c>
    </row>
    <row r="47" spans="1:25" x14ac:dyDescent="0.25">
      <c r="A47" s="751">
        <v>36</v>
      </c>
      <c r="B47" s="755" t="s">
        <v>171</v>
      </c>
      <c r="C47" s="671" t="s">
        <v>172</v>
      </c>
      <c r="D47" s="749">
        <f t="shared" si="3"/>
        <v>188875</v>
      </c>
      <c r="E47" s="749">
        <v>10063</v>
      </c>
      <c r="F47" s="749">
        <v>0</v>
      </c>
      <c r="G47" s="749">
        <v>1932</v>
      </c>
      <c r="H47" s="749"/>
      <c r="I47" s="749">
        <v>6782</v>
      </c>
      <c r="J47" s="749">
        <f t="shared" si="6"/>
        <v>3875</v>
      </c>
      <c r="K47" s="749">
        <v>3875</v>
      </c>
      <c r="L47" s="749">
        <v>0</v>
      </c>
      <c r="M47" s="749">
        <f t="shared" si="4"/>
        <v>0</v>
      </c>
      <c r="N47" s="752">
        <v>0</v>
      </c>
      <c r="O47" s="752">
        <v>0</v>
      </c>
      <c r="P47" s="752"/>
      <c r="Q47" s="752">
        <v>0</v>
      </c>
      <c r="R47" s="752">
        <f t="shared" si="5"/>
        <v>166223</v>
      </c>
      <c r="S47" s="752">
        <v>7583</v>
      </c>
      <c r="T47" s="752">
        <v>23927</v>
      </c>
      <c r="U47" s="752">
        <v>26453</v>
      </c>
      <c r="V47" s="752">
        <v>108260</v>
      </c>
      <c r="W47" s="835"/>
      <c r="X47" s="753">
        <v>188875</v>
      </c>
      <c r="Y47" s="831">
        <f t="shared" si="7"/>
        <v>0</v>
      </c>
    </row>
    <row r="48" spans="1:25" x14ac:dyDescent="0.25">
      <c r="A48" s="751">
        <v>37</v>
      </c>
      <c r="B48" s="670" t="s">
        <v>78</v>
      </c>
      <c r="C48" s="671" t="s">
        <v>79</v>
      </c>
      <c r="D48" s="749">
        <f t="shared" si="3"/>
        <v>42387</v>
      </c>
      <c r="E48" s="749">
        <v>2459</v>
      </c>
      <c r="F48" s="749">
        <v>0</v>
      </c>
      <c r="G48" s="749">
        <v>405</v>
      </c>
      <c r="H48" s="749"/>
      <c r="I48" s="749">
        <v>0</v>
      </c>
      <c r="J48" s="749">
        <f t="shared" si="6"/>
        <v>1391</v>
      </c>
      <c r="K48" s="749">
        <v>1313</v>
      </c>
      <c r="L48" s="749">
        <v>78</v>
      </c>
      <c r="M48" s="749">
        <f t="shared" si="4"/>
        <v>0</v>
      </c>
      <c r="N48" s="752">
        <v>0</v>
      </c>
      <c r="O48" s="752">
        <v>0</v>
      </c>
      <c r="P48" s="752"/>
      <c r="Q48" s="752">
        <v>0</v>
      </c>
      <c r="R48" s="752">
        <f t="shared" si="5"/>
        <v>38132</v>
      </c>
      <c r="S48" s="752"/>
      <c r="T48" s="752">
        <v>4023</v>
      </c>
      <c r="U48" s="752">
        <v>6608</v>
      </c>
      <c r="V48" s="752">
        <v>27501</v>
      </c>
      <c r="W48" s="835"/>
      <c r="X48" s="753">
        <v>42387</v>
      </c>
      <c r="Y48" s="831">
        <f t="shared" si="7"/>
        <v>0</v>
      </c>
    </row>
    <row r="49" spans="1:25" ht="10.5" customHeight="1" x14ac:dyDescent="0.25">
      <c r="A49" s="751">
        <v>38</v>
      </c>
      <c r="B49" s="670" t="s">
        <v>173</v>
      </c>
      <c r="C49" s="671" t="s">
        <v>174</v>
      </c>
      <c r="D49" s="749">
        <f t="shared" si="3"/>
        <v>145568</v>
      </c>
      <c r="E49" s="749">
        <v>8172</v>
      </c>
      <c r="F49" s="749">
        <v>0</v>
      </c>
      <c r="G49" s="749">
        <v>1480</v>
      </c>
      <c r="H49" s="749"/>
      <c r="I49" s="749">
        <v>2455</v>
      </c>
      <c r="J49" s="749">
        <f t="shared" si="6"/>
        <v>683</v>
      </c>
      <c r="K49" s="749">
        <v>683</v>
      </c>
      <c r="L49" s="749">
        <v>0</v>
      </c>
      <c r="M49" s="749">
        <f t="shared" si="4"/>
        <v>0</v>
      </c>
      <c r="N49" s="752">
        <v>0</v>
      </c>
      <c r="O49" s="752">
        <v>0</v>
      </c>
      <c r="P49" s="752"/>
      <c r="Q49" s="752">
        <v>0</v>
      </c>
      <c r="R49" s="752">
        <f t="shared" si="5"/>
        <v>132778</v>
      </c>
      <c r="S49" s="752"/>
      <c r="T49" s="752">
        <v>18680</v>
      </c>
      <c r="U49" s="752">
        <v>16200</v>
      </c>
      <c r="V49" s="752">
        <f>97897+1</f>
        <v>97898</v>
      </c>
      <c r="W49" s="835"/>
      <c r="X49" s="753">
        <v>145568</v>
      </c>
      <c r="Y49" s="831">
        <f t="shared" si="7"/>
        <v>0</v>
      </c>
    </row>
    <row r="50" spans="1:25" x14ac:dyDescent="0.25">
      <c r="A50" s="751">
        <v>39</v>
      </c>
      <c r="B50" s="755" t="s">
        <v>175</v>
      </c>
      <c r="C50" s="671" t="s">
        <v>176</v>
      </c>
      <c r="D50" s="749">
        <f t="shared" si="3"/>
        <v>31622</v>
      </c>
      <c r="E50" s="749">
        <v>1841</v>
      </c>
      <c r="F50" s="749">
        <v>0</v>
      </c>
      <c r="G50" s="749">
        <v>290</v>
      </c>
      <c r="H50" s="749"/>
      <c r="I50" s="749">
        <v>0</v>
      </c>
      <c r="J50" s="749">
        <f t="shared" si="6"/>
        <v>544</v>
      </c>
      <c r="K50" s="749">
        <v>519</v>
      </c>
      <c r="L50" s="749">
        <v>25</v>
      </c>
      <c r="M50" s="749">
        <f t="shared" si="4"/>
        <v>0</v>
      </c>
      <c r="N50" s="752">
        <v>0</v>
      </c>
      <c r="O50" s="752">
        <v>0</v>
      </c>
      <c r="P50" s="752"/>
      <c r="Q50" s="752">
        <v>0</v>
      </c>
      <c r="R50" s="752">
        <f t="shared" si="5"/>
        <v>28947</v>
      </c>
      <c r="S50" s="752"/>
      <c r="T50" s="752">
        <v>2884</v>
      </c>
      <c r="U50" s="752">
        <v>5975</v>
      </c>
      <c r="V50" s="752">
        <f>20089-1</f>
        <v>20088</v>
      </c>
      <c r="W50" s="835"/>
      <c r="X50" s="753">
        <v>31622</v>
      </c>
      <c r="Y50" s="831">
        <f t="shared" si="7"/>
        <v>0</v>
      </c>
    </row>
    <row r="51" spans="1:25" x14ac:dyDescent="0.25">
      <c r="A51" s="751">
        <v>40</v>
      </c>
      <c r="B51" s="755" t="s">
        <v>42</v>
      </c>
      <c r="C51" s="671" t="s">
        <v>43</v>
      </c>
      <c r="D51" s="749">
        <f t="shared" si="3"/>
        <v>50773</v>
      </c>
      <c r="E51" s="749">
        <v>2931</v>
      </c>
      <c r="F51" s="749">
        <v>3</v>
      </c>
      <c r="G51" s="749">
        <v>494</v>
      </c>
      <c r="H51" s="749"/>
      <c r="I51" s="749">
        <v>0</v>
      </c>
      <c r="J51" s="749">
        <f t="shared" si="6"/>
        <v>1032</v>
      </c>
      <c r="K51" s="749">
        <v>1032</v>
      </c>
      <c r="L51" s="749">
        <v>0</v>
      </c>
      <c r="M51" s="749">
        <f t="shared" si="4"/>
        <v>0</v>
      </c>
      <c r="N51" s="752">
        <v>0</v>
      </c>
      <c r="O51" s="752">
        <v>0</v>
      </c>
      <c r="P51" s="752"/>
      <c r="Q51" s="752">
        <v>0</v>
      </c>
      <c r="R51" s="752">
        <f t="shared" si="5"/>
        <v>46313</v>
      </c>
      <c r="S51" s="752"/>
      <c r="T51" s="752">
        <v>3226</v>
      </c>
      <c r="U51" s="752">
        <v>10373</v>
      </c>
      <c r="V51" s="752">
        <v>32714</v>
      </c>
      <c r="W51" s="835"/>
      <c r="X51" s="753">
        <v>50773</v>
      </c>
      <c r="Y51" s="831">
        <f t="shared" si="7"/>
        <v>0</v>
      </c>
    </row>
    <row r="52" spans="1:25" x14ac:dyDescent="0.25">
      <c r="A52" s="751">
        <v>41</v>
      </c>
      <c r="B52" s="754" t="s">
        <v>177</v>
      </c>
      <c r="C52" s="671" t="s">
        <v>178</v>
      </c>
      <c r="D52" s="749">
        <f t="shared" si="3"/>
        <v>60358</v>
      </c>
      <c r="E52" s="749">
        <v>3433</v>
      </c>
      <c r="F52" s="749">
        <v>0</v>
      </c>
      <c r="G52" s="749">
        <v>605</v>
      </c>
      <c r="H52" s="749"/>
      <c r="I52" s="749">
        <v>0</v>
      </c>
      <c r="J52" s="749">
        <f t="shared" si="6"/>
        <v>1748</v>
      </c>
      <c r="K52" s="749">
        <v>1748</v>
      </c>
      <c r="L52" s="749">
        <v>0</v>
      </c>
      <c r="M52" s="749">
        <f t="shared" si="4"/>
        <v>0</v>
      </c>
      <c r="N52" s="752">
        <v>0</v>
      </c>
      <c r="O52" s="752">
        <v>0</v>
      </c>
      <c r="P52" s="752"/>
      <c r="Q52" s="752">
        <v>0</v>
      </c>
      <c r="R52" s="752">
        <f t="shared" si="5"/>
        <v>54572</v>
      </c>
      <c r="S52" s="752"/>
      <c r="T52" s="752">
        <v>7023</v>
      </c>
      <c r="U52" s="752">
        <v>9067</v>
      </c>
      <c r="V52" s="752">
        <v>38482</v>
      </c>
      <c r="W52" s="835"/>
      <c r="X52" s="753">
        <v>60358</v>
      </c>
      <c r="Y52" s="831">
        <f t="shared" si="7"/>
        <v>0</v>
      </c>
    </row>
    <row r="53" spans="1:25" ht="10.5" customHeight="1" x14ac:dyDescent="0.25">
      <c r="A53" s="751">
        <v>42</v>
      </c>
      <c r="B53" s="755" t="s">
        <v>179</v>
      </c>
      <c r="C53" s="671" t="s">
        <v>180</v>
      </c>
      <c r="D53" s="749">
        <f t="shared" si="3"/>
        <v>19915</v>
      </c>
      <c r="E53" s="749">
        <v>1204</v>
      </c>
      <c r="F53" s="749">
        <v>0</v>
      </c>
      <c r="G53" s="749">
        <v>183</v>
      </c>
      <c r="H53" s="749"/>
      <c r="I53" s="749">
        <v>0</v>
      </c>
      <c r="J53" s="749">
        <f t="shared" si="6"/>
        <v>259</v>
      </c>
      <c r="K53" s="749">
        <v>247</v>
      </c>
      <c r="L53" s="749">
        <v>12</v>
      </c>
      <c r="M53" s="749">
        <f t="shared" si="4"/>
        <v>0</v>
      </c>
      <c r="N53" s="752">
        <v>0</v>
      </c>
      <c r="O53" s="752">
        <v>0</v>
      </c>
      <c r="P53" s="752"/>
      <c r="Q53" s="752">
        <v>0</v>
      </c>
      <c r="R53" s="752">
        <f t="shared" si="5"/>
        <v>18269</v>
      </c>
      <c r="S53" s="752"/>
      <c r="T53" s="752">
        <v>2707</v>
      </c>
      <c r="U53" s="752">
        <v>3910</v>
      </c>
      <c r="V53" s="752">
        <f>11651+1</f>
        <v>11652</v>
      </c>
      <c r="W53" s="835"/>
      <c r="X53" s="753">
        <v>19915</v>
      </c>
      <c r="Y53" s="831">
        <f t="shared" si="7"/>
        <v>0</v>
      </c>
    </row>
    <row r="54" spans="1:25" x14ac:dyDescent="0.25">
      <c r="A54" s="751">
        <v>43</v>
      </c>
      <c r="B54" s="754" t="s">
        <v>181</v>
      </c>
      <c r="C54" s="671" t="s">
        <v>182</v>
      </c>
      <c r="D54" s="749">
        <f t="shared" si="3"/>
        <v>40145</v>
      </c>
      <c r="E54" s="749">
        <v>2314</v>
      </c>
      <c r="F54" s="749">
        <v>6</v>
      </c>
      <c r="G54" s="749">
        <v>368</v>
      </c>
      <c r="H54" s="749"/>
      <c r="I54" s="749">
        <v>0</v>
      </c>
      <c r="J54" s="749">
        <f t="shared" si="6"/>
        <v>1190</v>
      </c>
      <c r="K54" s="749">
        <v>1190</v>
      </c>
      <c r="L54" s="749">
        <v>0</v>
      </c>
      <c r="M54" s="749">
        <f t="shared" si="4"/>
        <v>0</v>
      </c>
      <c r="N54" s="752">
        <v>0</v>
      </c>
      <c r="O54" s="752">
        <v>0</v>
      </c>
      <c r="P54" s="752"/>
      <c r="Q54" s="752">
        <v>0</v>
      </c>
      <c r="R54" s="752">
        <f t="shared" si="5"/>
        <v>36267</v>
      </c>
      <c r="S54" s="752"/>
      <c r="T54" s="752">
        <v>3459</v>
      </c>
      <c r="U54" s="752">
        <v>9070</v>
      </c>
      <c r="V54" s="752">
        <v>23738</v>
      </c>
      <c r="W54" s="835"/>
      <c r="X54" s="753">
        <v>40145</v>
      </c>
      <c r="Y54" s="831">
        <f t="shared" si="7"/>
        <v>0</v>
      </c>
    </row>
    <row r="55" spans="1:25" x14ac:dyDescent="0.25">
      <c r="A55" s="751">
        <v>44</v>
      </c>
      <c r="B55" s="755" t="s">
        <v>183</v>
      </c>
      <c r="C55" s="671" t="s">
        <v>184</v>
      </c>
      <c r="D55" s="749">
        <f t="shared" si="3"/>
        <v>62252</v>
      </c>
      <c r="E55" s="749">
        <v>3614</v>
      </c>
      <c r="F55" s="749">
        <v>0</v>
      </c>
      <c r="G55" s="749">
        <v>625</v>
      </c>
      <c r="H55" s="749"/>
      <c r="I55" s="749">
        <v>0</v>
      </c>
      <c r="J55" s="749">
        <f t="shared" si="6"/>
        <v>1357</v>
      </c>
      <c r="K55" s="749">
        <v>1357</v>
      </c>
      <c r="L55" s="749">
        <v>0</v>
      </c>
      <c r="M55" s="749">
        <f t="shared" si="4"/>
        <v>0</v>
      </c>
      <c r="N55" s="752">
        <v>0</v>
      </c>
      <c r="O55" s="752">
        <v>0</v>
      </c>
      <c r="P55" s="752"/>
      <c r="Q55" s="752">
        <v>0</v>
      </c>
      <c r="R55" s="752">
        <f t="shared" si="5"/>
        <v>56656</v>
      </c>
      <c r="S55" s="752"/>
      <c r="T55" s="752">
        <v>6082</v>
      </c>
      <c r="U55" s="752">
        <v>13700</v>
      </c>
      <c r="V55" s="752">
        <v>36874</v>
      </c>
      <c r="W55" s="835"/>
      <c r="X55" s="753">
        <v>62252</v>
      </c>
      <c r="Y55" s="831">
        <f t="shared" si="7"/>
        <v>0</v>
      </c>
    </row>
    <row r="56" spans="1:25" x14ac:dyDescent="0.25">
      <c r="A56" s="751">
        <v>45</v>
      </c>
      <c r="B56" s="755" t="s">
        <v>185</v>
      </c>
      <c r="C56" s="671" t="s">
        <v>186</v>
      </c>
      <c r="D56" s="749">
        <f t="shared" si="3"/>
        <v>215512</v>
      </c>
      <c r="E56" s="749">
        <v>11999</v>
      </c>
      <c r="F56" s="749">
        <v>66</v>
      </c>
      <c r="G56" s="749">
        <v>2262</v>
      </c>
      <c r="H56" s="749"/>
      <c r="I56" s="749">
        <v>0</v>
      </c>
      <c r="J56" s="749">
        <f t="shared" si="6"/>
        <v>4534</v>
      </c>
      <c r="K56" s="749">
        <v>4523</v>
      </c>
      <c r="L56" s="749">
        <v>11</v>
      </c>
      <c r="M56" s="749">
        <f t="shared" si="4"/>
        <v>0</v>
      </c>
      <c r="N56" s="752">
        <v>0</v>
      </c>
      <c r="O56" s="752">
        <v>0</v>
      </c>
      <c r="P56" s="752"/>
      <c r="Q56" s="752">
        <v>0</v>
      </c>
      <c r="R56" s="752">
        <f t="shared" si="5"/>
        <v>196651</v>
      </c>
      <c r="S56" s="752">
        <v>6004</v>
      </c>
      <c r="T56" s="752">
        <v>20075</v>
      </c>
      <c r="U56" s="752">
        <v>25579</v>
      </c>
      <c r="V56" s="752">
        <v>144993</v>
      </c>
      <c r="W56" s="835"/>
      <c r="X56" s="753">
        <v>215512</v>
      </c>
      <c r="Y56" s="831">
        <f t="shared" si="7"/>
        <v>0</v>
      </c>
    </row>
    <row r="57" spans="1:25" x14ac:dyDescent="0.25">
      <c r="A57" s="751">
        <v>46</v>
      </c>
      <c r="B57" s="755" t="s">
        <v>187</v>
      </c>
      <c r="C57" s="671" t="s">
        <v>188</v>
      </c>
      <c r="D57" s="749">
        <f t="shared" si="3"/>
        <v>33086</v>
      </c>
      <c r="E57" s="749">
        <v>1937</v>
      </c>
      <c r="F57" s="749">
        <v>0</v>
      </c>
      <c r="G57" s="749">
        <v>337</v>
      </c>
      <c r="H57" s="749"/>
      <c r="I57" s="749">
        <v>0</v>
      </c>
      <c r="J57" s="749">
        <f t="shared" si="6"/>
        <v>387</v>
      </c>
      <c r="K57" s="749">
        <v>342</v>
      </c>
      <c r="L57" s="749">
        <v>45</v>
      </c>
      <c r="M57" s="749">
        <f t="shared" si="4"/>
        <v>0</v>
      </c>
      <c r="N57" s="752">
        <v>0</v>
      </c>
      <c r="O57" s="752">
        <v>0</v>
      </c>
      <c r="P57" s="752"/>
      <c r="Q57" s="752">
        <v>0</v>
      </c>
      <c r="R57" s="752">
        <f t="shared" si="5"/>
        <v>30425</v>
      </c>
      <c r="S57" s="752"/>
      <c r="T57" s="752">
        <v>4172</v>
      </c>
      <c r="U57" s="752">
        <v>4988</v>
      </c>
      <c r="V57" s="752">
        <v>21265</v>
      </c>
      <c r="W57" s="835"/>
      <c r="X57" s="753">
        <v>33086</v>
      </c>
      <c r="Y57" s="831">
        <f t="shared" si="7"/>
        <v>0</v>
      </c>
    </row>
    <row r="58" spans="1:25" x14ac:dyDescent="0.25">
      <c r="A58" s="751">
        <v>47</v>
      </c>
      <c r="B58" s="755" t="s">
        <v>22</v>
      </c>
      <c r="C58" s="671" t="s">
        <v>23</v>
      </c>
      <c r="D58" s="749">
        <f t="shared" si="3"/>
        <v>65591</v>
      </c>
      <c r="E58" s="749">
        <v>0</v>
      </c>
      <c r="F58" s="749">
        <v>0</v>
      </c>
      <c r="G58" s="749">
        <v>0</v>
      </c>
      <c r="H58" s="749"/>
      <c r="I58" s="749">
        <v>0</v>
      </c>
      <c r="J58" s="749">
        <f t="shared" si="6"/>
        <v>7469</v>
      </c>
      <c r="K58" s="749">
        <v>7469</v>
      </c>
      <c r="L58" s="749">
        <v>0</v>
      </c>
      <c r="M58" s="749">
        <f t="shared" si="4"/>
        <v>0</v>
      </c>
      <c r="N58" s="752">
        <v>0</v>
      </c>
      <c r="O58" s="752">
        <v>0</v>
      </c>
      <c r="P58" s="752"/>
      <c r="Q58" s="752">
        <v>0</v>
      </c>
      <c r="R58" s="752">
        <f t="shared" si="5"/>
        <v>58122</v>
      </c>
      <c r="S58" s="752"/>
      <c r="T58" s="752">
        <v>10627</v>
      </c>
      <c r="U58" s="752">
        <v>0</v>
      </c>
      <c r="V58" s="752">
        <v>47495</v>
      </c>
      <c r="W58" s="835"/>
      <c r="X58" s="753">
        <v>65591</v>
      </c>
      <c r="Y58" s="831">
        <f t="shared" si="7"/>
        <v>0</v>
      </c>
    </row>
    <row r="59" spans="1:25" x14ac:dyDescent="0.25">
      <c r="A59" s="751">
        <v>48</v>
      </c>
      <c r="B59" s="754" t="s">
        <v>24</v>
      </c>
      <c r="C59" s="671" t="s">
        <v>25</v>
      </c>
      <c r="D59" s="749">
        <f t="shared" si="3"/>
        <v>51566</v>
      </c>
      <c r="E59" s="749">
        <v>0</v>
      </c>
      <c r="F59" s="749">
        <v>0</v>
      </c>
      <c r="G59" s="749">
        <v>0</v>
      </c>
      <c r="H59" s="749"/>
      <c r="I59" s="749">
        <v>0</v>
      </c>
      <c r="J59" s="749">
        <f t="shared" si="6"/>
        <v>7022</v>
      </c>
      <c r="K59" s="749">
        <v>7022</v>
      </c>
      <c r="L59" s="749">
        <v>0</v>
      </c>
      <c r="M59" s="749">
        <f t="shared" si="4"/>
        <v>0</v>
      </c>
      <c r="N59" s="752">
        <v>0</v>
      </c>
      <c r="O59" s="752">
        <v>0</v>
      </c>
      <c r="P59" s="752"/>
      <c r="Q59" s="752">
        <v>0</v>
      </c>
      <c r="R59" s="752">
        <f t="shared" si="5"/>
        <v>44544</v>
      </c>
      <c r="S59" s="752"/>
      <c r="T59" s="752">
        <v>9597</v>
      </c>
      <c r="U59" s="752">
        <v>0</v>
      </c>
      <c r="V59" s="752">
        <v>34947</v>
      </c>
      <c r="W59" s="835"/>
      <c r="X59" s="753">
        <v>51566</v>
      </c>
      <c r="Y59" s="831">
        <f t="shared" si="7"/>
        <v>0</v>
      </c>
    </row>
    <row r="60" spans="1:25" ht="24" x14ac:dyDescent="0.25">
      <c r="A60" s="751">
        <v>49</v>
      </c>
      <c r="B60" s="670" t="s">
        <v>193</v>
      </c>
      <c r="C60" s="671" t="s">
        <v>194</v>
      </c>
      <c r="D60" s="749">
        <f t="shared" si="3"/>
        <v>76975</v>
      </c>
      <c r="E60" s="749">
        <v>0</v>
      </c>
      <c r="F60" s="749">
        <v>0</v>
      </c>
      <c r="G60" s="749">
        <v>0</v>
      </c>
      <c r="H60" s="749"/>
      <c r="I60" s="749">
        <v>0</v>
      </c>
      <c r="J60" s="749">
        <f t="shared" si="6"/>
        <v>10400</v>
      </c>
      <c r="K60" s="749">
        <v>10400</v>
      </c>
      <c r="L60" s="749">
        <v>0</v>
      </c>
      <c r="M60" s="749">
        <f t="shared" si="4"/>
        <v>0</v>
      </c>
      <c r="N60" s="752">
        <v>0</v>
      </c>
      <c r="O60" s="752">
        <v>0</v>
      </c>
      <c r="P60" s="752"/>
      <c r="Q60" s="752">
        <v>3963</v>
      </c>
      <c r="R60" s="752">
        <f t="shared" si="5"/>
        <v>62612</v>
      </c>
      <c r="S60" s="752">
        <v>3431</v>
      </c>
      <c r="T60" s="752">
        <v>4201</v>
      </c>
      <c r="U60" s="752">
        <v>9469</v>
      </c>
      <c r="V60" s="752">
        <v>45511</v>
      </c>
      <c r="W60" s="835"/>
      <c r="X60" s="753">
        <v>76975</v>
      </c>
      <c r="Y60" s="831">
        <f t="shared" si="7"/>
        <v>0</v>
      </c>
    </row>
    <row r="61" spans="1:25" ht="23.25" customHeight="1" x14ac:dyDescent="0.25">
      <c r="A61" s="751">
        <v>50</v>
      </c>
      <c r="B61" s="754" t="s">
        <v>26</v>
      </c>
      <c r="C61" s="671" t="s">
        <v>27</v>
      </c>
      <c r="D61" s="749">
        <f t="shared" si="3"/>
        <v>97681</v>
      </c>
      <c r="E61" s="749">
        <v>0</v>
      </c>
      <c r="F61" s="749">
        <v>0</v>
      </c>
      <c r="G61" s="749">
        <v>0</v>
      </c>
      <c r="H61" s="749"/>
      <c r="I61" s="749">
        <v>0</v>
      </c>
      <c r="J61" s="749">
        <f t="shared" si="6"/>
        <v>12506</v>
      </c>
      <c r="K61" s="749">
        <v>12506</v>
      </c>
      <c r="L61" s="749">
        <v>0</v>
      </c>
      <c r="M61" s="749">
        <f t="shared" si="4"/>
        <v>0</v>
      </c>
      <c r="N61" s="752">
        <v>0</v>
      </c>
      <c r="O61" s="752">
        <v>0</v>
      </c>
      <c r="P61" s="752"/>
      <c r="Q61" s="752">
        <v>3953</v>
      </c>
      <c r="R61" s="752">
        <f t="shared" si="5"/>
        <v>81222</v>
      </c>
      <c r="S61" s="752"/>
      <c r="T61" s="752">
        <v>18197</v>
      </c>
      <c r="U61" s="752">
        <v>0</v>
      </c>
      <c r="V61" s="752">
        <v>63025</v>
      </c>
      <c r="W61" s="835"/>
      <c r="X61" s="753">
        <v>97681</v>
      </c>
      <c r="Y61" s="831">
        <f t="shared" si="7"/>
        <v>0</v>
      </c>
    </row>
    <row r="62" spans="1:25" ht="27.75" customHeight="1" x14ac:dyDescent="0.25">
      <c r="A62" s="751">
        <v>51</v>
      </c>
      <c r="B62" s="755" t="s">
        <v>28</v>
      </c>
      <c r="C62" s="671" t="s">
        <v>195</v>
      </c>
      <c r="D62" s="749">
        <f t="shared" si="3"/>
        <v>53843</v>
      </c>
      <c r="E62" s="749">
        <v>0</v>
      </c>
      <c r="F62" s="749">
        <v>0</v>
      </c>
      <c r="G62" s="749">
        <v>0</v>
      </c>
      <c r="H62" s="749"/>
      <c r="I62" s="749">
        <v>0</v>
      </c>
      <c r="J62" s="749">
        <f t="shared" si="6"/>
        <v>9479</v>
      </c>
      <c r="K62" s="749">
        <v>9479</v>
      </c>
      <c r="L62" s="749">
        <v>0</v>
      </c>
      <c r="M62" s="749">
        <f t="shared" si="4"/>
        <v>0</v>
      </c>
      <c r="N62" s="752">
        <v>0</v>
      </c>
      <c r="O62" s="752">
        <v>0</v>
      </c>
      <c r="P62" s="752"/>
      <c r="Q62" s="752">
        <v>0</v>
      </c>
      <c r="R62" s="752">
        <f t="shared" si="5"/>
        <v>44364</v>
      </c>
      <c r="S62" s="752"/>
      <c r="T62" s="752">
        <v>5116</v>
      </c>
      <c r="U62" s="752">
        <v>3000</v>
      </c>
      <c r="V62" s="752">
        <v>36248</v>
      </c>
      <c r="W62" s="835"/>
      <c r="X62" s="753">
        <v>53843</v>
      </c>
      <c r="Y62" s="831">
        <f t="shared" si="7"/>
        <v>0</v>
      </c>
    </row>
    <row r="63" spans="1:25" ht="24" x14ac:dyDescent="0.25">
      <c r="A63" s="751">
        <v>52</v>
      </c>
      <c r="B63" s="670" t="s">
        <v>196</v>
      </c>
      <c r="C63" s="671" t="s">
        <v>197</v>
      </c>
      <c r="D63" s="749">
        <f t="shared" si="3"/>
        <v>24483</v>
      </c>
      <c r="E63" s="749">
        <v>0</v>
      </c>
      <c r="F63" s="749">
        <v>0</v>
      </c>
      <c r="G63" s="749">
        <v>0</v>
      </c>
      <c r="H63" s="749"/>
      <c r="I63" s="749">
        <v>0</v>
      </c>
      <c r="J63" s="749">
        <f t="shared" si="6"/>
        <v>0</v>
      </c>
      <c r="K63" s="749">
        <v>0</v>
      </c>
      <c r="L63" s="749">
        <v>0</v>
      </c>
      <c r="M63" s="749">
        <f t="shared" si="4"/>
        <v>0</v>
      </c>
      <c r="N63" s="752">
        <v>0</v>
      </c>
      <c r="O63" s="752">
        <v>0</v>
      </c>
      <c r="P63" s="752"/>
      <c r="Q63" s="752">
        <v>0</v>
      </c>
      <c r="R63" s="752">
        <f t="shared" si="5"/>
        <v>24483</v>
      </c>
      <c r="S63" s="752">
        <v>9372</v>
      </c>
      <c r="T63" s="752">
        <v>0</v>
      </c>
      <c r="U63" s="752">
        <v>15111</v>
      </c>
      <c r="V63" s="752">
        <v>0</v>
      </c>
      <c r="W63" s="835"/>
      <c r="X63" s="753">
        <v>24483</v>
      </c>
      <c r="Y63" s="831">
        <f t="shared" si="7"/>
        <v>0</v>
      </c>
    </row>
    <row r="64" spans="1:25" ht="24" x14ac:dyDescent="0.25">
      <c r="A64" s="751">
        <v>53</v>
      </c>
      <c r="B64" s="670" t="s">
        <v>198</v>
      </c>
      <c r="C64" s="671" t="s">
        <v>199</v>
      </c>
      <c r="D64" s="749">
        <f t="shared" si="3"/>
        <v>38844</v>
      </c>
      <c r="E64" s="749">
        <v>0</v>
      </c>
      <c r="F64" s="749">
        <v>0</v>
      </c>
      <c r="G64" s="749">
        <v>0</v>
      </c>
      <c r="H64" s="749"/>
      <c r="I64" s="749">
        <v>0</v>
      </c>
      <c r="J64" s="749">
        <f t="shared" si="6"/>
        <v>0</v>
      </c>
      <c r="K64" s="749">
        <v>0</v>
      </c>
      <c r="L64" s="749">
        <v>0</v>
      </c>
      <c r="M64" s="749">
        <f t="shared" si="4"/>
        <v>0</v>
      </c>
      <c r="N64" s="752">
        <v>0</v>
      </c>
      <c r="O64" s="752">
        <v>0</v>
      </c>
      <c r="P64" s="752"/>
      <c r="Q64" s="752">
        <v>0</v>
      </c>
      <c r="R64" s="752">
        <f t="shared" si="5"/>
        <v>38844</v>
      </c>
      <c r="S64" s="752">
        <f>7557+1650</f>
        <v>9207</v>
      </c>
      <c r="T64" s="752">
        <v>0</v>
      </c>
      <c r="U64" s="752">
        <v>29637</v>
      </c>
      <c r="V64" s="752">
        <v>0</v>
      </c>
      <c r="W64" s="835"/>
      <c r="X64" s="753">
        <v>37194</v>
      </c>
      <c r="Y64" s="831">
        <f t="shared" si="7"/>
        <v>-1650</v>
      </c>
    </row>
    <row r="65" spans="1:25" x14ac:dyDescent="0.25">
      <c r="A65" s="751">
        <v>54</v>
      </c>
      <c r="B65" s="754" t="s">
        <v>62</v>
      </c>
      <c r="C65" s="671" t="s">
        <v>200</v>
      </c>
      <c r="D65" s="749">
        <f t="shared" si="3"/>
        <v>128284</v>
      </c>
      <c r="E65" s="749">
        <v>10163</v>
      </c>
      <c r="F65" s="749">
        <v>0</v>
      </c>
      <c r="G65" s="749">
        <v>2087</v>
      </c>
      <c r="H65" s="749">
        <v>5923</v>
      </c>
      <c r="I65" s="749"/>
      <c r="J65" s="749">
        <f t="shared" si="6"/>
        <v>0</v>
      </c>
      <c r="K65" s="749">
        <v>0</v>
      </c>
      <c r="L65" s="749">
        <v>0</v>
      </c>
      <c r="M65" s="749">
        <f t="shared" si="4"/>
        <v>0</v>
      </c>
      <c r="N65" s="752">
        <v>0</v>
      </c>
      <c r="O65" s="752">
        <v>0</v>
      </c>
      <c r="P65" s="752"/>
      <c r="Q65" s="752">
        <v>0</v>
      </c>
      <c r="R65" s="752">
        <f t="shared" si="5"/>
        <v>110111</v>
      </c>
      <c r="S65" s="752"/>
      <c r="T65" s="752">
        <v>30099</v>
      </c>
      <c r="U65" s="752">
        <v>0</v>
      </c>
      <c r="V65" s="752">
        <v>80012</v>
      </c>
      <c r="W65" s="835"/>
      <c r="X65" s="753">
        <v>128284</v>
      </c>
      <c r="Y65" s="831">
        <f t="shared" si="7"/>
        <v>0</v>
      </c>
    </row>
    <row r="66" spans="1:25" x14ac:dyDescent="0.25">
      <c r="A66" s="751">
        <v>55</v>
      </c>
      <c r="B66" s="754" t="s">
        <v>64</v>
      </c>
      <c r="C66" s="671" t="s">
        <v>201</v>
      </c>
      <c r="D66" s="749">
        <f t="shared" si="3"/>
        <v>65083</v>
      </c>
      <c r="E66" s="749">
        <v>6220</v>
      </c>
      <c r="F66" s="749">
        <v>0</v>
      </c>
      <c r="G66" s="749">
        <v>1294</v>
      </c>
      <c r="H66" s="749">
        <v>0</v>
      </c>
      <c r="I66" s="749"/>
      <c r="J66" s="749">
        <f t="shared" si="6"/>
        <v>0</v>
      </c>
      <c r="K66" s="749">
        <v>0</v>
      </c>
      <c r="L66" s="749">
        <v>0</v>
      </c>
      <c r="M66" s="749">
        <f t="shared" si="4"/>
        <v>0</v>
      </c>
      <c r="N66" s="752">
        <v>0</v>
      </c>
      <c r="O66" s="752">
        <v>0</v>
      </c>
      <c r="P66" s="752"/>
      <c r="Q66" s="752">
        <v>0</v>
      </c>
      <c r="R66" s="752">
        <f t="shared" si="5"/>
        <v>57569</v>
      </c>
      <c r="S66" s="752"/>
      <c r="T66" s="752">
        <v>18558</v>
      </c>
      <c r="U66" s="752">
        <v>0</v>
      </c>
      <c r="V66" s="752">
        <v>39011</v>
      </c>
      <c r="W66" s="835"/>
      <c r="X66" s="753">
        <v>65083</v>
      </c>
      <c r="Y66" s="831">
        <f t="shared" si="7"/>
        <v>0</v>
      </c>
    </row>
    <row r="67" spans="1:25" x14ac:dyDescent="0.25">
      <c r="A67" s="751">
        <v>56</v>
      </c>
      <c r="B67" s="754" t="s">
        <v>66</v>
      </c>
      <c r="C67" s="671" t="s">
        <v>202</v>
      </c>
      <c r="D67" s="749">
        <f t="shared" si="3"/>
        <v>169339</v>
      </c>
      <c r="E67" s="749">
        <v>13742</v>
      </c>
      <c r="F67" s="749">
        <v>0</v>
      </c>
      <c r="G67" s="749">
        <v>2727</v>
      </c>
      <c r="H67" s="749">
        <v>9568</v>
      </c>
      <c r="I67" s="749"/>
      <c r="J67" s="749">
        <f t="shared" si="6"/>
        <v>0</v>
      </c>
      <c r="K67" s="749">
        <v>0</v>
      </c>
      <c r="L67" s="749">
        <v>0</v>
      </c>
      <c r="M67" s="749">
        <f t="shared" si="4"/>
        <v>0</v>
      </c>
      <c r="N67" s="752">
        <v>0</v>
      </c>
      <c r="O67" s="752">
        <v>0</v>
      </c>
      <c r="P67" s="752"/>
      <c r="Q67" s="752">
        <v>0</v>
      </c>
      <c r="R67" s="752">
        <f t="shared" si="5"/>
        <v>143302</v>
      </c>
      <c r="S67" s="752"/>
      <c r="T67" s="752">
        <v>43001</v>
      </c>
      <c r="U67" s="752">
        <v>0</v>
      </c>
      <c r="V67" s="752">
        <v>100301</v>
      </c>
      <c r="W67" s="835"/>
      <c r="X67" s="753">
        <v>169339</v>
      </c>
      <c r="Y67" s="831">
        <f t="shared" si="7"/>
        <v>0</v>
      </c>
    </row>
    <row r="68" spans="1:25" ht="24" x14ac:dyDescent="0.25">
      <c r="A68" s="751">
        <v>57</v>
      </c>
      <c r="B68" s="754" t="s">
        <v>203</v>
      </c>
      <c r="C68" s="671" t="s">
        <v>204</v>
      </c>
      <c r="D68" s="749">
        <f t="shared" si="3"/>
        <v>17292</v>
      </c>
      <c r="E68" s="749">
        <v>0</v>
      </c>
      <c r="F68" s="749">
        <v>0</v>
      </c>
      <c r="G68" s="749">
        <v>0</v>
      </c>
      <c r="H68" s="749"/>
      <c r="I68" s="749">
        <v>0</v>
      </c>
      <c r="J68" s="749">
        <f t="shared" si="6"/>
        <v>0</v>
      </c>
      <c r="K68" s="749">
        <v>0</v>
      </c>
      <c r="L68" s="749">
        <v>0</v>
      </c>
      <c r="M68" s="749">
        <f t="shared" si="4"/>
        <v>0</v>
      </c>
      <c r="N68" s="752">
        <v>0</v>
      </c>
      <c r="O68" s="752">
        <v>0</v>
      </c>
      <c r="P68" s="752"/>
      <c r="Q68" s="752">
        <v>0</v>
      </c>
      <c r="R68" s="752">
        <f t="shared" si="5"/>
        <v>17292</v>
      </c>
      <c r="S68" s="752"/>
      <c r="T68" s="752">
        <v>0</v>
      </c>
      <c r="U68" s="752">
        <v>17292</v>
      </c>
      <c r="V68" s="752">
        <v>0</v>
      </c>
      <c r="W68" s="835"/>
      <c r="X68" s="753">
        <v>17292</v>
      </c>
      <c r="Y68" s="831">
        <f t="shared" si="7"/>
        <v>0</v>
      </c>
    </row>
    <row r="69" spans="1:25" ht="24" x14ac:dyDescent="0.25">
      <c r="A69" s="751">
        <v>58</v>
      </c>
      <c r="B69" s="670" t="s">
        <v>205</v>
      </c>
      <c r="C69" s="671" t="s">
        <v>206</v>
      </c>
      <c r="D69" s="749">
        <f t="shared" si="3"/>
        <v>20658</v>
      </c>
      <c r="E69" s="749">
        <v>0</v>
      </c>
      <c r="F69" s="749">
        <v>0</v>
      </c>
      <c r="G69" s="749">
        <v>0</v>
      </c>
      <c r="H69" s="749"/>
      <c r="I69" s="749">
        <v>0</v>
      </c>
      <c r="J69" s="749">
        <f t="shared" si="6"/>
        <v>0</v>
      </c>
      <c r="K69" s="749">
        <v>0</v>
      </c>
      <c r="L69" s="749">
        <v>0</v>
      </c>
      <c r="M69" s="749">
        <f t="shared" si="4"/>
        <v>0</v>
      </c>
      <c r="N69" s="752">
        <v>0</v>
      </c>
      <c r="O69" s="752">
        <v>0</v>
      </c>
      <c r="P69" s="752"/>
      <c r="Q69" s="752">
        <v>0</v>
      </c>
      <c r="R69" s="752">
        <f t="shared" si="5"/>
        <v>20658</v>
      </c>
      <c r="S69" s="752"/>
      <c r="T69" s="752">
        <v>0</v>
      </c>
      <c r="U69" s="752">
        <v>20658</v>
      </c>
      <c r="V69" s="752">
        <v>0</v>
      </c>
      <c r="W69" s="835"/>
      <c r="X69" s="753">
        <v>20658</v>
      </c>
      <c r="Y69" s="831">
        <f t="shared" si="7"/>
        <v>0</v>
      </c>
    </row>
    <row r="70" spans="1:25" ht="24" x14ac:dyDescent="0.25">
      <c r="A70" s="751">
        <v>59</v>
      </c>
      <c r="B70" s="754" t="s">
        <v>207</v>
      </c>
      <c r="C70" s="671" t="s">
        <v>208</v>
      </c>
      <c r="D70" s="749">
        <f t="shared" si="3"/>
        <v>24108</v>
      </c>
      <c r="E70" s="749">
        <v>0</v>
      </c>
      <c r="F70" s="749">
        <v>0</v>
      </c>
      <c r="G70" s="749">
        <v>0</v>
      </c>
      <c r="H70" s="749"/>
      <c r="I70" s="749">
        <v>0</v>
      </c>
      <c r="J70" s="749">
        <f t="shared" si="6"/>
        <v>0</v>
      </c>
      <c r="K70" s="749">
        <v>0</v>
      </c>
      <c r="L70" s="749">
        <v>0</v>
      </c>
      <c r="M70" s="749">
        <f t="shared" si="4"/>
        <v>0</v>
      </c>
      <c r="N70" s="752">
        <v>0</v>
      </c>
      <c r="O70" s="752">
        <v>0</v>
      </c>
      <c r="P70" s="752"/>
      <c r="Q70" s="752">
        <v>0</v>
      </c>
      <c r="R70" s="752">
        <f t="shared" si="5"/>
        <v>24108</v>
      </c>
      <c r="S70" s="752"/>
      <c r="T70" s="752">
        <v>0</v>
      </c>
      <c r="U70" s="752">
        <v>24108</v>
      </c>
      <c r="V70" s="752">
        <v>0</v>
      </c>
      <c r="W70" s="835"/>
      <c r="X70" s="753">
        <v>24108</v>
      </c>
      <c r="Y70" s="831">
        <f t="shared" si="7"/>
        <v>0</v>
      </c>
    </row>
    <row r="71" spans="1:25" ht="24" x14ac:dyDescent="0.25">
      <c r="A71" s="751">
        <v>60</v>
      </c>
      <c r="B71" s="754" t="s">
        <v>209</v>
      </c>
      <c r="C71" s="671" t="s">
        <v>210</v>
      </c>
      <c r="D71" s="749">
        <f t="shared" si="3"/>
        <v>19442</v>
      </c>
      <c r="E71" s="749">
        <v>0</v>
      </c>
      <c r="F71" s="749">
        <v>0</v>
      </c>
      <c r="G71" s="749">
        <v>0</v>
      </c>
      <c r="H71" s="749"/>
      <c r="I71" s="749">
        <v>0</v>
      </c>
      <c r="J71" s="749">
        <f t="shared" si="6"/>
        <v>0</v>
      </c>
      <c r="K71" s="749">
        <v>0</v>
      </c>
      <c r="L71" s="749">
        <v>0</v>
      </c>
      <c r="M71" s="749">
        <f t="shared" si="4"/>
        <v>0</v>
      </c>
      <c r="N71" s="752">
        <v>0</v>
      </c>
      <c r="O71" s="752">
        <v>0</v>
      </c>
      <c r="P71" s="752"/>
      <c r="Q71" s="752">
        <v>0</v>
      </c>
      <c r="R71" s="752">
        <f t="shared" si="5"/>
        <v>19442</v>
      </c>
      <c r="S71" s="752"/>
      <c r="T71" s="752">
        <v>0</v>
      </c>
      <c r="U71" s="752">
        <v>19442</v>
      </c>
      <c r="V71" s="752">
        <v>0</v>
      </c>
      <c r="W71" s="835"/>
      <c r="X71" s="753">
        <v>19442</v>
      </c>
      <c r="Y71" s="831">
        <f t="shared" si="7"/>
        <v>0</v>
      </c>
    </row>
    <row r="72" spans="1:25" ht="24" x14ac:dyDescent="0.25">
      <c r="A72" s="751">
        <v>61</v>
      </c>
      <c r="B72" s="670" t="s">
        <v>211</v>
      </c>
      <c r="C72" s="671" t="s">
        <v>212</v>
      </c>
      <c r="D72" s="749">
        <f t="shared" si="3"/>
        <v>29014</v>
      </c>
      <c r="E72" s="749">
        <v>0</v>
      </c>
      <c r="F72" s="749">
        <v>0</v>
      </c>
      <c r="G72" s="749">
        <v>0</v>
      </c>
      <c r="H72" s="749"/>
      <c r="I72" s="749">
        <v>0</v>
      </c>
      <c r="J72" s="749">
        <f t="shared" si="6"/>
        <v>0</v>
      </c>
      <c r="K72" s="749">
        <v>0</v>
      </c>
      <c r="L72" s="749">
        <v>0</v>
      </c>
      <c r="M72" s="749">
        <f t="shared" si="4"/>
        <v>0</v>
      </c>
      <c r="N72" s="752">
        <v>0</v>
      </c>
      <c r="O72" s="752">
        <v>0</v>
      </c>
      <c r="P72" s="752"/>
      <c r="Q72" s="752">
        <v>0</v>
      </c>
      <c r="R72" s="752">
        <f t="shared" si="5"/>
        <v>29014</v>
      </c>
      <c r="S72" s="752">
        <v>2483</v>
      </c>
      <c r="T72" s="752">
        <v>0</v>
      </c>
      <c r="U72" s="752">
        <v>26531</v>
      </c>
      <c r="V72" s="752">
        <v>0</v>
      </c>
      <c r="W72" s="835"/>
      <c r="X72" s="753">
        <v>29014</v>
      </c>
      <c r="Y72" s="831">
        <f t="shared" si="7"/>
        <v>0</v>
      </c>
    </row>
    <row r="73" spans="1:25" ht="24" x14ac:dyDescent="0.25">
      <c r="A73" s="751">
        <v>62</v>
      </c>
      <c r="B73" s="670" t="s">
        <v>213</v>
      </c>
      <c r="C73" s="671" t="s">
        <v>214</v>
      </c>
      <c r="D73" s="749">
        <f t="shared" si="3"/>
        <v>20290</v>
      </c>
      <c r="E73" s="749">
        <v>0</v>
      </c>
      <c r="F73" s="749">
        <v>0</v>
      </c>
      <c r="G73" s="749">
        <v>0</v>
      </c>
      <c r="H73" s="749"/>
      <c r="I73" s="749">
        <v>0</v>
      </c>
      <c r="J73" s="749">
        <f t="shared" si="6"/>
        <v>0</v>
      </c>
      <c r="K73" s="749">
        <v>0</v>
      </c>
      <c r="L73" s="749">
        <v>0</v>
      </c>
      <c r="M73" s="749">
        <f t="shared" si="4"/>
        <v>0</v>
      </c>
      <c r="N73" s="752">
        <v>0</v>
      </c>
      <c r="O73" s="752">
        <v>0</v>
      </c>
      <c r="P73" s="752"/>
      <c r="Q73" s="752">
        <v>0</v>
      </c>
      <c r="R73" s="752">
        <f t="shared" si="5"/>
        <v>20290</v>
      </c>
      <c r="S73" s="752"/>
      <c r="T73" s="752">
        <v>0</v>
      </c>
      <c r="U73" s="752">
        <v>20290</v>
      </c>
      <c r="V73" s="752">
        <v>0</v>
      </c>
      <c r="W73" s="835"/>
      <c r="X73" s="753">
        <v>20290</v>
      </c>
      <c r="Y73" s="831">
        <f t="shared" si="7"/>
        <v>0</v>
      </c>
    </row>
    <row r="74" spans="1:25" ht="24" x14ac:dyDescent="0.25">
      <c r="A74" s="751">
        <v>63</v>
      </c>
      <c r="B74" s="670" t="s">
        <v>215</v>
      </c>
      <c r="C74" s="671" t="s">
        <v>216</v>
      </c>
      <c r="D74" s="749">
        <f t="shared" si="3"/>
        <v>18367</v>
      </c>
      <c r="E74" s="749">
        <v>0</v>
      </c>
      <c r="F74" s="749">
        <v>0</v>
      </c>
      <c r="G74" s="749">
        <v>0</v>
      </c>
      <c r="H74" s="749"/>
      <c r="I74" s="749">
        <v>0</v>
      </c>
      <c r="J74" s="749">
        <f t="shared" si="6"/>
        <v>0</v>
      </c>
      <c r="K74" s="749">
        <v>0</v>
      </c>
      <c r="L74" s="749">
        <v>0</v>
      </c>
      <c r="M74" s="749">
        <f t="shared" si="4"/>
        <v>0</v>
      </c>
      <c r="N74" s="752">
        <v>0</v>
      </c>
      <c r="O74" s="752">
        <v>0</v>
      </c>
      <c r="P74" s="752"/>
      <c r="Q74" s="752">
        <v>0</v>
      </c>
      <c r="R74" s="752">
        <f t="shared" si="5"/>
        <v>18367</v>
      </c>
      <c r="S74" s="752"/>
      <c r="T74" s="752">
        <v>0</v>
      </c>
      <c r="U74" s="752">
        <v>18367</v>
      </c>
      <c r="V74" s="752">
        <v>0</v>
      </c>
      <c r="W74" s="835"/>
      <c r="X74" s="753">
        <v>18367</v>
      </c>
      <c r="Y74" s="831">
        <f t="shared" si="7"/>
        <v>0</v>
      </c>
    </row>
    <row r="75" spans="1:25" x14ac:dyDescent="0.25">
      <c r="A75" s="751">
        <v>64</v>
      </c>
      <c r="B75" s="755" t="s">
        <v>217</v>
      </c>
      <c r="C75" s="671" t="s">
        <v>218</v>
      </c>
      <c r="D75" s="749">
        <f t="shared" si="3"/>
        <v>135374</v>
      </c>
      <c r="E75" s="749">
        <v>7643</v>
      </c>
      <c r="F75" s="749">
        <v>27</v>
      </c>
      <c r="G75" s="749">
        <v>1660</v>
      </c>
      <c r="H75" s="749"/>
      <c r="I75" s="749">
        <v>0</v>
      </c>
      <c r="J75" s="749">
        <f t="shared" si="6"/>
        <v>4153</v>
      </c>
      <c r="K75" s="749">
        <v>4048</v>
      </c>
      <c r="L75" s="749">
        <v>105</v>
      </c>
      <c r="M75" s="749">
        <f t="shared" si="4"/>
        <v>0</v>
      </c>
      <c r="N75" s="752">
        <v>0</v>
      </c>
      <c r="O75" s="752">
        <v>0</v>
      </c>
      <c r="P75" s="752"/>
      <c r="Q75" s="752">
        <v>2531</v>
      </c>
      <c r="R75" s="752">
        <f t="shared" si="5"/>
        <v>119360</v>
      </c>
      <c r="S75" s="752"/>
      <c r="T75" s="752">
        <v>11167</v>
      </c>
      <c r="U75" s="752">
        <v>15175</v>
      </c>
      <c r="V75" s="752">
        <f>93017+1</f>
        <v>93018</v>
      </c>
      <c r="W75" s="835"/>
      <c r="X75" s="753">
        <v>135374</v>
      </c>
      <c r="Y75" s="831">
        <f t="shared" si="7"/>
        <v>0</v>
      </c>
    </row>
    <row r="76" spans="1:25" x14ac:dyDescent="0.25">
      <c r="A76" s="751">
        <v>65</v>
      </c>
      <c r="B76" s="670" t="s">
        <v>50</v>
      </c>
      <c r="C76" s="671" t="s">
        <v>219</v>
      </c>
      <c r="D76" s="749">
        <f t="shared" ref="D76:D117" si="8">H76+I76+M76+Q76+R76+E76+F76+G76+J76</f>
        <v>227286</v>
      </c>
      <c r="E76" s="749">
        <v>18554</v>
      </c>
      <c r="F76" s="749">
        <v>3</v>
      </c>
      <c r="G76" s="749">
        <v>3969</v>
      </c>
      <c r="H76" s="749"/>
      <c r="I76" s="749">
        <v>0</v>
      </c>
      <c r="J76" s="749">
        <f t="shared" si="6"/>
        <v>250</v>
      </c>
      <c r="K76" s="749">
        <v>250</v>
      </c>
      <c r="L76" s="749">
        <v>0</v>
      </c>
      <c r="M76" s="749">
        <f t="shared" si="4"/>
        <v>0</v>
      </c>
      <c r="N76" s="752">
        <v>0</v>
      </c>
      <c r="O76" s="752">
        <v>0</v>
      </c>
      <c r="P76" s="752"/>
      <c r="Q76" s="752">
        <v>4224</v>
      </c>
      <c r="R76" s="752">
        <f t="shared" si="5"/>
        <v>200286</v>
      </c>
      <c r="S76" s="752"/>
      <c r="T76" s="752">
        <v>68613</v>
      </c>
      <c r="U76" s="752">
        <v>0</v>
      </c>
      <c r="V76" s="752">
        <f>133323-1650</f>
        <v>131673</v>
      </c>
      <c r="W76" s="835"/>
      <c r="X76" s="753">
        <v>228936</v>
      </c>
      <c r="Y76" s="831">
        <f t="shared" si="7"/>
        <v>1650</v>
      </c>
    </row>
    <row r="77" spans="1:25" x14ac:dyDescent="0.25">
      <c r="A77" s="751">
        <v>66</v>
      </c>
      <c r="B77" s="755" t="s">
        <v>52</v>
      </c>
      <c r="C77" s="671" t="s">
        <v>220</v>
      </c>
      <c r="D77" s="749">
        <f t="shared" si="8"/>
        <v>133365</v>
      </c>
      <c r="E77" s="749">
        <v>10768</v>
      </c>
      <c r="F77" s="749">
        <v>9</v>
      </c>
      <c r="G77" s="749">
        <v>2235</v>
      </c>
      <c r="H77" s="749"/>
      <c r="I77" s="749">
        <v>2640</v>
      </c>
      <c r="J77" s="749">
        <f t="shared" si="6"/>
        <v>0</v>
      </c>
      <c r="K77" s="749">
        <v>0</v>
      </c>
      <c r="L77" s="749">
        <v>0</v>
      </c>
      <c r="M77" s="749">
        <f t="shared" ref="M77:M117" si="9">N77+O77+P77</f>
        <v>0</v>
      </c>
      <c r="N77" s="752">
        <v>0</v>
      </c>
      <c r="O77" s="752">
        <v>0</v>
      </c>
      <c r="P77" s="752"/>
      <c r="Q77" s="752">
        <v>5308</v>
      </c>
      <c r="R77" s="752">
        <f t="shared" ref="R77:R117" si="10">S77+T77+U77+V77</f>
        <v>112405</v>
      </c>
      <c r="S77" s="752"/>
      <c r="T77" s="752">
        <v>12900</v>
      </c>
      <c r="U77" s="752">
        <v>19222</v>
      </c>
      <c r="V77" s="752">
        <v>80283</v>
      </c>
      <c r="W77" s="835"/>
      <c r="X77" s="753">
        <v>133365</v>
      </c>
      <c r="Y77" s="831">
        <f t="shared" si="7"/>
        <v>0</v>
      </c>
    </row>
    <row r="78" spans="1:25" x14ac:dyDescent="0.25">
      <c r="A78" s="751">
        <v>67</v>
      </c>
      <c r="B78" s="670" t="s">
        <v>44</v>
      </c>
      <c r="C78" s="671" t="s">
        <v>221</v>
      </c>
      <c r="D78" s="749">
        <f t="shared" si="8"/>
        <v>81026</v>
      </c>
      <c r="E78" s="749">
        <v>6730</v>
      </c>
      <c r="F78" s="749">
        <v>0</v>
      </c>
      <c r="G78" s="749">
        <v>1419</v>
      </c>
      <c r="H78" s="749"/>
      <c r="I78" s="749">
        <v>0</v>
      </c>
      <c r="J78" s="749">
        <f t="shared" ref="J78:J117" si="11">K78+L78</f>
        <v>0</v>
      </c>
      <c r="K78" s="749">
        <v>0</v>
      </c>
      <c r="L78" s="749">
        <v>0</v>
      </c>
      <c r="M78" s="749">
        <f t="shared" si="9"/>
        <v>0</v>
      </c>
      <c r="N78" s="752">
        <v>0</v>
      </c>
      <c r="O78" s="752">
        <v>0</v>
      </c>
      <c r="P78" s="752"/>
      <c r="Q78" s="752">
        <v>0</v>
      </c>
      <c r="R78" s="752">
        <f t="shared" si="10"/>
        <v>72877</v>
      </c>
      <c r="S78" s="752"/>
      <c r="T78" s="752">
        <v>10015</v>
      </c>
      <c r="U78" s="752">
        <v>5256</v>
      </c>
      <c r="V78" s="752">
        <v>57606</v>
      </c>
      <c r="W78" s="835"/>
      <c r="X78" s="753">
        <v>81026</v>
      </c>
      <c r="Y78" s="831">
        <f t="shared" ref="Y78:Y117" si="12">X78-D78</f>
        <v>0</v>
      </c>
    </row>
    <row r="79" spans="1:25" ht="13.5" customHeight="1" x14ac:dyDescent="0.25">
      <c r="A79" s="751">
        <v>68</v>
      </c>
      <c r="B79" s="670" t="s">
        <v>54</v>
      </c>
      <c r="C79" s="671" t="s">
        <v>222</v>
      </c>
      <c r="D79" s="749">
        <f t="shared" si="8"/>
        <v>222539</v>
      </c>
      <c r="E79" s="749">
        <v>17861</v>
      </c>
      <c r="F79" s="749">
        <v>357</v>
      </c>
      <c r="G79" s="749">
        <v>3617</v>
      </c>
      <c r="H79" s="749"/>
      <c r="I79" s="749">
        <v>7930</v>
      </c>
      <c r="J79" s="749">
        <f t="shared" si="11"/>
        <v>0</v>
      </c>
      <c r="K79" s="749">
        <v>0</v>
      </c>
      <c r="L79" s="749">
        <v>0</v>
      </c>
      <c r="M79" s="749">
        <f t="shared" si="9"/>
        <v>0</v>
      </c>
      <c r="N79" s="752">
        <v>0</v>
      </c>
      <c r="O79" s="752">
        <v>0</v>
      </c>
      <c r="P79" s="752"/>
      <c r="Q79" s="752">
        <v>0</v>
      </c>
      <c r="R79" s="752">
        <f t="shared" si="10"/>
        <v>192774</v>
      </c>
      <c r="S79" s="752"/>
      <c r="T79" s="752">
        <v>46799</v>
      </c>
      <c r="U79" s="752">
        <v>25900</v>
      </c>
      <c r="V79" s="752">
        <v>120075</v>
      </c>
      <c r="W79" s="835"/>
      <c r="X79" s="753">
        <v>222539</v>
      </c>
      <c r="Y79" s="831">
        <f t="shared" si="12"/>
        <v>0</v>
      </c>
    </row>
    <row r="80" spans="1:25" ht="14.25" customHeight="1" x14ac:dyDescent="0.25">
      <c r="A80" s="751">
        <v>69</v>
      </c>
      <c r="B80" s="670" t="s">
        <v>36</v>
      </c>
      <c r="C80" s="671" t="s">
        <v>37</v>
      </c>
      <c r="D80" s="749">
        <f t="shared" si="8"/>
        <v>55924</v>
      </c>
      <c r="E80" s="749">
        <v>0</v>
      </c>
      <c r="F80" s="749">
        <v>0</v>
      </c>
      <c r="G80" s="749">
        <v>0</v>
      </c>
      <c r="H80" s="749"/>
      <c r="I80" s="749">
        <v>0</v>
      </c>
      <c r="J80" s="749">
        <f t="shared" si="11"/>
        <v>2739</v>
      </c>
      <c r="K80" s="749">
        <v>2739</v>
      </c>
      <c r="L80" s="749">
        <v>0</v>
      </c>
      <c r="M80" s="749">
        <f t="shared" si="9"/>
        <v>0</v>
      </c>
      <c r="N80" s="752">
        <v>0</v>
      </c>
      <c r="O80" s="752">
        <v>0</v>
      </c>
      <c r="P80" s="752"/>
      <c r="Q80" s="752">
        <v>0</v>
      </c>
      <c r="R80" s="752">
        <f t="shared" si="10"/>
        <v>53185</v>
      </c>
      <c r="S80" s="752"/>
      <c r="T80" s="752">
        <v>11285</v>
      </c>
      <c r="U80" s="752">
        <v>0</v>
      </c>
      <c r="V80" s="752">
        <v>41900</v>
      </c>
      <c r="W80" s="835"/>
      <c r="X80" s="753">
        <v>55924</v>
      </c>
      <c r="Y80" s="831">
        <f t="shared" si="12"/>
        <v>0</v>
      </c>
    </row>
    <row r="81" spans="1:25" x14ac:dyDescent="0.25">
      <c r="A81" s="751">
        <v>70</v>
      </c>
      <c r="B81" s="670" t="s">
        <v>48</v>
      </c>
      <c r="C81" s="671" t="s">
        <v>223</v>
      </c>
      <c r="D81" s="749">
        <f t="shared" si="8"/>
        <v>159067</v>
      </c>
      <c r="E81" s="749">
        <v>14482</v>
      </c>
      <c r="F81" s="749">
        <v>96</v>
      </c>
      <c r="G81" s="749">
        <v>3025</v>
      </c>
      <c r="H81" s="749"/>
      <c r="I81" s="749">
        <v>0</v>
      </c>
      <c r="J81" s="749">
        <f t="shared" si="11"/>
        <v>0</v>
      </c>
      <c r="K81" s="749">
        <v>0</v>
      </c>
      <c r="L81" s="749">
        <v>0</v>
      </c>
      <c r="M81" s="749">
        <f t="shared" si="9"/>
        <v>0</v>
      </c>
      <c r="N81" s="752">
        <v>0</v>
      </c>
      <c r="O81" s="752">
        <v>0</v>
      </c>
      <c r="P81" s="752"/>
      <c r="Q81" s="752">
        <v>0</v>
      </c>
      <c r="R81" s="752">
        <f t="shared" si="10"/>
        <v>141464</v>
      </c>
      <c r="S81" s="752"/>
      <c r="T81" s="752">
        <v>34700</v>
      </c>
      <c r="U81" s="752">
        <v>8556</v>
      </c>
      <c r="V81" s="752">
        <f>98209-1</f>
        <v>98208</v>
      </c>
      <c r="W81" s="835"/>
      <c r="X81" s="753">
        <v>159067</v>
      </c>
      <c r="Y81" s="831">
        <f t="shared" si="12"/>
        <v>0</v>
      </c>
    </row>
    <row r="82" spans="1:25" x14ac:dyDescent="0.25">
      <c r="A82" s="751">
        <v>71</v>
      </c>
      <c r="B82" s="670" t="s">
        <v>224</v>
      </c>
      <c r="C82" s="671" t="s">
        <v>225</v>
      </c>
      <c r="D82" s="749">
        <f t="shared" si="8"/>
        <v>34926</v>
      </c>
      <c r="E82" s="749">
        <v>0</v>
      </c>
      <c r="F82" s="749">
        <v>0</v>
      </c>
      <c r="G82" s="749">
        <v>0</v>
      </c>
      <c r="H82" s="749"/>
      <c r="I82" s="749">
        <v>0</v>
      </c>
      <c r="J82" s="749">
        <f t="shared" si="11"/>
        <v>0</v>
      </c>
      <c r="K82" s="749">
        <v>0</v>
      </c>
      <c r="L82" s="749">
        <v>0</v>
      </c>
      <c r="M82" s="749">
        <f t="shared" si="9"/>
        <v>34926</v>
      </c>
      <c r="N82" s="752">
        <f>34926-O82</f>
        <v>33966</v>
      </c>
      <c r="O82" s="752">
        <v>960</v>
      </c>
      <c r="P82" s="752"/>
      <c r="Q82" s="752">
        <v>0</v>
      </c>
      <c r="R82" s="752">
        <f t="shared" si="10"/>
        <v>0</v>
      </c>
      <c r="S82" s="752"/>
      <c r="T82" s="752">
        <v>0</v>
      </c>
      <c r="U82" s="752">
        <v>0</v>
      </c>
      <c r="V82" s="752">
        <v>0</v>
      </c>
      <c r="W82" s="835"/>
      <c r="X82" s="753">
        <v>34926</v>
      </c>
      <c r="Y82" s="831">
        <f t="shared" si="12"/>
        <v>0</v>
      </c>
    </row>
    <row r="83" spans="1:25" s="750" customFormat="1" ht="24" x14ac:dyDescent="0.25">
      <c r="A83" s="1176">
        <v>72</v>
      </c>
      <c r="B83" s="1179" t="s">
        <v>228</v>
      </c>
      <c r="C83" s="368" t="s">
        <v>229</v>
      </c>
      <c r="D83" s="749">
        <f t="shared" si="8"/>
        <v>40518</v>
      </c>
      <c r="E83" s="749">
        <v>803</v>
      </c>
      <c r="F83" s="749">
        <v>0</v>
      </c>
      <c r="G83" s="749">
        <v>237</v>
      </c>
      <c r="H83" s="758"/>
      <c r="I83" s="758">
        <v>0</v>
      </c>
      <c r="J83" s="749">
        <f t="shared" si="11"/>
        <v>0</v>
      </c>
      <c r="K83" s="749">
        <v>0</v>
      </c>
      <c r="L83" s="749">
        <v>0</v>
      </c>
      <c r="M83" s="758">
        <f t="shared" si="9"/>
        <v>29161</v>
      </c>
      <c r="N83" s="759">
        <f>N84+N85+N86</f>
        <v>24691</v>
      </c>
      <c r="O83" s="759">
        <v>4470</v>
      </c>
      <c r="P83" s="759"/>
      <c r="Q83" s="759">
        <v>0</v>
      </c>
      <c r="R83" s="752">
        <f t="shared" si="10"/>
        <v>10317</v>
      </c>
      <c r="S83" s="759"/>
      <c r="T83" s="752">
        <v>2029</v>
      </c>
      <c r="U83" s="752">
        <v>0</v>
      </c>
      <c r="V83" s="752">
        <f>8289-1</f>
        <v>8288</v>
      </c>
      <c r="W83" s="835"/>
      <c r="X83" s="750">
        <v>40518</v>
      </c>
      <c r="Y83" s="831">
        <f t="shared" si="12"/>
        <v>0</v>
      </c>
    </row>
    <row r="84" spans="1:25" ht="36" x14ac:dyDescent="0.25">
      <c r="A84" s="1177"/>
      <c r="B84" s="1180"/>
      <c r="C84" s="671" t="s">
        <v>230</v>
      </c>
      <c r="D84" s="749">
        <f t="shared" si="8"/>
        <v>11357</v>
      </c>
      <c r="E84" s="749">
        <v>803</v>
      </c>
      <c r="F84" s="749">
        <v>0</v>
      </c>
      <c r="G84" s="749">
        <v>237</v>
      </c>
      <c r="H84" s="749"/>
      <c r="I84" s="749">
        <v>0</v>
      </c>
      <c r="J84" s="749">
        <f t="shared" si="11"/>
        <v>0</v>
      </c>
      <c r="K84" s="749">
        <v>0</v>
      </c>
      <c r="L84" s="749">
        <v>0</v>
      </c>
      <c r="M84" s="749">
        <f t="shared" si="9"/>
        <v>0</v>
      </c>
      <c r="N84" s="752">
        <v>0</v>
      </c>
      <c r="O84" s="752">
        <v>0</v>
      </c>
      <c r="P84" s="752"/>
      <c r="Q84" s="752">
        <v>0</v>
      </c>
      <c r="R84" s="752">
        <f t="shared" si="10"/>
        <v>10317</v>
      </c>
      <c r="S84" s="752"/>
      <c r="T84" s="752">
        <v>2029</v>
      </c>
      <c r="U84" s="752">
        <v>0</v>
      </c>
      <c r="V84" s="752">
        <f>8289-1</f>
        <v>8288</v>
      </c>
      <c r="W84" s="835"/>
      <c r="X84" s="753">
        <v>11357</v>
      </c>
      <c r="Y84" s="831">
        <f t="shared" si="12"/>
        <v>0</v>
      </c>
    </row>
    <row r="85" spans="1:25" ht="24" x14ac:dyDescent="0.25">
      <c r="A85" s="1177"/>
      <c r="B85" s="1180"/>
      <c r="C85" s="671" t="s">
        <v>231</v>
      </c>
      <c r="D85" s="749">
        <f t="shared" si="8"/>
        <v>4470</v>
      </c>
      <c r="E85" s="749">
        <v>0</v>
      </c>
      <c r="F85" s="749">
        <v>0</v>
      </c>
      <c r="G85" s="749">
        <v>0</v>
      </c>
      <c r="H85" s="749"/>
      <c r="I85" s="749">
        <v>0</v>
      </c>
      <c r="J85" s="749">
        <f t="shared" si="11"/>
        <v>0</v>
      </c>
      <c r="K85" s="749">
        <v>0</v>
      </c>
      <c r="L85" s="749">
        <v>0</v>
      </c>
      <c r="M85" s="749">
        <f t="shared" si="9"/>
        <v>4470</v>
      </c>
      <c r="N85" s="752">
        <v>0</v>
      </c>
      <c r="O85" s="752">
        <v>4470</v>
      </c>
      <c r="P85" s="752"/>
      <c r="Q85" s="752">
        <v>0</v>
      </c>
      <c r="R85" s="752">
        <f t="shared" si="10"/>
        <v>0</v>
      </c>
      <c r="S85" s="752"/>
      <c r="T85" s="752">
        <v>0</v>
      </c>
      <c r="U85" s="752">
        <v>0</v>
      </c>
      <c r="V85" s="752">
        <v>0</v>
      </c>
      <c r="W85" s="835"/>
      <c r="X85" s="753">
        <v>4470</v>
      </c>
      <c r="Y85" s="831">
        <f t="shared" si="12"/>
        <v>0</v>
      </c>
    </row>
    <row r="86" spans="1:25" ht="36" x14ac:dyDescent="0.25">
      <c r="A86" s="1178"/>
      <c r="B86" s="1181"/>
      <c r="C86" s="760" t="s">
        <v>232</v>
      </c>
      <c r="D86" s="749">
        <f t="shared" si="8"/>
        <v>24691</v>
      </c>
      <c r="E86" s="749">
        <v>0</v>
      </c>
      <c r="F86" s="749">
        <v>0</v>
      </c>
      <c r="G86" s="749">
        <v>0</v>
      </c>
      <c r="H86" s="749"/>
      <c r="I86" s="749">
        <v>0</v>
      </c>
      <c r="J86" s="749">
        <f t="shared" si="11"/>
        <v>0</v>
      </c>
      <c r="K86" s="749">
        <v>0</v>
      </c>
      <c r="L86" s="749">
        <v>0</v>
      </c>
      <c r="M86" s="749">
        <f t="shared" si="9"/>
        <v>24691</v>
      </c>
      <c r="N86" s="752">
        <v>24691</v>
      </c>
      <c r="O86" s="752">
        <v>0</v>
      </c>
      <c r="P86" s="752"/>
      <c r="Q86" s="752">
        <v>0</v>
      </c>
      <c r="R86" s="752">
        <f t="shared" si="10"/>
        <v>0</v>
      </c>
      <c r="S86" s="752"/>
      <c r="T86" s="752">
        <v>0</v>
      </c>
      <c r="U86" s="752">
        <v>0</v>
      </c>
      <c r="V86" s="752">
        <v>0</v>
      </c>
      <c r="W86" s="835"/>
      <c r="X86" s="753">
        <v>24691</v>
      </c>
      <c r="Y86" s="831">
        <f t="shared" si="12"/>
        <v>0</v>
      </c>
    </row>
    <row r="87" spans="1:25" ht="24" x14ac:dyDescent="0.25">
      <c r="A87" s="751">
        <v>73</v>
      </c>
      <c r="B87" s="754" t="s">
        <v>233</v>
      </c>
      <c r="C87" s="671" t="s">
        <v>234</v>
      </c>
      <c r="D87" s="749">
        <f t="shared" si="8"/>
        <v>1341</v>
      </c>
      <c r="E87" s="749">
        <v>0</v>
      </c>
      <c r="F87" s="749">
        <v>0</v>
      </c>
      <c r="G87" s="749">
        <v>0</v>
      </c>
      <c r="H87" s="749"/>
      <c r="I87" s="749">
        <v>0</v>
      </c>
      <c r="J87" s="749">
        <f t="shared" si="11"/>
        <v>0</v>
      </c>
      <c r="K87" s="749">
        <v>0</v>
      </c>
      <c r="L87" s="749">
        <v>0</v>
      </c>
      <c r="M87" s="749">
        <f t="shared" si="9"/>
        <v>1341</v>
      </c>
      <c r="N87" s="752">
        <f>1341-O87</f>
        <v>919</v>
      </c>
      <c r="O87" s="752">
        <v>422</v>
      </c>
      <c r="P87" s="752"/>
      <c r="Q87" s="752">
        <v>0</v>
      </c>
      <c r="R87" s="752">
        <f t="shared" si="10"/>
        <v>0</v>
      </c>
      <c r="S87" s="752"/>
      <c r="T87" s="752">
        <v>0</v>
      </c>
      <c r="U87" s="752">
        <v>0</v>
      </c>
      <c r="V87" s="752">
        <v>0</v>
      </c>
      <c r="W87" s="835"/>
      <c r="X87" s="753">
        <v>1341</v>
      </c>
      <c r="Y87" s="831">
        <f t="shared" si="12"/>
        <v>0</v>
      </c>
    </row>
    <row r="88" spans="1:25" x14ac:dyDescent="0.25">
      <c r="A88" s="751">
        <v>74</v>
      </c>
      <c r="B88" s="754" t="s">
        <v>235</v>
      </c>
      <c r="C88" s="671" t="s">
        <v>236</v>
      </c>
      <c r="D88" s="749">
        <f t="shared" si="8"/>
        <v>9124</v>
      </c>
      <c r="E88" s="749">
        <v>645</v>
      </c>
      <c r="F88" s="749">
        <v>0</v>
      </c>
      <c r="G88" s="749">
        <v>109</v>
      </c>
      <c r="H88" s="749"/>
      <c r="I88" s="749">
        <v>0</v>
      </c>
      <c r="J88" s="749">
        <f t="shared" si="11"/>
        <v>0</v>
      </c>
      <c r="K88" s="749">
        <v>0</v>
      </c>
      <c r="L88" s="749">
        <v>0</v>
      </c>
      <c r="M88" s="749">
        <f t="shared" si="9"/>
        <v>0</v>
      </c>
      <c r="N88" s="752">
        <v>0</v>
      </c>
      <c r="O88" s="752">
        <v>0</v>
      </c>
      <c r="P88" s="752"/>
      <c r="Q88" s="752">
        <v>0</v>
      </c>
      <c r="R88" s="752">
        <f t="shared" si="10"/>
        <v>8370</v>
      </c>
      <c r="S88" s="752"/>
      <c r="T88" s="752">
        <v>1300</v>
      </c>
      <c r="U88" s="752">
        <v>817</v>
      </c>
      <c r="V88" s="752">
        <v>6253</v>
      </c>
      <c r="W88" s="835"/>
      <c r="X88" s="753">
        <v>9124</v>
      </c>
      <c r="Y88" s="831">
        <f t="shared" si="12"/>
        <v>0</v>
      </c>
    </row>
    <row r="89" spans="1:25" x14ac:dyDescent="0.25">
      <c r="A89" s="751">
        <v>75</v>
      </c>
      <c r="B89" s="755" t="s">
        <v>74</v>
      </c>
      <c r="C89" s="671" t="s">
        <v>237</v>
      </c>
      <c r="D89" s="749">
        <f t="shared" si="8"/>
        <v>44628</v>
      </c>
      <c r="E89" s="749">
        <v>3776</v>
      </c>
      <c r="F89" s="749">
        <v>0</v>
      </c>
      <c r="G89" s="749">
        <v>762</v>
      </c>
      <c r="H89" s="749"/>
      <c r="I89" s="749">
        <v>0</v>
      </c>
      <c r="J89" s="749">
        <f t="shared" si="11"/>
        <v>0</v>
      </c>
      <c r="K89" s="749">
        <v>0</v>
      </c>
      <c r="L89" s="749">
        <v>0</v>
      </c>
      <c r="M89" s="749">
        <f t="shared" si="9"/>
        <v>0</v>
      </c>
      <c r="N89" s="752">
        <v>0</v>
      </c>
      <c r="O89" s="752">
        <v>0</v>
      </c>
      <c r="P89" s="752"/>
      <c r="Q89" s="752">
        <v>0</v>
      </c>
      <c r="R89" s="752">
        <f t="shared" si="10"/>
        <v>40090</v>
      </c>
      <c r="S89" s="752"/>
      <c r="T89" s="752">
        <v>7009</v>
      </c>
      <c r="U89" s="752">
        <v>5786</v>
      </c>
      <c r="V89" s="752">
        <v>27295</v>
      </c>
      <c r="W89" s="835"/>
      <c r="X89" s="753">
        <v>44628</v>
      </c>
      <c r="Y89" s="831">
        <f t="shared" si="12"/>
        <v>0</v>
      </c>
    </row>
    <row r="90" spans="1:25" x14ac:dyDescent="0.25">
      <c r="A90" s="751">
        <v>76</v>
      </c>
      <c r="B90" s="754" t="s">
        <v>38</v>
      </c>
      <c r="C90" s="671" t="s">
        <v>39</v>
      </c>
      <c r="D90" s="749">
        <f t="shared" si="8"/>
        <v>28058</v>
      </c>
      <c r="E90" s="749">
        <v>1596</v>
      </c>
      <c r="F90" s="749">
        <v>0</v>
      </c>
      <c r="G90" s="749">
        <v>275</v>
      </c>
      <c r="H90" s="749"/>
      <c r="I90" s="749">
        <v>0</v>
      </c>
      <c r="J90" s="749">
        <f t="shared" si="11"/>
        <v>500</v>
      </c>
      <c r="K90" s="749">
        <v>485</v>
      </c>
      <c r="L90" s="749">
        <v>15</v>
      </c>
      <c r="M90" s="749">
        <f t="shared" si="9"/>
        <v>0</v>
      </c>
      <c r="N90" s="752">
        <v>0</v>
      </c>
      <c r="O90" s="752">
        <v>0</v>
      </c>
      <c r="P90" s="752"/>
      <c r="Q90" s="752">
        <v>0</v>
      </c>
      <c r="R90" s="752">
        <f t="shared" si="10"/>
        <v>25687</v>
      </c>
      <c r="S90" s="752"/>
      <c r="T90" s="752">
        <v>4052</v>
      </c>
      <c r="U90" s="752">
        <v>5785</v>
      </c>
      <c r="V90" s="752">
        <v>15850</v>
      </c>
      <c r="W90" s="835"/>
      <c r="X90" s="753">
        <v>28058</v>
      </c>
      <c r="Y90" s="831">
        <f t="shared" si="12"/>
        <v>0</v>
      </c>
    </row>
    <row r="91" spans="1:25" x14ac:dyDescent="0.25">
      <c r="A91" s="751">
        <v>77</v>
      </c>
      <c r="B91" s="755" t="s">
        <v>40</v>
      </c>
      <c r="C91" s="671" t="s">
        <v>41</v>
      </c>
      <c r="D91" s="749">
        <f t="shared" si="8"/>
        <v>28973</v>
      </c>
      <c r="E91" s="749">
        <v>1619</v>
      </c>
      <c r="F91" s="749">
        <v>0</v>
      </c>
      <c r="G91" s="749">
        <v>286</v>
      </c>
      <c r="H91" s="749"/>
      <c r="I91" s="749">
        <v>0</v>
      </c>
      <c r="J91" s="749">
        <f t="shared" si="11"/>
        <v>722</v>
      </c>
      <c r="K91" s="749">
        <v>722</v>
      </c>
      <c r="L91" s="749">
        <v>0</v>
      </c>
      <c r="M91" s="749">
        <f t="shared" si="9"/>
        <v>0</v>
      </c>
      <c r="N91" s="752">
        <v>0</v>
      </c>
      <c r="O91" s="752">
        <v>0</v>
      </c>
      <c r="P91" s="752"/>
      <c r="Q91" s="752">
        <v>0</v>
      </c>
      <c r="R91" s="752">
        <f t="shared" si="10"/>
        <v>26346</v>
      </c>
      <c r="S91" s="752"/>
      <c r="T91" s="752">
        <v>4339</v>
      </c>
      <c r="U91" s="752">
        <v>4949</v>
      </c>
      <c r="V91" s="752">
        <v>17058</v>
      </c>
      <c r="W91" s="835"/>
      <c r="X91" s="753">
        <v>28973</v>
      </c>
      <c r="Y91" s="831">
        <f t="shared" si="12"/>
        <v>0</v>
      </c>
    </row>
    <row r="92" spans="1:25" x14ac:dyDescent="0.25">
      <c r="A92" s="751">
        <v>78</v>
      </c>
      <c r="B92" s="755" t="s">
        <v>238</v>
      </c>
      <c r="C92" s="671" t="s">
        <v>239</v>
      </c>
      <c r="D92" s="749">
        <f t="shared" si="8"/>
        <v>81600</v>
      </c>
      <c r="E92" s="749">
        <v>4485</v>
      </c>
      <c r="F92" s="749">
        <v>0</v>
      </c>
      <c r="G92" s="749">
        <v>908</v>
      </c>
      <c r="H92" s="749"/>
      <c r="I92" s="749">
        <v>0</v>
      </c>
      <c r="J92" s="749">
        <f t="shared" si="11"/>
        <v>2082</v>
      </c>
      <c r="K92" s="749">
        <v>2082</v>
      </c>
      <c r="L92" s="749">
        <v>0</v>
      </c>
      <c r="M92" s="749">
        <f t="shared" si="9"/>
        <v>0</v>
      </c>
      <c r="N92" s="752">
        <v>0</v>
      </c>
      <c r="O92" s="752">
        <v>0</v>
      </c>
      <c r="P92" s="752"/>
      <c r="Q92" s="752">
        <v>0</v>
      </c>
      <c r="R92" s="752">
        <f t="shared" si="10"/>
        <v>74125</v>
      </c>
      <c r="S92" s="752"/>
      <c r="T92" s="752">
        <v>5271</v>
      </c>
      <c r="U92" s="752">
        <v>18300</v>
      </c>
      <c r="V92" s="752">
        <v>50554</v>
      </c>
      <c r="W92" s="835"/>
      <c r="X92" s="753">
        <v>81600</v>
      </c>
      <c r="Y92" s="831">
        <f t="shared" si="12"/>
        <v>0</v>
      </c>
    </row>
    <row r="93" spans="1:25" x14ac:dyDescent="0.25">
      <c r="A93" s="751">
        <v>79</v>
      </c>
      <c r="B93" s="754" t="s">
        <v>240</v>
      </c>
      <c r="C93" s="671" t="s">
        <v>241</v>
      </c>
      <c r="D93" s="749">
        <f t="shared" si="8"/>
        <v>34560</v>
      </c>
      <c r="E93" s="749">
        <v>1951</v>
      </c>
      <c r="F93" s="749">
        <v>0</v>
      </c>
      <c r="G93" s="749">
        <v>337</v>
      </c>
      <c r="H93" s="749"/>
      <c r="I93" s="749">
        <v>0</v>
      </c>
      <c r="J93" s="749">
        <f t="shared" si="11"/>
        <v>432</v>
      </c>
      <c r="K93" s="749">
        <v>432</v>
      </c>
      <c r="L93" s="749">
        <v>0</v>
      </c>
      <c r="M93" s="749">
        <f t="shared" si="9"/>
        <v>0</v>
      </c>
      <c r="N93" s="752">
        <v>0</v>
      </c>
      <c r="O93" s="752">
        <v>0</v>
      </c>
      <c r="P93" s="752"/>
      <c r="Q93" s="752">
        <v>0</v>
      </c>
      <c r="R93" s="752">
        <f t="shared" si="10"/>
        <v>31840</v>
      </c>
      <c r="S93" s="752"/>
      <c r="T93" s="752">
        <v>4026</v>
      </c>
      <c r="U93" s="752">
        <v>5200</v>
      </c>
      <c r="V93" s="752">
        <f>22613+1</f>
        <v>22614</v>
      </c>
      <c r="W93" s="835"/>
      <c r="X93" s="753">
        <v>34560</v>
      </c>
      <c r="Y93" s="831">
        <f t="shared" si="12"/>
        <v>0</v>
      </c>
    </row>
    <row r="94" spans="1:25" x14ac:dyDescent="0.25">
      <c r="A94" s="751">
        <v>80</v>
      </c>
      <c r="B94" s="754" t="s">
        <v>88</v>
      </c>
      <c r="C94" s="671" t="s">
        <v>89</v>
      </c>
      <c r="D94" s="749">
        <f t="shared" si="8"/>
        <v>42171</v>
      </c>
      <c r="E94" s="749">
        <v>2494</v>
      </c>
      <c r="F94" s="749">
        <v>3</v>
      </c>
      <c r="G94" s="749">
        <v>407</v>
      </c>
      <c r="H94" s="749"/>
      <c r="I94" s="749">
        <v>0</v>
      </c>
      <c r="J94" s="749">
        <f t="shared" si="11"/>
        <v>1440</v>
      </c>
      <c r="K94" s="749">
        <v>1339</v>
      </c>
      <c r="L94" s="749">
        <v>101</v>
      </c>
      <c r="M94" s="749">
        <f t="shared" si="9"/>
        <v>0</v>
      </c>
      <c r="N94" s="752">
        <v>0</v>
      </c>
      <c r="O94" s="752">
        <v>0</v>
      </c>
      <c r="P94" s="752"/>
      <c r="Q94" s="752">
        <v>0</v>
      </c>
      <c r="R94" s="752">
        <f t="shared" si="10"/>
        <v>37827</v>
      </c>
      <c r="S94" s="752"/>
      <c r="T94" s="752">
        <v>7754</v>
      </c>
      <c r="U94" s="752">
        <v>5309</v>
      </c>
      <c r="V94" s="752">
        <f>24765-1</f>
        <v>24764</v>
      </c>
      <c r="W94" s="835"/>
      <c r="X94" s="753">
        <v>42171</v>
      </c>
      <c r="Y94" s="831">
        <f t="shared" si="12"/>
        <v>0</v>
      </c>
    </row>
    <row r="95" spans="1:25" x14ac:dyDescent="0.25">
      <c r="A95" s="751">
        <v>81</v>
      </c>
      <c r="B95" s="670" t="s">
        <v>242</v>
      </c>
      <c r="C95" s="671" t="s">
        <v>243</v>
      </c>
      <c r="D95" s="749">
        <f t="shared" si="8"/>
        <v>100095</v>
      </c>
      <c r="E95" s="749">
        <v>5235</v>
      </c>
      <c r="F95" s="749">
        <v>0</v>
      </c>
      <c r="G95" s="749">
        <v>1058</v>
      </c>
      <c r="H95" s="749"/>
      <c r="I95" s="749">
        <v>0</v>
      </c>
      <c r="J95" s="749">
        <f t="shared" si="11"/>
        <v>865</v>
      </c>
      <c r="K95" s="749">
        <v>865</v>
      </c>
      <c r="L95" s="749">
        <v>0</v>
      </c>
      <c r="M95" s="749">
        <f t="shared" si="9"/>
        <v>0</v>
      </c>
      <c r="N95" s="752">
        <v>0</v>
      </c>
      <c r="O95" s="752">
        <v>0</v>
      </c>
      <c r="P95" s="752"/>
      <c r="Q95" s="752">
        <v>0</v>
      </c>
      <c r="R95" s="752">
        <f t="shared" si="10"/>
        <v>92937</v>
      </c>
      <c r="S95" s="752"/>
      <c r="T95" s="752">
        <v>15167</v>
      </c>
      <c r="U95" s="752">
        <v>14263</v>
      </c>
      <c r="V95" s="752">
        <v>63507</v>
      </c>
      <c r="W95" s="835"/>
      <c r="X95" s="753">
        <v>100095</v>
      </c>
      <c r="Y95" s="831">
        <f t="shared" si="12"/>
        <v>0</v>
      </c>
    </row>
    <row r="96" spans="1:25" x14ac:dyDescent="0.25">
      <c r="A96" s="751">
        <v>82</v>
      </c>
      <c r="B96" s="670" t="s">
        <v>244</v>
      </c>
      <c r="C96" s="671" t="s">
        <v>245</v>
      </c>
      <c r="D96" s="749">
        <f t="shared" si="8"/>
        <v>75571</v>
      </c>
      <c r="E96" s="749">
        <v>4211</v>
      </c>
      <c r="F96" s="749">
        <v>0</v>
      </c>
      <c r="G96" s="749">
        <v>774</v>
      </c>
      <c r="H96" s="749"/>
      <c r="I96" s="749">
        <v>0</v>
      </c>
      <c r="J96" s="749">
        <f t="shared" si="11"/>
        <v>1153</v>
      </c>
      <c r="K96" s="749">
        <v>1153</v>
      </c>
      <c r="L96" s="749">
        <v>0</v>
      </c>
      <c r="M96" s="749">
        <f t="shared" si="9"/>
        <v>0</v>
      </c>
      <c r="N96" s="752">
        <v>0</v>
      </c>
      <c r="O96" s="752">
        <v>0</v>
      </c>
      <c r="P96" s="752"/>
      <c r="Q96" s="752">
        <v>0</v>
      </c>
      <c r="R96" s="752">
        <f t="shared" si="10"/>
        <v>69433</v>
      </c>
      <c r="S96" s="752">
        <v>113</v>
      </c>
      <c r="T96" s="752">
        <v>2907</v>
      </c>
      <c r="U96" s="752">
        <v>15037</v>
      </c>
      <c r="V96" s="752">
        <v>51376</v>
      </c>
      <c r="W96" s="835"/>
      <c r="X96" s="753">
        <v>75571</v>
      </c>
      <c r="Y96" s="831">
        <f t="shared" si="12"/>
        <v>0</v>
      </c>
    </row>
    <row r="97" spans="1:25" x14ac:dyDescent="0.25">
      <c r="A97" s="751">
        <v>83</v>
      </c>
      <c r="B97" s="755" t="s">
        <v>246</v>
      </c>
      <c r="C97" s="671" t="s">
        <v>247</v>
      </c>
      <c r="D97" s="749">
        <f t="shared" si="8"/>
        <v>26285</v>
      </c>
      <c r="E97" s="749">
        <v>1472</v>
      </c>
      <c r="F97" s="749">
        <v>0</v>
      </c>
      <c r="G97" s="749">
        <v>254</v>
      </c>
      <c r="H97" s="749"/>
      <c r="I97" s="749">
        <v>0</v>
      </c>
      <c r="J97" s="749">
        <f t="shared" si="11"/>
        <v>360</v>
      </c>
      <c r="K97" s="749">
        <v>360</v>
      </c>
      <c r="L97" s="749">
        <v>0</v>
      </c>
      <c r="M97" s="749">
        <f t="shared" si="9"/>
        <v>0</v>
      </c>
      <c r="N97" s="752">
        <v>0</v>
      </c>
      <c r="O97" s="752">
        <v>0</v>
      </c>
      <c r="P97" s="752"/>
      <c r="Q97" s="752">
        <v>0</v>
      </c>
      <c r="R97" s="752">
        <f t="shared" si="10"/>
        <v>24199</v>
      </c>
      <c r="S97" s="752"/>
      <c r="T97" s="752">
        <v>1136</v>
      </c>
      <c r="U97" s="752">
        <v>7328</v>
      </c>
      <c r="V97" s="752">
        <v>15735</v>
      </c>
      <c r="W97" s="835"/>
      <c r="X97" s="753">
        <v>26285</v>
      </c>
      <c r="Y97" s="831">
        <f t="shared" si="12"/>
        <v>0</v>
      </c>
    </row>
    <row r="98" spans="1:25" x14ac:dyDescent="0.25">
      <c r="A98" s="751">
        <v>84</v>
      </c>
      <c r="B98" s="670" t="s">
        <v>248</v>
      </c>
      <c r="C98" s="671" t="s">
        <v>249</v>
      </c>
      <c r="D98" s="749">
        <f t="shared" si="8"/>
        <v>40973</v>
      </c>
      <c r="E98" s="749">
        <v>2320</v>
      </c>
      <c r="F98" s="749">
        <v>0</v>
      </c>
      <c r="G98" s="749">
        <v>391</v>
      </c>
      <c r="H98" s="749"/>
      <c r="I98" s="749">
        <v>0</v>
      </c>
      <c r="J98" s="749">
        <f t="shared" si="11"/>
        <v>1830</v>
      </c>
      <c r="K98" s="749">
        <v>1830</v>
      </c>
      <c r="L98" s="749">
        <v>0</v>
      </c>
      <c r="M98" s="749">
        <f t="shared" si="9"/>
        <v>0</v>
      </c>
      <c r="N98" s="752">
        <v>0</v>
      </c>
      <c r="O98" s="752">
        <v>0</v>
      </c>
      <c r="P98" s="752"/>
      <c r="Q98" s="752">
        <v>0</v>
      </c>
      <c r="R98" s="752">
        <f t="shared" si="10"/>
        <v>36432</v>
      </c>
      <c r="S98" s="752"/>
      <c r="T98" s="752">
        <v>6608</v>
      </c>
      <c r="U98" s="752">
        <v>2170</v>
      </c>
      <c r="V98" s="752">
        <v>27654</v>
      </c>
      <c r="W98" s="835"/>
      <c r="X98" s="753">
        <v>40973</v>
      </c>
      <c r="Y98" s="831">
        <f t="shared" si="12"/>
        <v>0</v>
      </c>
    </row>
    <row r="99" spans="1:25" ht="12" customHeight="1" x14ac:dyDescent="0.25">
      <c r="A99" s="751">
        <v>85</v>
      </c>
      <c r="B99" s="670" t="s">
        <v>250</v>
      </c>
      <c r="C99" s="671" t="s">
        <v>251</v>
      </c>
      <c r="D99" s="749">
        <f t="shared" si="8"/>
        <v>39434</v>
      </c>
      <c r="E99" s="749">
        <v>2176</v>
      </c>
      <c r="F99" s="749">
        <v>0</v>
      </c>
      <c r="G99" s="749">
        <v>395</v>
      </c>
      <c r="H99" s="749"/>
      <c r="I99" s="749">
        <v>0</v>
      </c>
      <c r="J99" s="749">
        <f t="shared" si="11"/>
        <v>586</v>
      </c>
      <c r="K99" s="749">
        <v>586</v>
      </c>
      <c r="L99" s="749">
        <v>0</v>
      </c>
      <c r="M99" s="749">
        <f t="shared" si="9"/>
        <v>0</v>
      </c>
      <c r="N99" s="752">
        <v>0</v>
      </c>
      <c r="O99" s="752">
        <v>0</v>
      </c>
      <c r="P99" s="752"/>
      <c r="Q99" s="752">
        <v>0</v>
      </c>
      <c r="R99" s="752">
        <f t="shared" si="10"/>
        <v>36277</v>
      </c>
      <c r="S99" s="752"/>
      <c r="T99" s="752">
        <v>4679</v>
      </c>
      <c r="U99" s="752">
        <v>7165</v>
      </c>
      <c r="V99" s="752">
        <f>24434-1</f>
        <v>24433</v>
      </c>
      <c r="W99" s="835"/>
      <c r="X99" s="753">
        <v>39434</v>
      </c>
      <c r="Y99" s="831">
        <f t="shared" si="12"/>
        <v>0</v>
      </c>
    </row>
    <row r="100" spans="1:25" x14ac:dyDescent="0.25">
      <c r="A100" s="751">
        <v>86</v>
      </c>
      <c r="B100" s="754" t="s">
        <v>32</v>
      </c>
      <c r="C100" s="671" t="s">
        <v>33</v>
      </c>
      <c r="D100" s="749">
        <f t="shared" si="8"/>
        <v>50555</v>
      </c>
      <c r="E100" s="749">
        <v>2615</v>
      </c>
      <c r="F100" s="749">
        <v>0</v>
      </c>
      <c r="G100" s="749">
        <v>502</v>
      </c>
      <c r="H100" s="749"/>
      <c r="I100" s="749">
        <v>2410</v>
      </c>
      <c r="J100" s="749">
        <f t="shared" si="11"/>
        <v>1116</v>
      </c>
      <c r="K100" s="749">
        <v>1023</v>
      </c>
      <c r="L100" s="749">
        <v>93</v>
      </c>
      <c r="M100" s="749">
        <f t="shared" si="9"/>
        <v>0</v>
      </c>
      <c r="N100" s="752">
        <v>0</v>
      </c>
      <c r="O100" s="752">
        <v>0</v>
      </c>
      <c r="P100" s="752"/>
      <c r="Q100" s="752">
        <v>0</v>
      </c>
      <c r="R100" s="752">
        <f t="shared" si="10"/>
        <v>43912</v>
      </c>
      <c r="S100" s="752"/>
      <c r="T100" s="752">
        <v>4236</v>
      </c>
      <c r="U100" s="752">
        <v>5809</v>
      </c>
      <c r="V100" s="752">
        <f>33868-1</f>
        <v>33867</v>
      </c>
      <c r="W100" s="835"/>
      <c r="X100" s="753">
        <v>50555</v>
      </c>
      <c r="Y100" s="831">
        <f t="shared" si="12"/>
        <v>0</v>
      </c>
    </row>
    <row r="101" spans="1:25" x14ac:dyDescent="0.25">
      <c r="A101" s="751">
        <v>87</v>
      </c>
      <c r="B101" s="755" t="s">
        <v>252</v>
      </c>
      <c r="C101" s="671" t="s">
        <v>253</v>
      </c>
      <c r="D101" s="749">
        <f t="shared" si="8"/>
        <v>30321</v>
      </c>
      <c r="E101" s="749">
        <v>1674</v>
      </c>
      <c r="F101" s="749">
        <v>0</v>
      </c>
      <c r="G101" s="749">
        <v>295</v>
      </c>
      <c r="H101" s="749"/>
      <c r="I101" s="749">
        <v>0</v>
      </c>
      <c r="J101" s="749">
        <f t="shared" si="11"/>
        <v>706</v>
      </c>
      <c r="K101" s="749">
        <v>706</v>
      </c>
      <c r="L101" s="749">
        <v>0</v>
      </c>
      <c r="M101" s="749">
        <f t="shared" si="9"/>
        <v>0</v>
      </c>
      <c r="N101" s="752">
        <v>0</v>
      </c>
      <c r="O101" s="752">
        <v>0</v>
      </c>
      <c r="P101" s="752"/>
      <c r="Q101" s="752">
        <v>0</v>
      </c>
      <c r="R101" s="752">
        <f t="shared" si="10"/>
        <v>27646</v>
      </c>
      <c r="S101" s="752"/>
      <c r="T101" s="752">
        <v>5331</v>
      </c>
      <c r="U101" s="752">
        <v>3940</v>
      </c>
      <c r="V101" s="752">
        <v>18375</v>
      </c>
      <c r="W101" s="835"/>
      <c r="X101" s="753">
        <v>30321</v>
      </c>
      <c r="Y101" s="831">
        <f t="shared" si="12"/>
        <v>0</v>
      </c>
    </row>
    <row r="102" spans="1:25" x14ac:dyDescent="0.25">
      <c r="A102" s="751">
        <v>88</v>
      </c>
      <c r="B102" s="755" t="s">
        <v>254</v>
      </c>
      <c r="C102" s="671" t="s">
        <v>255</v>
      </c>
      <c r="D102" s="749">
        <f t="shared" si="8"/>
        <v>44502</v>
      </c>
      <c r="E102" s="749">
        <v>2566</v>
      </c>
      <c r="F102" s="749">
        <v>0</v>
      </c>
      <c r="G102" s="749">
        <v>423</v>
      </c>
      <c r="H102" s="749"/>
      <c r="I102" s="749">
        <v>0</v>
      </c>
      <c r="J102" s="749">
        <f t="shared" si="11"/>
        <v>1364</v>
      </c>
      <c r="K102" s="749">
        <v>1364</v>
      </c>
      <c r="L102" s="749">
        <v>0</v>
      </c>
      <c r="M102" s="749">
        <f t="shared" si="9"/>
        <v>0</v>
      </c>
      <c r="N102" s="752">
        <v>0</v>
      </c>
      <c r="O102" s="752">
        <v>0</v>
      </c>
      <c r="P102" s="752"/>
      <c r="Q102" s="752">
        <v>0</v>
      </c>
      <c r="R102" s="752">
        <f t="shared" si="10"/>
        <v>40149</v>
      </c>
      <c r="S102" s="752"/>
      <c r="T102" s="752">
        <v>5486</v>
      </c>
      <c r="U102" s="752">
        <v>5982</v>
      </c>
      <c r="V102" s="752">
        <v>28681</v>
      </c>
      <c r="W102" s="835"/>
      <c r="X102" s="753">
        <v>44502</v>
      </c>
      <c r="Y102" s="831">
        <f t="shared" si="12"/>
        <v>0</v>
      </c>
    </row>
    <row r="103" spans="1:25" x14ac:dyDescent="0.25">
      <c r="A103" s="751">
        <v>89</v>
      </c>
      <c r="B103" s="670" t="s">
        <v>256</v>
      </c>
      <c r="C103" s="671" t="s">
        <v>257</v>
      </c>
      <c r="D103" s="749">
        <f t="shared" si="8"/>
        <v>77974</v>
      </c>
      <c r="E103" s="749">
        <v>4430</v>
      </c>
      <c r="F103" s="749">
        <v>0</v>
      </c>
      <c r="G103" s="749">
        <v>806</v>
      </c>
      <c r="H103" s="749"/>
      <c r="I103" s="749">
        <v>0</v>
      </c>
      <c r="J103" s="749">
        <f t="shared" si="11"/>
        <v>2898</v>
      </c>
      <c r="K103" s="749">
        <v>2888</v>
      </c>
      <c r="L103" s="749">
        <v>10</v>
      </c>
      <c r="M103" s="749">
        <f t="shared" si="9"/>
        <v>0</v>
      </c>
      <c r="N103" s="752">
        <v>0</v>
      </c>
      <c r="O103" s="752">
        <v>0</v>
      </c>
      <c r="P103" s="752"/>
      <c r="Q103" s="752">
        <v>0</v>
      </c>
      <c r="R103" s="752">
        <f t="shared" si="10"/>
        <v>69840</v>
      </c>
      <c r="S103" s="752"/>
      <c r="T103" s="752">
        <v>9214</v>
      </c>
      <c r="U103" s="752">
        <v>11130</v>
      </c>
      <c r="V103" s="752">
        <v>49496</v>
      </c>
      <c r="W103" s="835"/>
      <c r="X103" s="753">
        <v>77974</v>
      </c>
      <c r="Y103" s="831">
        <f t="shared" si="12"/>
        <v>0</v>
      </c>
    </row>
    <row r="104" spans="1:25" x14ac:dyDescent="0.25">
      <c r="A104" s="751">
        <v>90</v>
      </c>
      <c r="B104" s="754" t="s">
        <v>76</v>
      </c>
      <c r="C104" s="671" t="s">
        <v>77</v>
      </c>
      <c r="D104" s="749">
        <f t="shared" si="8"/>
        <v>35459</v>
      </c>
      <c r="E104" s="749">
        <v>2026</v>
      </c>
      <c r="F104" s="749">
        <v>0</v>
      </c>
      <c r="G104" s="749">
        <v>363</v>
      </c>
      <c r="H104" s="749"/>
      <c r="I104" s="749">
        <v>0</v>
      </c>
      <c r="J104" s="749">
        <f t="shared" si="11"/>
        <v>1063</v>
      </c>
      <c r="K104" s="749">
        <v>1045</v>
      </c>
      <c r="L104" s="749">
        <v>18</v>
      </c>
      <c r="M104" s="749">
        <f t="shared" si="9"/>
        <v>0</v>
      </c>
      <c r="N104" s="752">
        <v>0</v>
      </c>
      <c r="O104" s="752">
        <v>0</v>
      </c>
      <c r="P104" s="752"/>
      <c r="Q104" s="752">
        <v>0</v>
      </c>
      <c r="R104" s="752">
        <f t="shared" si="10"/>
        <v>32007</v>
      </c>
      <c r="S104" s="752"/>
      <c r="T104" s="752">
        <v>5613</v>
      </c>
      <c r="U104" s="752">
        <v>4282</v>
      </c>
      <c r="V104" s="752">
        <f>22111+1</f>
        <v>22112</v>
      </c>
      <c r="W104" s="835"/>
      <c r="X104" s="753">
        <v>35459</v>
      </c>
      <c r="Y104" s="831">
        <f t="shared" si="12"/>
        <v>0</v>
      </c>
    </row>
    <row r="105" spans="1:25" ht="13.5" customHeight="1" x14ac:dyDescent="0.25">
      <c r="A105" s="751">
        <v>91</v>
      </c>
      <c r="B105" s="670" t="s">
        <v>258</v>
      </c>
      <c r="C105" s="671" t="s">
        <v>259</v>
      </c>
      <c r="D105" s="749">
        <f t="shared" si="8"/>
        <v>2667</v>
      </c>
      <c r="E105" s="749">
        <v>0</v>
      </c>
      <c r="F105" s="749">
        <v>0</v>
      </c>
      <c r="G105" s="749">
        <v>0</v>
      </c>
      <c r="H105" s="749"/>
      <c r="I105" s="749">
        <v>0</v>
      </c>
      <c r="J105" s="749">
        <f t="shared" si="11"/>
        <v>0</v>
      </c>
      <c r="K105" s="749">
        <v>0</v>
      </c>
      <c r="L105" s="749">
        <v>0</v>
      </c>
      <c r="M105" s="749">
        <f t="shared" si="9"/>
        <v>2667</v>
      </c>
      <c r="N105" s="752">
        <f>2487+180</f>
        <v>2667</v>
      </c>
      <c r="O105" s="752">
        <v>0</v>
      </c>
      <c r="P105" s="752"/>
      <c r="Q105" s="752">
        <v>0</v>
      </c>
      <c r="R105" s="752">
        <f t="shared" si="10"/>
        <v>0</v>
      </c>
      <c r="S105" s="752"/>
      <c r="T105" s="752">
        <v>0</v>
      </c>
      <c r="U105" s="752">
        <v>0</v>
      </c>
      <c r="V105" s="752">
        <v>0</v>
      </c>
      <c r="W105" s="835"/>
      <c r="X105" s="753">
        <v>2487</v>
      </c>
      <c r="Y105" s="831">
        <f t="shared" si="12"/>
        <v>-180</v>
      </c>
    </row>
    <row r="106" spans="1:25" x14ac:dyDescent="0.25">
      <c r="A106" s="751">
        <v>92</v>
      </c>
      <c r="B106" s="755" t="s">
        <v>264</v>
      </c>
      <c r="C106" s="671" t="s">
        <v>265</v>
      </c>
      <c r="D106" s="749">
        <f t="shared" si="8"/>
        <v>28</v>
      </c>
      <c r="E106" s="749">
        <v>0</v>
      </c>
      <c r="F106" s="749">
        <v>0</v>
      </c>
      <c r="G106" s="749">
        <v>0</v>
      </c>
      <c r="H106" s="749"/>
      <c r="I106" s="749">
        <v>0</v>
      </c>
      <c r="J106" s="749">
        <f t="shared" si="11"/>
        <v>0</v>
      </c>
      <c r="K106" s="749">
        <v>0</v>
      </c>
      <c r="L106" s="749">
        <v>0</v>
      </c>
      <c r="M106" s="749">
        <f t="shared" si="9"/>
        <v>28</v>
      </c>
      <c r="N106" s="752">
        <v>28</v>
      </c>
      <c r="O106" s="752">
        <v>0</v>
      </c>
      <c r="P106" s="752"/>
      <c r="Q106" s="752">
        <v>0</v>
      </c>
      <c r="R106" s="752">
        <f t="shared" si="10"/>
        <v>0</v>
      </c>
      <c r="S106" s="752"/>
      <c r="T106" s="752">
        <v>0</v>
      </c>
      <c r="U106" s="752">
        <v>0</v>
      </c>
      <c r="V106" s="752">
        <v>0</v>
      </c>
      <c r="W106" s="835"/>
      <c r="X106" s="753">
        <v>28</v>
      </c>
      <c r="Y106" s="831">
        <f t="shared" si="12"/>
        <v>0</v>
      </c>
    </row>
    <row r="107" spans="1:25" x14ac:dyDescent="0.25">
      <c r="A107" s="751">
        <v>93</v>
      </c>
      <c r="B107" s="755" t="s">
        <v>272</v>
      </c>
      <c r="C107" s="671" t="s">
        <v>273</v>
      </c>
      <c r="D107" s="749">
        <f t="shared" si="8"/>
        <v>10005</v>
      </c>
      <c r="E107" s="749">
        <v>0</v>
      </c>
      <c r="F107" s="749">
        <v>0</v>
      </c>
      <c r="G107" s="749">
        <v>0</v>
      </c>
      <c r="H107" s="749"/>
      <c r="I107" s="749">
        <v>0</v>
      </c>
      <c r="J107" s="749">
        <f t="shared" si="11"/>
        <v>0</v>
      </c>
      <c r="K107" s="749">
        <v>0</v>
      </c>
      <c r="L107" s="749">
        <v>0</v>
      </c>
      <c r="M107" s="749">
        <f t="shared" si="9"/>
        <v>10005</v>
      </c>
      <c r="N107" s="752">
        <f>9153+852</f>
        <v>10005</v>
      </c>
      <c r="O107" s="752">
        <v>0</v>
      </c>
      <c r="P107" s="752"/>
      <c r="Q107" s="752">
        <v>0</v>
      </c>
      <c r="R107" s="752">
        <f t="shared" si="10"/>
        <v>0</v>
      </c>
      <c r="S107" s="752"/>
      <c r="T107" s="752">
        <v>0</v>
      </c>
      <c r="U107" s="752">
        <v>0</v>
      </c>
      <c r="V107" s="752">
        <v>0</v>
      </c>
      <c r="W107" s="835"/>
      <c r="X107" s="753">
        <v>9153</v>
      </c>
      <c r="Y107" s="831">
        <f t="shared" si="12"/>
        <v>-852</v>
      </c>
    </row>
    <row r="108" spans="1:25" ht="11.25" customHeight="1" x14ac:dyDescent="0.25">
      <c r="A108" s="751">
        <v>94</v>
      </c>
      <c r="B108" s="755" t="s">
        <v>278</v>
      </c>
      <c r="C108" s="671" t="s">
        <v>279</v>
      </c>
      <c r="D108" s="749">
        <f t="shared" si="8"/>
        <v>16</v>
      </c>
      <c r="E108" s="749">
        <v>0</v>
      </c>
      <c r="F108" s="749">
        <v>0</v>
      </c>
      <c r="G108" s="749">
        <v>0</v>
      </c>
      <c r="H108" s="749"/>
      <c r="I108" s="749">
        <v>0</v>
      </c>
      <c r="J108" s="749">
        <f t="shared" si="11"/>
        <v>0</v>
      </c>
      <c r="K108" s="749">
        <v>0</v>
      </c>
      <c r="L108" s="749">
        <v>0</v>
      </c>
      <c r="M108" s="749">
        <f t="shared" si="9"/>
        <v>16</v>
      </c>
      <c r="N108" s="752">
        <v>16</v>
      </c>
      <c r="O108" s="752">
        <v>0</v>
      </c>
      <c r="P108" s="752"/>
      <c r="Q108" s="752">
        <v>0</v>
      </c>
      <c r="R108" s="752">
        <f t="shared" si="10"/>
        <v>0</v>
      </c>
      <c r="S108" s="752"/>
      <c r="T108" s="752">
        <v>0</v>
      </c>
      <c r="U108" s="752">
        <v>0</v>
      </c>
      <c r="V108" s="752">
        <v>0</v>
      </c>
      <c r="W108" s="835"/>
      <c r="X108" s="753">
        <v>16</v>
      </c>
      <c r="Y108" s="831">
        <f t="shared" si="12"/>
        <v>0</v>
      </c>
    </row>
    <row r="109" spans="1:25" ht="14.25" customHeight="1" x14ac:dyDescent="0.25">
      <c r="A109" s="751">
        <v>95</v>
      </c>
      <c r="B109" s="754" t="s">
        <v>284</v>
      </c>
      <c r="C109" s="671" t="s">
        <v>285</v>
      </c>
      <c r="D109" s="749">
        <f t="shared" si="8"/>
        <v>68</v>
      </c>
      <c r="E109" s="749">
        <v>0</v>
      </c>
      <c r="F109" s="749">
        <v>0</v>
      </c>
      <c r="G109" s="749">
        <v>0</v>
      </c>
      <c r="H109" s="749"/>
      <c r="I109" s="749">
        <v>0</v>
      </c>
      <c r="J109" s="749">
        <f t="shared" si="11"/>
        <v>0</v>
      </c>
      <c r="K109" s="749">
        <v>0</v>
      </c>
      <c r="L109" s="749">
        <v>0</v>
      </c>
      <c r="M109" s="749">
        <f t="shared" si="9"/>
        <v>68</v>
      </c>
      <c r="N109" s="752">
        <f>68-9</f>
        <v>59</v>
      </c>
      <c r="O109" s="752">
        <v>9</v>
      </c>
      <c r="P109" s="752"/>
      <c r="Q109" s="752">
        <v>0</v>
      </c>
      <c r="R109" s="752">
        <f t="shared" si="10"/>
        <v>0</v>
      </c>
      <c r="S109" s="752"/>
      <c r="T109" s="752">
        <v>0</v>
      </c>
      <c r="U109" s="752">
        <v>0</v>
      </c>
      <c r="V109" s="752">
        <v>0</v>
      </c>
      <c r="W109" s="835"/>
      <c r="X109" s="753">
        <v>68</v>
      </c>
      <c r="Y109" s="831">
        <f t="shared" si="12"/>
        <v>0</v>
      </c>
    </row>
    <row r="110" spans="1:25" x14ac:dyDescent="0.25">
      <c r="A110" s="751">
        <v>96</v>
      </c>
      <c r="B110" s="755" t="s">
        <v>292</v>
      </c>
      <c r="C110" s="671" t="s">
        <v>293</v>
      </c>
      <c r="D110" s="749">
        <f t="shared" si="8"/>
        <v>2824</v>
      </c>
      <c r="E110" s="749">
        <v>0</v>
      </c>
      <c r="F110" s="749">
        <v>0</v>
      </c>
      <c r="G110" s="749">
        <v>0</v>
      </c>
      <c r="H110" s="749"/>
      <c r="I110" s="749">
        <v>0</v>
      </c>
      <c r="J110" s="749">
        <f t="shared" si="11"/>
        <v>0</v>
      </c>
      <c r="K110" s="749">
        <v>0</v>
      </c>
      <c r="L110" s="749">
        <v>0</v>
      </c>
      <c r="M110" s="749">
        <f t="shared" si="9"/>
        <v>2824</v>
      </c>
      <c r="N110" s="752">
        <f>2932-108</f>
        <v>2824</v>
      </c>
      <c r="O110" s="752">
        <v>0</v>
      </c>
      <c r="P110" s="752"/>
      <c r="Q110" s="752">
        <v>0</v>
      </c>
      <c r="R110" s="752">
        <f t="shared" si="10"/>
        <v>0</v>
      </c>
      <c r="S110" s="752"/>
      <c r="T110" s="752">
        <v>0</v>
      </c>
      <c r="U110" s="752">
        <v>0</v>
      </c>
      <c r="V110" s="752">
        <v>0</v>
      </c>
      <c r="W110" s="835"/>
      <c r="X110" s="753">
        <v>2932</v>
      </c>
      <c r="Y110" s="831">
        <f t="shared" si="12"/>
        <v>108</v>
      </c>
    </row>
    <row r="111" spans="1:25" x14ac:dyDescent="0.25">
      <c r="A111" s="751">
        <v>97</v>
      </c>
      <c r="B111" s="755" t="s">
        <v>296</v>
      </c>
      <c r="C111" s="671" t="s">
        <v>297</v>
      </c>
      <c r="D111" s="749">
        <f t="shared" si="8"/>
        <v>12</v>
      </c>
      <c r="E111" s="749">
        <v>0</v>
      </c>
      <c r="F111" s="749">
        <v>0</v>
      </c>
      <c r="G111" s="749">
        <v>0</v>
      </c>
      <c r="H111" s="749"/>
      <c r="I111" s="749">
        <v>0</v>
      </c>
      <c r="J111" s="749">
        <f t="shared" si="11"/>
        <v>0</v>
      </c>
      <c r="K111" s="749">
        <v>0</v>
      </c>
      <c r="L111" s="749">
        <v>0</v>
      </c>
      <c r="M111" s="749">
        <f t="shared" si="9"/>
        <v>12</v>
      </c>
      <c r="N111" s="752">
        <v>12</v>
      </c>
      <c r="O111" s="752">
        <v>0</v>
      </c>
      <c r="P111" s="752"/>
      <c r="Q111" s="752">
        <v>0</v>
      </c>
      <c r="R111" s="752">
        <f t="shared" si="10"/>
        <v>0</v>
      </c>
      <c r="S111" s="752"/>
      <c r="T111" s="752">
        <v>0</v>
      </c>
      <c r="U111" s="752">
        <v>0</v>
      </c>
      <c r="V111" s="752">
        <v>0</v>
      </c>
      <c r="W111" s="835"/>
      <c r="X111" s="753">
        <v>12</v>
      </c>
      <c r="Y111" s="831">
        <f t="shared" si="12"/>
        <v>0</v>
      </c>
    </row>
    <row r="112" spans="1:25" x14ac:dyDescent="0.25">
      <c r="A112" s="751">
        <v>98</v>
      </c>
      <c r="B112" s="670" t="s">
        <v>34</v>
      </c>
      <c r="C112" s="671" t="s">
        <v>35</v>
      </c>
      <c r="D112" s="749">
        <f t="shared" si="8"/>
        <v>6538</v>
      </c>
      <c r="E112" s="749">
        <v>0</v>
      </c>
      <c r="F112" s="749">
        <v>0</v>
      </c>
      <c r="G112" s="749">
        <v>0</v>
      </c>
      <c r="H112" s="749"/>
      <c r="I112" s="749">
        <v>0</v>
      </c>
      <c r="J112" s="749">
        <f t="shared" si="11"/>
        <v>0</v>
      </c>
      <c r="K112" s="749">
        <v>0</v>
      </c>
      <c r="L112" s="749">
        <v>0</v>
      </c>
      <c r="M112" s="749">
        <f t="shared" si="9"/>
        <v>144</v>
      </c>
      <c r="N112" s="752">
        <v>144</v>
      </c>
      <c r="O112" s="752">
        <v>0</v>
      </c>
      <c r="P112" s="752"/>
      <c r="Q112" s="752">
        <v>6394</v>
      </c>
      <c r="R112" s="752">
        <f t="shared" si="10"/>
        <v>0</v>
      </c>
      <c r="S112" s="752"/>
      <c r="T112" s="752">
        <v>0</v>
      </c>
      <c r="U112" s="752">
        <v>0</v>
      </c>
      <c r="V112" s="752">
        <v>0</v>
      </c>
      <c r="W112" s="835"/>
      <c r="X112" s="753">
        <v>6538</v>
      </c>
      <c r="Y112" s="831">
        <f t="shared" si="12"/>
        <v>0</v>
      </c>
    </row>
    <row r="113" spans="1:25" x14ac:dyDescent="0.25">
      <c r="A113" s="751">
        <v>99</v>
      </c>
      <c r="B113" s="670" t="s">
        <v>299</v>
      </c>
      <c r="C113" s="671" t="s">
        <v>300</v>
      </c>
      <c r="D113" s="749">
        <f t="shared" si="8"/>
        <v>54613</v>
      </c>
      <c r="E113" s="749">
        <v>0</v>
      </c>
      <c r="F113" s="749">
        <v>0</v>
      </c>
      <c r="G113" s="749">
        <v>0</v>
      </c>
      <c r="H113" s="749"/>
      <c r="I113" s="749">
        <v>0</v>
      </c>
      <c r="J113" s="749">
        <f t="shared" si="11"/>
        <v>0</v>
      </c>
      <c r="K113" s="749">
        <v>0</v>
      </c>
      <c r="L113" s="749">
        <v>0</v>
      </c>
      <c r="M113" s="749">
        <f t="shared" si="9"/>
        <v>54613</v>
      </c>
      <c r="N113" s="752">
        <v>54613</v>
      </c>
      <c r="O113" s="752">
        <v>0</v>
      </c>
      <c r="P113" s="752"/>
      <c r="Q113" s="752">
        <v>0</v>
      </c>
      <c r="R113" s="752">
        <f t="shared" si="10"/>
        <v>0</v>
      </c>
      <c r="S113" s="752"/>
      <c r="T113" s="752">
        <v>0</v>
      </c>
      <c r="U113" s="752">
        <v>0</v>
      </c>
      <c r="V113" s="752">
        <v>0</v>
      </c>
      <c r="W113" s="835"/>
      <c r="X113" s="753">
        <v>54613</v>
      </c>
      <c r="Y113" s="831">
        <f t="shared" si="12"/>
        <v>0</v>
      </c>
    </row>
    <row r="114" spans="1:25" x14ac:dyDescent="0.25">
      <c r="A114" s="751">
        <v>100</v>
      </c>
      <c r="B114" s="670" t="s">
        <v>301</v>
      </c>
      <c r="C114" s="671" t="s">
        <v>302</v>
      </c>
      <c r="D114" s="749">
        <f t="shared" si="8"/>
        <v>33737</v>
      </c>
      <c r="E114" s="749">
        <v>0</v>
      </c>
      <c r="F114" s="749">
        <v>0</v>
      </c>
      <c r="G114" s="749">
        <v>0</v>
      </c>
      <c r="H114" s="749"/>
      <c r="I114" s="749">
        <v>0</v>
      </c>
      <c r="J114" s="749">
        <f t="shared" si="11"/>
        <v>0</v>
      </c>
      <c r="K114" s="749">
        <v>0</v>
      </c>
      <c r="L114" s="749">
        <v>0</v>
      </c>
      <c r="M114" s="749">
        <f t="shared" si="9"/>
        <v>33737</v>
      </c>
      <c r="N114" s="752">
        <v>33737</v>
      </c>
      <c r="O114" s="752">
        <v>0</v>
      </c>
      <c r="P114" s="752"/>
      <c r="Q114" s="752">
        <v>0</v>
      </c>
      <c r="R114" s="752">
        <f t="shared" si="10"/>
        <v>0</v>
      </c>
      <c r="S114" s="752"/>
      <c r="T114" s="752">
        <v>0</v>
      </c>
      <c r="U114" s="752">
        <v>0</v>
      </c>
      <c r="V114" s="752">
        <v>0</v>
      </c>
      <c r="W114" s="835"/>
      <c r="X114" s="753">
        <v>33737</v>
      </c>
      <c r="Y114" s="831">
        <f t="shared" si="12"/>
        <v>0</v>
      </c>
    </row>
    <row r="115" spans="1:25" x14ac:dyDescent="0.25">
      <c r="A115" s="751">
        <v>101</v>
      </c>
      <c r="B115" s="670" t="s">
        <v>60</v>
      </c>
      <c r="C115" s="671" t="s">
        <v>305</v>
      </c>
      <c r="D115" s="749">
        <f t="shared" si="8"/>
        <v>81242</v>
      </c>
      <c r="E115" s="749">
        <v>7767</v>
      </c>
      <c r="F115" s="749">
        <v>0</v>
      </c>
      <c r="G115" s="749">
        <v>1620</v>
      </c>
      <c r="H115" s="749"/>
      <c r="I115" s="749">
        <v>0</v>
      </c>
      <c r="J115" s="749">
        <f t="shared" si="11"/>
        <v>0</v>
      </c>
      <c r="K115" s="749">
        <v>0</v>
      </c>
      <c r="L115" s="749">
        <v>0</v>
      </c>
      <c r="M115" s="749">
        <f t="shared" si="9"/>
        <v>0</v>
      </c>
      <c r="N115" s="752">
        <v>0</v>
      </c>
      <c r="O115" s="752">
        <v>0</v>
      </c>
      <c r="P115" s="752"/>
      <c r="Q115" s="752">
        <v>0</v>
      </c>
      <c r="R115" s="752">
        <f t="shared" si="10"/>
        <v>71855</v>
      </c>
      <c r="S115" s="752"/>
      <c r="T115" s="752">
        <v>28662</v>
      </c>
      <c r="U115" s="752">
        <v>0</v>
      </c>
      <c r="V115" s="752">
        <v>43193</v>
      </c>
      <c r="W115" s="835"/>
      <c r="X115" s="753">
        <v>81242</v>
      </c>
      <c r="Y115" s="831">
        <f t="shared" si="12"/>
        <v>0</v>
      </c>
    </row>
    <row r="116" spans="1:25" x14ac:dyDescent="0.25">
      <c r="A116" s="751">
        <v>102</v>
      </c>
      <c r="B116" s="754" t="s">
        <v>56</v>
      </c>
      <c r="C116" s="671" t="s">
        <v>306</v>
      </c>
      <c r="D116" s="749">
        <f t="shared" si="8"/>
        <v>134898</v>
      </c>
      <c r="E116" s="749">
        <v>8475</v>
      </c>
      <c r="F116" s="749">
        <v>3</v>
      </c>
      <c r="G116" s="749">
        <v>1740</v>
      </c>
      <c r="H116" s="749"/>
      <c r="I116" s="749">
        <f>3952+964</f>
        <v>4916</v>
      </c>
      <c r="J116" s="749">
        <f t="shared" si="11"/>
        <v>2902</v>
      </c>
      <c r="K116" s="749">
        <v>2726</v>
      </c>
      <c r="L116" s="749">
        <v>176</v>
      </c>
      <c r="M116" s="749">
        <f t="shared" si="9"/>
        <v>0</v>
      </c>
      <c r="N116" s="752">
        <v>0</v>
      </c>
      <c r="O116" s="752">
        <v>0</v>
      </c>
      <c r="P116" s="752"/>
      <c r="Q116" s="752">
        <f>7964-964</f>
        <v>7000</v>
      </c>
      <c r="R116" s="752">
        <f t="shared" si="10"/>
        <v>109862</v>
      </c>
      <c r="S116" s="752"/>
      <c r="T116" s="752">
        <v>30306</v>
      </c>
      <c r="U116" s="752">
        <v>8935</v>
      </c>
      <c r="V116" s="752">
        <v>70621</v>
      </c>
      <c r="W116" s="835"/>
      <c r="X116" s="753">
        <v>134898</v>
      </c>
      <c r="Y116" s="831">
        <f t="shared" si="12"/>
        <v>0</v>
      </c>
    </row>
    <row r="117" spans="1:25" x14ac:dyDescent="0.25">
      <c r="A117" s="751">
        <v>103</v>
      </c>
      <c r="B117" s="670" t="s">
        <v>309</v>
      </c>
      <c r="C117" s="671" t="s">
        <v>310</v>
      </c>
      <c r="D117" s="749">
        <f t="shared" si="8"/>
        <v>22436</v>
      </c>
      <c r="E117" s="749">
        <v>0</v>
      </c>
      <c r="F117" s="749">
        <v>0</v>
      </c>
      <c r="G117" s="749">
        <v>0</v>
      </c>
      <c r="H117" s="749"/>
      <c r="I117" s="749">
        <v>0</v>
      </c>
      <c r="J117" s="749">
        <f t="shared" si="11"/>
        <v>0</v>
      </c>
      <c r="K117" s="749">
        <v>0</v>
      </c>
      <c r="L117" s="749">
        <v>0</v>
      </c>
      <c r="M117" s="749">
        <f t="shared" si="9"/>
        <v>22436</v>
      </c>
      <c r="N117" s="752">
        <v>0</v>
      </c>
      <c r="O117" s="752">
        <v>21827</v>
      </c>
      <c r="P117" s="752">
        <v>609</v>
      </c>
      <c r="Q117" s="752">
        <v>0</v>
      </c>
      <c r="R117" s="752">
        <f t="shared" si="10"/>
        <v>0</v>
      </c>
      <c r="S117" s="752"/>
      <c r="T117" s="752">
        <v>0</v>
      </c>
      <c r="U117" s="752">
        <v>0</v>
      </c>
      <c r="V117" s="752">
        <v>0</v>
      </c>
      <c r="W117" s="835"/>
      <c r="X117" s="753">
        <v>22436</v>
      </c>
      <c r="Y117" s="831">
        <f t="shared" si="12"/>
        <v>0</v>
      </c>
    </row>
    <row r="118" spans="1:25" x14ac:dyDescent="0.25">
      <c r="D118" s="836"/>
      <c r="E118" s="836"/>
      <c r="F118" s="836"/>
      <c r="G118" s="836"/>
      <c r="H118" s="836"/>
      <c r="I118" s="836"/>
      <c r="J118" s="836"/>
      <c r="K118" s="836"/>
      <c r="L118" s="836"/>
      <c r="M118" s="836"/>
      <c r="N118" s="836"/>
      <c r="O118" s="836"/>
      <c r="P118" s="836"/>
      <c r="Q118" s="836"/>
      <c r="R118" s="836"/>
      <c r="S118" s="836"/>
      <c r="T118" s="836"/>
      <c r="U118" s="836"/>
      <c r="V118" s="836"/>
    </row>
  </sheetData>
  <mergeCells count="26">
    <mergeCell ref="J6:J7"/>
    <mergeCell ref="K6:K7"/>
    <mergeCell ref="M6:M7"/>
    <mergeCell ref="N6:P6"/>
    <mergeCell ref="R6:R7"/>
    <mergeCell ref="A8:C8"/>
    <mergeCell ref="A11:C11"/>
    <mergeCell ref="A83:A86"/>
    <mergeCell ref="B83:B86"/>
    <mergeCell ref="I5:I7"/>
    <mergeCell ref="A2:V2"/>
    <mergeCell ref="A4:A7"/>
    <mergeCell ref="B4:B7"/>
    <mergeCell ref="C4:C7"/>
    <mergeCell ref="D4:V4"/>
    <mergeCell ref="D5:D7"/>
    <mergeCell ref="E5:E7"/>
    <mergeCell ref="F5:F7"/>
    <mergeCell ref="G5:G7"/>
    <mergeCell ref="H5:H7"/>
    <mergeCell ref="S6:T6"/>
    <mergeCell ref="U6:V6"/>
    <mergeCell ref="J5:L5"/>
    <mergeCell ref="M5:P5"/>
    <mergeCell ref="Q5:Q7"/>
    <mergeCell ref="R5:V5"/>
  </mergeCells>
  <pageMargins left="0" right="0" top="0" bottom="0" header="0" footer="0"/>
  <pageSetup paperSize="9" scale="85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workbookViewId="0">
      <pane xSplit="3" ySplit="7" topLeftCell="H8" activePane="bottomRight" state="frozen"/>
      <selection activeCell="O15" sqref="O15:O17"/>
      <selection pane="topRight" activeCell="O15" sqref="O15:O17"/>
      <selection pane="bottomLeft" activeCell="O15" sqref="O15:O17"/>
      <selection pane="bottomRight" activeCell="A2" sqref="A2:T2"/>
    </sheetView>
  </sheetViews>
  <sheetFormatPr defaultRowHeight="15" x14ac:dyDescent="0.25"/>
  <cols>
    <col min="1" max="2" width="9.140625" style="792"/>
    <col min="3" max="3" width="49.28515625" style="792" customWidth="1"/>
    <col min="4" max="4" width="9.140625" style="2"/>
    <col min="5" max="5" width="11" style="2" customWidth="1"/>
    <col min="6" max="16384" width="9.140625" style="2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5">
      <c r="A2" s="1183" t="s">
        <v>91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  <c r="N2" s="1183"/>
      <c r="O2" s="1183"/>
      <c r="P2" s="1183"/>
      <c r="Q2" s="1183"/>
      <c r="R2" s="1183"/>
      <c r="S2" s="1183"/>
      <c r="T2" s="1183"/>
    </row>
    <row r="3" spans="1:2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5">
      <c r="A4" s="1184" t="s">
        <v>0</v>
      </c>
      <c r="B4" s="1184" t="s">
        <v>1</v>
      </c>
      <c r="C4" s="1185" t="s">
        <v>2</v>
      </c>
      <c r="D4" s="1186" t="s">
        <v>3</v>
      </c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</row>
    <row r="5" spans="1:20" ht="40.5" customHeight="1" x14ac:dyDescent="0.25">
      <c r="A5" s="1184"/>
      <c r="B5" s="1184"/>
      <c r="C5" s="1185"/>
      <c r="D5" s="1186" t="s">
        <v>3</v>
      </c>
      <c r="E5" s="1182" t="s">
        <v>4</v>
      </c>
      <c r="F5" s="1182"/>
      <c r="G5" s="1182" t="s">
        <v>5</v>
      </c>
      <c r="H5" s="1182"/>
      <c r="I5" s="1182" t="s">
        <v>6</v>
      </c>
      <c r="J5" s="1182"/>
      <c r="K5" s="1182" t="s">
        <v>7</v>
      </c>
      <c r="L5" s="1182"/>
      <c r="M5" s="1182" t="s">
        <v>8</v>
      </c>
      <c r="N5" s="1182"/>
      <c r="O5" s="1182" t="s">
        <v>9</v>
      </c>
      <c r="P5" s="1182"/>
      <c r="Q5" s="1182" t="s">
        <v>10</v>
      </c>
      <c r="R5" s="1182"/>
      <c r="S5" s="1182" t="s">
        <v>11</v>
      </c>
      <c r="T5" s="1182"/>
    </row>
    <row r="6" spans="1:20" ht="21" x14ac:dyDescent="0.25">
      <c r="A6" s="1184"/>
      <c r="B6" s="1184"/>
      <c r="C6" s="1185"/>
      <c r="D6" s="1186"/>
      <c r="E6" s="3" t="s">
        <v>12</v>
      </c>
      <c r="F6" s="3" t="s">
        <v>13</v>
      </c>
      <c r="G6" s="3" t="s">
        <v>14</v>
      </c>
      <c r="H6" s="3" t="s">
        <v>15</v>
      </c>
      <c r="I6" s="3" t="s">
        <v>14</v>
      </c>
      <c r="J6" s="3" t="s">
        <v>13</v>
      </c>
      <c r="K6" s="3" t="s">
        <v>14</v>
      </c>
      <c r="L6" s="3" t="s">
        <v>15</v>
      </c>
      <c r="M6" s="3" t="s">
        <v>14</v>
      </c>
      <c r="N6" s="3" t="s">
        <v>15</v>
      </c>
      <c r="O6" s="3" t="s">
        <v>14</v>
      </c>
      <c r="P6" s="3" t="s">
        <v>15</v>
      </c>
      <c r="Q6" s="3" t="s">
        <v>14</v>
      </c>
      <c r="R6" s="3" t="s">
        <v>15</v>
      </c>
      <c r="S6" s="3" t="s">
        <v>14</v>
      </c>
      <c r="T6" s="3" t="s">
        <v>15</v>
      </c>
    </row>
    <row r="7" spans="1:20" x14ac:dyDescent="0.25">
      <c r="A7" s="785">
        <v>1</v>
      </c>
      <c r="B7" s="785">
        <v>2</v>
      </c>
      <c r="C7" s="786">
        <v>3</v>
      </c>
      <c r="D7" s="784">
        <v>4</v>
      </c>
      <c r="E7" s="787">
        <v>5</v>
      </c>
      <c r="F7" s="784">
        <v>6</v>
      </c>
      <c r="G7" s="787">
        <v>7</v>
      </c>
      <c r="H7" s="784">
        <v>8</v>
      </c>
      <c r="I7" s="787">
        <v>9</v>
      </c>
      <c r="J7" s="784">
        <v>10</v>
      </c>
      <c r="K7" s="787">
        <v>11</v>
      </c>
      <c r="L7" s="784">
        <v>12</v>
      </c>
      <c r="M7" s="787">
        <v>13</v>
      </c>
      <c r="N7" s="784">
        <v>14</v>
      </c>
      <c r="O7" s="787">
        <v>15</v>
      </c>
      <c r="P7" s="784">
        <v>16</v>
      </c>
      <c r="Q7" s="787">
        <v>17</v>
      </c>
      <c r="R7" s="784">
        <v>18</v>
      </c>
      <c r="S7" s="787">
        <v>19</v>
      </c>
      <c r="T7" s="784">
        <v>20</v>
      </c>
    </row>
    <row r="8" spans="1:20" s="8" customFormat="1" x14ac:dyDescent="0.25">
      <c r="A8" s="4">
        <v>1</v>
      </c>
      <c r="B8" s="5" t="s">
        <v>16</v>
      </c>
      <c r="C8" s="6" t="s">
        <v>17</v>
      </c>
      <c r="D8" s="7">
        <f>SUM(E8:T8)</f>
        <v>3829</v>
      </c>
      <c r="E8" s="7">
        <f>E9+E10</f>
        <v>50</v>
      </c>
      <c r="F8" s="7">
        <f t="shared" ref="F8:T8" si="0">F9+F10</f>
        <v>40</v>
      </c>
      <c r="G8" s="7">
        <f t="shared" si="0"/>
        <v>350</v>
      </c>
      <c r="H8" s="7">
        <f t="shared" si="0"/>
        <v>53</v>
      </c>
      <c r="I8" s="7">
        <f t="shared" si="0"/>
        <v>995</v>
      </c>
      <c r="J8" s="7">
        <f t="shared" si="0"/>
        <v>250</v>
      </c>
      <c r="K8" s="7">
        <f t="shared" si="0"/>
        <v>1327</v>
      </c>
      <c r="L8" s="7">
        <f t="shared" si="0"/>
        <v>738</v>
      </c>
      <c r="M8" s="7">
        <f t="shared" si="0"/>
        <v>0</v>
      </c>
      <c r="N8" s="7">
        <f t="shared" si="0"/>
        <v>0</v>
      </c>
      <c r="O8" s="7">
        <f t="shared" si="0"/>
        <v>0</v>
      </c>
      <c r="P8" s="7">
        <f t="shared" si="0"/>
        <v>0</v>
      </c>
      <c r="Q8" s="7">
        <f t="shared" si="0"/>
        <v>0</v>
      </c>
      <c r="R8" s="7">
        <f t="shared" si="0"/>
        <v>0</v>
      </c>
      <c r="S8" s="7">
        <f t="shared" si="0"/>
        <v>20</v>
      </c>
      <c r="T8" s="7">
        <f t="shared" si="0"/>
        <v>6</v>
      </c>
    </row>
    <row r="9" spans="1:20" x14ac:dyDescent="0.25">
      <c r="A9" s="786"/>
      <c r="B9" s="9"/>
      <c r="C9" s="10" t="s">
        <v>18</v>
      </c>
      <c r="D9" s="11">
        <f t="shared" ref="D9:D10" si="1">SUM(E9:T9)</f>
        <v>3529</v>
      </c>
      <c r="E9" s="11">
        <f>'[21]Мед. реаб. в АПУ(20-23)'!E9+'[21]Изменения 2-24 - 20-23'!E9</f>
        <v>50</v>
      </c>
      <c r="F9" s="11">
        <f>'[21]Мед. реаб. в АПУ(20-23)'!F9+'[21]Изменения 2-24 - 20-23'!F9</f>
        <v>40</v>
      </c>
      <c r="G9" s="11">
        <f>'[21]Мед. реаб. в АПУ(20-23)'!G9+'[21]Изменения 2-24 - 20-23'!G9</f>
        <v>350</v>
      </c>
      <c r="H9" s="11">
        <f>'[21]Мед. реаб. в АПУ(20-23)'!H9+'[21]Изменения 2-24 - 20-23'!H9</f>
        <v>53</v>
      </c>
      <c r="I9" s="11">
        <f>'[21]Мед. реаб. в АПУ(20-23)'!I9+'[21]Изменения 2-24 - 20-23'!I9</f>
        <v>745</v>
      </c>
      <c r="J9" s="11">
        <f>'[21]Мед. реаб. в АПУ(20-23)'!J9+'[21]Изменения 2-24 - 20-23'!J9</f>
        <v>200</v>
      </c>
      <c r="K9" s="11">
        <f>'[21]Мед. реаб. в АПУ(20-23)'!K9+'[21]Изменения 2-24 - 20-23'!K9</f>
        <v>1327</v>
      </c>
      <c r="L9" s="11">
        <f>'[21]Мед. реаб. в АПУ(20-23)'!L9+'[21]Изменения 2-24 - 20-23'!L9</f>
        <v>738</v>
      </c>
      <c r="M9" s="11">
        <f>'[21]Мед. реаб. в АПУ(20-23)'!M9+'[21]Изменения 2-24 - 20-23'!M9</f>
        <v>0</v>
      </c>
      <c r="N9" s="11">
        <f>'[21]Мед. реаб. в АПУ(20-23)'!N9+'[21]Изменения 2-24 - 20-23'!N9</f>
        <v>0</v>
      </c>
      <c r="O9" s="11">
        <f>'[21]Мед. реаб. в АПУ(20-23)'!O9+'[21]Изменения 2-24 - 20-23'!O9</f>
        <v>0</v>
      </c>
      <c r="P9" s="11">
        <f>'[21]Мед. реаб. в АПУ(20-23)'!P9+'[21]Изменения 2-24 - 20-23'!P9</f>
        <v>0</v>
      </c>
      <c r="Q9" s="11">
        <f>'[21]Мед. реаб. в АПУ(20-23)'!Q9+'[21]Изменения 2-24 - 20-23'!Q9</f>
        <v>0</v>
      </c>
      <c r="R9" s="11">
        <f>'[21]Мед. реаб. в АПУ(20-23)'!R9+'[21]Изменения 2-24 - 20-23'!R9</f>
        <v>0</v>
      </c>
      <c r="S9" s="11">
        <f>'[21]Мед. реаб. в АПУ(20-23)'!S9+'[21]Изменения 2-24 - 20-23'!S9</f>
        <v>20</v>
      </c>
      <c r="T9" s="11">
        <f>'[21]Мед. реаб. в АПУ(20-23)'!T9+'[21]Изменения 2-24 - 20-23'!T9</f>
        <v>6</v>
      </c>
    </row>
    <row r="10" spans="1:20" x14ac:dyDescent="0.25">
      <c r="A10" s="786"/>
      <c r="B10" s="9"/>
      <c r="C10" s="10" t="s">
        <v>19</v>
      </c>
      <c r="D10" s="11">
        <f t="shared" si="1"/>
        <v>300</v>
      </c>
      <c r="E10" s="11">
        <f>'[21]Мед. реаб. в АПУ(20-23)'!E10+'[21]Изменения 2-24 - 20-23'!E10</f>
        <v>0</v>
      </c>
      <c r="F10" s="11">
        <f>'[21]Мед. реаб. в АПУ(20-23)'!F10+'[21]Изменения 2-24 - 20-23'!F10</f>
        <v>0</v>
      </c>
      <c r="G10" s="11">
        <f>'[21]Мед. реаб. в АПУ(20-23)'!G10+'[21]Изменения 2-24 - 20-23'!G10</f>
        <v>0</v>
      </c>
      <c r="H10" s="11">
        <f>'[21]Мед. реаб. в АПУ(20-23)'!H10+'[21]Изменения 2-24 - 20-23'!H10</f>
        <v>0</v>
      </c>
      <c r="I10" s="11">
        <f>'[21]Мед. реаб. в АПУ(20-23)'!I10+'[21]Изменения 2-24 - 20-23'!I10</f>
        <v>250</v>
      </c>
      <c r="J10" s="11">
        <f>'[21]Мед. реаб. в АПУ(20-23)'!J10+'[21]Изменения 2-24 - 20-23'!J10</f>
        <v>50</v>
      </c>
      <c r="K10" s="11">
        <f>'[21]Мед. реаб. в АПУ(20-23)'!K10+'[21]Изменения 2-24 - 20-23'!K10</f>
        <v>0</v>
      </c>
      <c r="L10" s="11">
        <f>'[21]Мед. реаб. в АПУ(20-23)'!L10+'[21]Изменения 2-24 - 20-23'!L10</f>
        <v>0</v>
      </c>
      <c r="M10" s="11">
        <f>'[21]Мед. реаб. в АПУ(20-23)'!M10+'[21]Изменения 2-24 - 20-23'!M10</f>
        <v>0</v>
      </c>
      <c r="N10" s="11">
        <f>'[21]Мед. реаб. в АПУ(20-23)'!N10+'[21]Изменения 2-24 - 20-23'!N10</f>
        <v>0</v>
      </c>
      <c r="O10" s="11">
        <f>'[21]Мед. реаб. в АПУ(20-23)'!O10+'[21]Изменения 2-24 - 20-23'!O10</f>
        <v>0</v>
      </c>
      <c r="P10" s="11">
        <f>'[21]Мед. реаб. в АПУ(20-23)'!P10+'[21]Изменения 2-24 - 20-23'!P10</f>
        <v>0</v>
      </c>
      <c r="Q10" s="11">
        <f>'[21]Мед. реаб. в АПУ(20-23)'!Q10+'[21]Изменения 2-24 - 20-23'!Q10</f>
        <v>0</v>
      </c>
      <c r="R10" s="11">
        <f>'[21]Мед. реаб. в АПУ(20-23)'!R10+'[21]Изменения 2-24 - 20-23'!R10</f>
        <v>0</v>
      </c>
      <c r="S10" s="11">
        <f>'[21]Мед. реаб. в АПУ(20-23)'!S10+'[21]Изменения 2-24 - 20-23'!S10</f>
        <v>0</v>
      </c>
      <c r="T10" s="11">
        <f>'[21]Мед. реаб. в АПУ(20-23)'!T10+'[21]Изменения 2-24 - 20-23'!T10</f>
        <v>0</v>
      </c>
    </row>
    <row r="11" spans="1:20" s="8" customFormat="1" x14ac:dyDescent="0.25">
      <c r="A11" s="4">
        <v>2</v>
      </c>
      <c r="B11" s="5" t="s">
        <v>20</v>
      </c>
      <c r="C11" s="6" t="s">
        <v>21</v>
      </c>
      <c r="D11" s="7">
        <f>SUM(E11:T11)</f>
        <v>440</v>
      </c>
      <c r="E11" s="7">
        <f>E12+E13</f>
        <v>66</v>
      </c>
      <c r="F11" s="7">
        <f t="shared" ref="F11:T11" si="2">F12+F13</f>
        <v>3</v>
      </c>
      <c r="G11" s="7">
        <f t="shared" si="2"/>
        <v>31</v>
      </c>
      <c r="H11" s="7">
        <f t="shared" si="2"/>
        <v>20</v>
      </c>
      <c r="I11" s="7">
        <f t="shared" si="2"/>
        <v>30</v>
      </c>
      <c r="J11" s="7">
        <f t="shared" si="2"/>
        <v>20</v>
      </c>
      <c r="K11" s="7">
        <f t="shared" si="2"/>
        <v>187</v>
      </c>
      <c r="L11" s="7">
        <f t="shared" si="2"/>
        <v>73</v>
      </c>
      <c r="M11" s="7">
        <f t="shared" si="2"/>
        <v>10</v>
      </c>
      <c r="N11" s="7">
        <f t="shared" si="2"/>
        <v>0</v>
      </c>
      <c r="O11" s="7">
        <f t="shared" si="2"/>
        <v>0</v>
      </c>
      <c r="P11" s="7">
        <f t="shared" si="2"/>
        <v>0</v>
      </c>
      <c r="Q11" s="7">
        <f t="shared" si="2"/>
        <v>0</v>
      </c>
      <c r="R11" s="7">
        <f t="shared" si="2"/>
        <v>0</v>
      </c>
      <c r="S11" s="7">
        <f t="shared" si="2"/>
        <v>0</v>
      </c>
      <c r="T11" s="7">
        <f t="shared" si="2"/>
        <v>0</v>
      </c>
    </row>
    <row r="12" spans="1:20" s="8" customFormat="1" x14ac:dyDescent="0.25">
      <c r="A12" s="4"/>
      <c r="B12" s="5"/>
      <c r="C12" s="10" t="s">
        <v>18</v>
      </c>
      <c r="D12" s="11">
        <f t="shared" ref="D12:D17" si="3">SUM(E12:T12)</f>
        <v>200</v>
      </c>
      <c r="E12" s="11">
        <f>'[21]Мед. реаб. в АПУ(20-23)'!E12+'[21]Изменения 2-24 - 20-23'!E12</f>
        <v>6</v>
      </c>
      <c r="F12" s="11">
        <f>'[21]Мед. реаб. в АПУ(20-23)'!F12+'[21]Изменения 2-24 - 20-23'!F12</f>
        <v>3</v>
      </c>
      <c r="G12" s="11">
        <f>'[21]Мед. реаб. в АПУ(20-23)'!G12+'[21]Изменения 2-24 - 20-23'!G12</f>
        <v>21</v>
      </c>
      <c r="H12" s="11">
        <f>'[21]Мед. реаб. в АПУ(20-23)'!H12+'[21]Изменения 2-24 - 20-23'!H12</f>
        <v>20</v>
      </c>
      <c r="I12" s="11">
        <f>'[21]Мед. реаб. в АПУ(20-23)'!I12+'[21]Изменения 2-24 - 20-23'!I12</f>
        <v>20</v>
      </c>
      <c r="J12" s="11">
        <f>'[21]Мед. реаб. в АПУ(20-23)'!J12+'[21]Изменения 2-24 - 20-23'!J12</f>
        <v>20</v>
      </c>
      <c r="K12" s="11">
        <f>'[21]Мед. реаб. в АПУ(20-23)'!K12+'[21]Изменения 2-24 - 20-23'!K12</f>
        <v>65</v>
      </c>
      <c r="L12" s="11">
        <f>'[21]Мед. реаб. в АПУ(20-23)'!L12+'[21]Изменения 2-24 - 20-23'!L12</f>
        <v>45</v>
      </c>
      <c r="M12" s="11">
        <f>'[21]Мед. реаб. в АПУ(20-23)'!M12+'[21]Изменения 2-24 - 20-23'!M12</f>
        <v>0</v>
      </c>
      <c r="N12" s="11">
        <f>'[21]Мед. реаб. в АПУ(20-23)'!N12+'[21]Изменения 2-24 - 20-23'!N12</f>
        <v>0</v>
      </c>
      <c r="O12" s="11">
        <f>'[21]Мед. реаб. в АПУ(20-23)'!O12+'[21]Изменения 2-24 - 20-23'!O12</f>
        <v>0</v>
      </c>
      <c r="P12" s="11">
        <f>'[21]Мед. реаб. в АПУ(20-23)'!P12+'[21]Изменения 2-24 - 20-23'!P12</f>
        <v>0</v>
      </c>
      <c r="Q12" s="11">
        <f>'[21]Мед. реаб. в АПУ(20-23)'!Q12+'[21]Изменения 2-24 - 20-23'!Q12</f>
        <v>0</v>
      </c>
      <c r="R12" s="11">
        <f>'[21]Мед. реаб. в АПУ(20-23)'!R12+'[21]Изменения 2-24 - 20-23'!R12</f>
        <v>0</v>
      </c>
      <c r="S12" s="11">
        <f>'[21]Мед. реаб. в АПУ(20-23)'!S12+'[21]Изменения 2-24 - 20-23'!S12</f>
        <v>0</v>
      </c>
      <c r="T12" s="11">
        <f>'[21]Мед. реаб. в АПУ(20-23)'!T12+'[21]Изменения 2-24 - 20-23'!T12</f>
        <v>0</v>
      </c>
    </row>
    <row r="13" spans="1:20" x14ac:dyDescent="0.25">
      <c r="A13" s="786"/>
      <c r="B13" s="9"/>
      <c r="C13" s="10" t="s">
        <v>19</v>
      </c>
      <c r="D13" s="11">
        <f t="shared" si="3"/>
        <v>240</v>
      </c>
      <c r="E13" s="11">
        <f>'[21]Мед. реаб. в АПУ(20-23)'!E13+'[21]Изменения 2-24 - 20-23'!E13</f>
        <v>60</v>
      </c>
      <c r="F13" s="11">
        <f>'[21]Мед. реаб. в АПУ(20-23)'!F13+'[21]Изменения 2-24 - 20-23'!F13</f>
        <v>0</v>
      </c>
      <c r="G13" s="11">
        <f>'[21]Мед. реаб. в АПУ(20-23)'!G13+'[21]Изменения 2-24 - 20-23'!G13</f>
        <v>10</v>
      </c>
      <c r="H13" s="11">
        <f>'[21]Мед. реаб. в АПУ(20-23)'!H13+'[21]Изменения 2-24 - 20-23'!H13</f>
        <v>0</v>
      </c>
      <c r="I13" s="11">
        <f>'[21]Мед. реаб. в АПУ(20-23)'!I13+'[21]Изменения 2-24 - 20-23'!I13</f>
        <v>10</v>
      </c>
      <c r="J13" s="793">
        <f>'[21]Мед. реаб. в АПУ(20-23)'!J13+'[21]Изменения 2-24 - 20-23'!J13</f>
        <v>0</v>
      </c>
      <c r="K13" s="793">
        <f>'[21]Мед. реаб. в АПУ(20-23)'!K13+'[21]Изменения 2-24 - 20-23'!K13</f>
        <v>122</v>
      </c>
      <c r="L13" s="793">
        <f>'[21]Мед. реаб. в АПУ(20-23)'!L13+'[21]Изменения 2-24 - 20-23'!L13</f>
        <v>28</v>
      </c>
      <c r="M13" s="793">
        <f>'[21]Мед. реаб. в АПУ(20-23)'!M13+'[21]Изменения 2-24 - 20-23'!M13</f>
        <v>10</v>
      </c>
      <c r="N13" s="793">
        <f>'[21]Мед. реаб. в АПУ(20-23)'!N13+'[21]Изменения 2-24 - 20-23'!N13</f>
        <v>0</v>
      </c>
      <c r="O13" s="793">
        <f>'[21]Мед. реаб. в АПУ(20-23)'!O13+'[21]Изменения 2-24 - 20-23'!O13</f>
        <v>0</v>
      </c>
      <c r="P13" s="793">
        <f>'[21]Мед. реаб. в АПУ(20-23)'!P13+'[21]Изменения 2-24 - 20-23'!P13</f>
        <v>0</v>
      </c>
      <c r="Q13" s="793">
        <f>'[21]Мед. реаб. в АПУ(20-23)'!Q13+'[21]Изменения 2-24 - 20-23'!Q13</f>
        <v>0</v>
      </c>
      <c r="R13" s="11">
        <f>'[21]Мед. реаб. в АПУ(20-23)'!R13+'[21]Изменения 2-24 - 20-23'!R13</f>
        <v>0</v>
      </c>
      <c r="S13" s="11">
        <f>'[21]Мед. реаб. в АПУ(20-23)'!S13+'[21]Изменения 2-24 - 20-23'!S13</f>
        <v>0</v>
      </c>
      <c r="T13" s="11">
        <f>'[21]Мед. реаб. в АПУ(20-23)'!T13+'[21]Изменения 2-24 - 20-23'!T13</f>
        <v>0</v>
      </c>
    </row>
    <row r="14" spans="1:20" x14ac:dyDescent="0.25">
      <c r="A14" s="786">
        <v>3</v>
      </c>
      <c r="B14" s="9" t="s">
        <v>22</v>
      </c>
      <c r="C14" s="12" t="s">
        <v>23</v>
      </c>
      <c r="D14" s="11">
        <f t="shared" si="3"/>
        <v>340</v>
      </c>
      <c r="E14" s="11">
        <f>'[21]Мед. реаб. в АПУ(20-23)'!E14+'[21]Изменения 2-24 - 20-23'!E14</f>
        <v>82</v>
      </c>
      <c r="F14" s="11">
        <f>'[21]Мед. реаб. в АПУ(20-23)'!F14+'[21]Изменения 2-24 - 20-23'!F14</f>
        <v>0</v>
      </c>
      <c r="G14" s="11">
        <f>'[21]Мед. реаб. в АПУ(20-23)'!G14+'[21]Изменения 2-24 - 20-23'!G14</f>
        <v>3</v>
      </c>
      <c r="H14" s="11">
        <f>'[21]Мед. реаб. в АПУ(20-23)'!H14+'[21]Изменения 2-24 - 20-23'!H14</f>
        <v>0</v>
      </c>
      <c r="I14" s="11">
        <f>'[21]Мед. реаб. в АПУ(20-23)'!I14+'[21]Изменения 2-24 - 20-23'!I14</f>
        <v>30</v>
      </c>
      <c r="J14" s="793">
        <f>'[21]Мед. реаб. в АПУ(20-23)'!J14+'[21]Изменения 2-24 - 20-23'!J14</f>
        <v>0</v>
      </c>
      <c r="K14" s="793">
        <f>'[21]Мед. реаб. в АПУ(20-23)'!K14+'[21]Изменения 2-24 - 20-23'!K14</f>
        <v>173</v>
      </c>
      <c r="L14" s="793">
        <f>'[21]Мед. реаб. в АПУ(20-23)'!L14+'[21]Изменения 2-24 - 20-23'!L14</f>
        <v>42</v>
      </c>
      <c r="M14" s="793">
        <f>'[21]Мед. реаб. в АПУ(20-23)'!M14+'[21]Изменения 2-24 - 20-23'!M14</f>
        <v>10</v>
      </c>
      <c r="N14" s="793">
        <f>'[21]Мед. реаб. в АПУ(20-23)'!N14+'[21]Изменения 2-24 - 20-23'!N14</f>
        <v>0</v>
      </c>
      <c r="O14" s="793">
        <f>'[21]Мед. реаб. в АПУ(20-23)'!O14+'[21]Изменения 2-24 - 20-23'!O14</f>
        <v>0</v>
      </c>
      <c r="P14" s="793">
        <f>'[21]Мед. реаб. в АПУ(20-23)'!P14+'[21]Изменения 2-24 - 20-23'!P14</f>
        <v>0</v>
      </c>
      <c r="Q14" s="793">
        <f>'[21]Мед. реаб. в АПУ(20-23)'!Q14+'[21]Изменения 2-24 - 20-23'!Q14</f>
        <v>0</v>
      </c>
      <c r="R14" s="11">
        <f>'[21]Мед. реаб. в АПУ(20-23)'!R14+'[21]Изменения 2-24 - 20-23'!R14</f>
        <v>0</v>
      </c>
      <c r="S14" s="11">
        <f>'[21]Мед. реаб. в АПУ(20-23)'!S14+'[21]Изменения 2-24 - 20-23'!S14</f>
        <v>0</v>
      </c>
      <c r="T14" s="11">
        <f>'[21]Мед. реаб. в АПУ(20-23)'!T14+'[21]Изменения 2-24 - 20-23'!T14</f>
        <v>0</v>
      </c>
    </row>
    <row r="15" spans="1:20" x14ac:dyDescent="0.25">
      <c r="A15" s="786">
        <v>4</v>
      </c>
      <c r="B15" s="9" t="s">
        <v>24</v>
      </c>
      <c r="C15" s="12" t="s">
        <v>25</v>
      </c>
      <c r="D15" s="11">
        <f t="shared" si="3"/>
        <v>350</v>
      </c>
      <c r="E15" s="11">
        <f>'[21]Мед. реаб. в АПУ(20-23)'!E15+'[21]Изменения 2-24 - 20-23'!E15</f>
        <v>82</v>
      </c>
      <c r="F15" s="11">
        <f>'[21]Мед. реаб. в АПУ(20-23)'!F15+'[21]Изменения 2-24 - 20-23'!F15</f>
        <v>0</v>
      </c>
      <c r="G15" s="11">
        <f>'[21]Мед. реаб. в АПУ(20-23)'!G15+'[21]Изменения 2-24 - 20-23'!G15</f>
        <v>3</v>
      </c>
      <c r="H15" s="11">
        <f>'[21]Мед. реаб. в АПУ(20-23)'!H15+'[21]Изменения 2-24 - 20-23'!H15</f>
        <v>0</v>
      </c>
      <c r="I15" s="11">
        <f>'[21]Мед. реаб. в АПУ(20-23)'!I15+'[21]Изменения 2-24 - 20-23'!I15</f>
        <v>35</v>
      </c>
      <c r="J15" s="793">
        <f>'[21]Мед. реаб. в АПУ(20-23)'!J15+'[21]Изменения 2-24 - 20-23'!J15</f>
        <v>0</v>
      </c>
      <c r="K15" s="793">
        <f>'[21]Мед. реаб. в АПУ(20-23)'!K15+'[21]Изменения 2-24 - 20-23'!K15</f>
        <v>175</v>
      </c>
      <c r="L15" s="793">
        <f>'[21]Мед. реаб. в АПУ(20-23)'!L15+'[21]Изменения 2-24 - 20-23'!L15</f>
        <v>35</v>
      </c>
      <c r="M15" s="793">
        <f>'[21]Мед. реаб. в АПУ(20-23)'!M15+'[21]Изменения 2-24 - 20-23'!M15</f>
        <v>20</v>
      </c>
      <c r="N15" s="793">
        <f>'[21]Мед. реаб. в АПУ(20-23)'!N15+'[21]Изменения 2-24 - 20-23'!N15</f>
        <v>0</v>
      </c>
      <c r="O15" s="793">
        <f>'[21]Мед. реаб. в АПУ(20-23)'!O15+'[21]Изменения 2-24 - 20-23'!O15</f>
        <v>0</v>
      </c>
      <c r="P15" s="793">
        <f>'[21]Мед. реаб. в АПУ(20-23)'!P15+'[21]Изменения 2-24 - 20-23'!P15</f>
        <v>0</v>
      </c>
      <c r="Q15" s="793">
        <f>'[21]Мед. реаб. в АПУ(20-23)'!Q15+'[21]Изменения 2-24 - 20-23'!Q15</f>
        <v>0</v>
      </c>
      <c r="R15" s="11">
        <f>'[21]Мед. реаб. в АПУ(20-23)'!R15+'[21]Изменения 2-24 - 20-23'!R15</f>
        <v>0</v>
      </c>
      <c r="S15" s="11">
        <f>'[21]Мед. реаб. в АПУ(20-23)'!S15+'[21]Изменения 2-24 - 20-23'!S15</f>
        <v>0</v>
      </c>
      <c r="T15" s="11">
        <f>'[21]Мед. реаб. в АПУ(20-23)'!T15+'[21]Изменения 2-24 - 20-23'!T15</f>
        <v>0</v>
      </c>
    </row>
    <row r="16" spans="1:20" x14ac:dyDescent="0.25">
      <c r="A16" s="786">
        <v>5</v>
      </c>
      <c r="B16" s="9" t="s">
        <v>26</v>
      </c>
      <c r="C16" s="12" t="s">
        <v>27</v>
      </c>
      <c r="D16" s="11">
        <f t="shared" si="3"/>
        <v>350</v>
      </c>
      <c r="E16" s="11">
        <f>'[21]Мед. реаб. в АПУ(20-23)'!E16+'[21]Изменения 2-24 - 20-23'!E16</f>
        <v>100</v>
      </c>
      <c r="F16" s="11">
        <f>'[21]Мед. реаб. в АПУ(20-23)'!F16+'[21]Изменения 2-24 - 20-23'!F16</f>
        <v>0</v>
      </c>
      <c r="G16" s="11">
        <f>'[21]Мед. реаб. в АПУ(20-23)'!G16+'[21]Изменения 2-24 - 20-23'!G16</f>
        <v>3</v>
      </c>
      <c r="H16" s="11">
        <f>'[21]Мед. реаб. в АПУ(20-23)'!H16+'[21]Изменения 2-24 - 20-23'!H16</f>
        <v>0</v>
      </c>
      <c r="I16" s="11">
        <f>'[21]Мед. реаб. в АПУ(20-23)'!I16+'[21]Изменения 2-24 - 20-23'!I16</f>
        <v>44</v>
      </c>
      <c r="J16" s="793">
        <f>'[21]Мед. реаб. в АПУ(20-23)'!J16+'[21]Изменения 2-24 - 20-23'!J16</f>
        <v>0</v>
      </c>
      <c r="K16" s="793">
        <f>'[21]Мед. реаб. в АПУ(20-23)'!K16+'[21]Изменения 2-24 - 20-23'!K16</f>
        <v>160</v>
      </c>
      <c r="L16" s="793">
        <f>'[21]Мед. реаб. в АПУ(20-23)'!L16+'[21]Изменения 2-24 - 20-23'!L16</f>
        <v>30</v>
      </c>
      <c r="M16" s="793">
        <f>'[21]Мед. реаб. в АПУ(20-23)'!M16+'[21]Изменения 2-24 - 20-23'!M16</f>
        <v>13</v>
      </c>
      <c r="N16" s="793">
        <f>'[21]Мед. реаб. в АПУ(20-23)'!N16+'[21]Изменения 2-24 - 20-23'!N16</f>
        <v>0</v>
      </c>
      <c r="O16" s="793">
        <f>'[21]Мед. реаб. в АПУ(20-23)'!O16+'[21]Изменения 2-24 - 20-23'!O16</f>
        <v>0</v>
      </c>
      <c r="P16" s="793">
        <f>'[21]Мед. реаб. в АПУ(20-23)'!P16+'[21]Изменения 2-24 - 20-23'!P16</f>
        <v>0</v>
      </c>
      <c r="Q16" s="793">
        <f>'[21]Мед. реаб. в АПУ(20-23)'!Q16+'[21]Изменения 2-24 - 20-23'!Q16</f>
        <v>0</v>
      </c>
      <c r="R16" s="11">
        <f>'[21]Мед. реаб. в АПУ(20-23)'!R16+'[21]Изменения 2-24 - 20-23'!R16</f>
        <v>0</v>
      </c>
      <c r="S16" s="11">
        <f>'[21]Мед. реаб. в АПУ(20-23)'!S16+'[21]Изменения 2-24 - 20-23'!S16</f>
        <v>0</v>
      </c>
      <c r="T16" s="11">
        <f>'[21]Мед. реаб. в АПУ(20-23)'!T16+'[21]Изменения 2-24 - 20-23'!T16</f>
        <v>0</v>
      </c>
    </row>
    <row r="17" spans="1:20" x14ac:dyDescent="0.25">
      <c r="A17" s="786">
        <v>6</v>
      </c>
      <c r="B17" s="9" t="s">
        <v>28</v>
      </c>
      <c r="C17" s="12" t="s">
        <v>29</v>
      </c>
      <c r="D17" s="11">
        <f t="shared" si="3"/>
        <v>451</v>
      </c>
      <c r="E17" s="11">
        <f>'[21]Мед. реаб. в АПУ(20-23)'!E17+'[21]Изменения 2-24 - 20-23'!E17</f>
        <v>180</v>
      </c>
      <c r="F17" s="11">
        <f>'[21]Мед. реаб. в АПУ(20-23)'!F17+'[21]Изменения 2-24 - 20-23'!F17</f>
        <v>12</v>
      </c>
      <c r="G17" s="11">
        <f>'[21]Мед. реаб. в АПУ(20-23)'!G17+'[21]Изменения 2-24 - 20-23'!G17</f>
        <v>14</v>
      </c>
      <c r="H17" s="11">
        <f>'[21]Мед. реаб. в АПУ(20-23)'!H17+'[21]Изменения 2-24 - 20-23'!H17</f>
        <v>0</v>
      </c>
      <c r="I17" s="11">
        <f>'[21]Мед. реаб. в АПУ(20-23)'!I17+'[21]Изменения 2-24 - 20-23'!I17</f>
        <v>61</v>
      </c>
      <c r="J17" s="793">
        <f>'[21]Мед. реаб. в АПУ(20-23)'!J17+'[21]Изменения 2-24 - 20-23'!J17</f>
        <v>0</v>
      </c>
      <c r="K17" s="793">
        <f>'[21]Мед. реаб. в АПУ(20-23)'!K17+'[21]Изменения 2-24 - 20-23'!K17</f>
        <v>149</v>
      </c>
      <c r="L17" s="793">
        <f>'[21]Мед. реаб. в АПУ(20-23)'!L17+'[21]Изменения 2-24 - 20-23'!L17</f>
        <v>20</v>
      </c>
      <c r="M17" s="793">
        <f>'[21]Мед. реаб. в АПУ(20-23)'!M17+'[21]Изменения 2-24 - 20-23'!M17</f>
        <v>15</v>
      </c>
      <c r="N17" s="793">
        <f>'[21]Мед. реаб. в АПУ(20-23)'!N17+'[21]Изменения 2-24 - 20-23'!N17</f>
        <v>0</v>
      </c>
      <c r="O17" s="793">
        <f>'[21]Мед. реаб. в АПУ(20-23)'!O17+'[21]Изменения 2-24 - 20-23'!O17</f>
        <v>0</v>
      </c>
      <c r="P17" s="793">
        <f>'[21]Мед. реаб. в АПУ(20-23)'!P17+'[21]Изменения 2-24 - 20-23'!P17</f>
        <v>0</v>
      </c>
      <c r="Q17" s="793">
        <f>'[21]Мед. реаб. в АПУ(20-23)'!Q17+'[21]Изменения 2-24 - 20-23'!Q17</f>
        <v>0</v>
      </c>
      <c r="R17" s="11">
        <f>'[21]Мед. реаб. в АПУ(20-23)'!R17+'[21]Изменения 2-24 - 20-23'!R17</f>
        <v>0</v>
      </c>
      <c r="S17" s="11">
        <f>'[21]Мед. реаб. в АПУ(20-23)'!S17+'[21]Изменения 2-24 - 20-23'!S17</f>
        <v>0</v>
      </c>
      <c r="T17" s="11">
        <f>'[21]Мед. реаб. в АПУ(20-23)'!T17+'[21]Изменения 2-24 - 20-23'!T17</f>
        <v>0</v>
      </c>
    </row>
    <row r="18" spans="1:20" s="8" customFormat="1" x14ac:dyDescent="0.25">
      <c r="A18" s="4">
        <v>7</v>
      </c>
      <c r="B18" s="5" t="s">
        <v>30</v>
      </c>
      <c r="C18" s="6" t="s">
        <v>31</v>
      </c>
      <c r="D18" s="7">
        <f>SUM(E18:T18)</f>
        <v>285</v>
      </c>
      <c r="E18" s="7">
        <f>E19+E20</f>
        <v>24</v>
      </c>
      <c r="F18" s="7">
        <f t="shared" ref="F18:T18" si="4">F19+F20</f>
        <v>9</v>
      </c>
      <c r="G18" s="7">
        <f t="shared" si="4"/>
        <v>13</v>
      </c>
      <c r="H18" s="7">
        <f t="shared" si="4"/>
        <v>6</v>
      </c>
      <c r="I18" s="7">
        <f t="shared" si="4"/>
        <v>25</v>
      </c>
      <c r="J18" s="794">
        <f t="shared" si="4"/>
        <v>5</v>
      </c>
      <c r="K18" s="794">
        <f t="shared" si="4"/>
        <v>133</v>
      </c>
      <c r="L18" s="794">
        <f t="shared" si="4"/>
        <v>47</v>
      </c>
      <c r="M18" s="794">
        <f t="shared" si="4"/>
        <v>19</v>
      </c>
      <c r="N18" s="794">
        <f t="shared" si="4"/>
        <v>4</v>
      </c>
      <c r="O18" s="794">
        <f t="shared" si="4"/>
        <v>0</v>
      </c>
      <c r="P18" s="794">
        <f t="shared" si="4"/>
        <v>0</v>
      </c>
      <c r="Q18" s="794">
        <f t="shared" si="4"/>
        <v>0</v>
      </c>
      <c r="R18" s="7">
        <f t="shared" si="4"/>
        <v>0</v>
      </c>
      <c r="S18" s="7">
        <f t="shared" si="4"/>
        <v>0</v>
      </c>
      <c r="T18" s="7">
        <f t="shared" si="4"/>
        <v>0</v>
      </c>
    </row>
    <row r="19" spans="1:20" s="8" customFormat="1" x14ac:dyDescent="0.25">
      <c r="A19" s="4"/>
      <c r="B19" s="5"/>
      <c r="C19" s="10" t="s">
        <v>18</v>
      </c>
      <c r="D19" s="11">
        <f t="shared" ref="D19:D20" si="5">SUM(E19:T19)</f>
        <v>100</v>
      </c>
      <c r="E19" s="11">
        <f>'[21]Мед. реаб. в АПУ(20-23)'!E19+'[21]Изменения 2-24 - 20-23'!E19</f>
        <v>4</v>
      </c>
      <c r="F19" s="11">
        <f>'[21]Мед. реаб. в АПУ(20-23)'!F19+'[21]Изменения 2-24 - 20-23'!F19</f>
        <v>2</v>
      </c>
      <c r="G19" s="11">
        <f>'[21]Мед. реаб. в АПУ(20-23)'!G19+'[21]Изменения 2-24 - 20-23'!G19</f>
        <v>10</v>
      </c>
      <c r="H19" s="11">
        <f>'[21]Мед. реаб. в АПУ(20-23)'!H19+'[21]Изменения 2-24 - 20-23'!H19</f>
        <v>6</v>
      </c>
      <c r="I19" s="11">
        <f>'[21]Мед. реаб. в АПУ(20-23)'!I19+'[21]Изменения 2-24 - 20-23'!I19</f>
        <v>10</v>
      </c>
      <c r="J19" s="793">
        <f>'[21]Мед. реаб. в АПУ(20-23)'!J19+'[21]Изменения 2-24 - 20-23'!J19</f>
        <v>5</v>
      </c>
      <c r="K19" s="793">
        <f>'[21]Мед. реаб. в АПУ(20-23)'!K19+'[21]Изменения 2-24 - 20-23'!K19</f>
        <v>33</v>
      </c>
      <c r="L19" s="793">
        <f>'[21]Мед. реаб. в АПУ(20-23)'!L19+'[21]Изменения 2-24 - 20-23'!L19</f>
        <v>20</v>
      </c>
      <c r="M19" s="793">
        <f>'[21]Мед. реаб. в АПУ(20-23)'!M19+'[21]Изменения 2-24 - 20-23'!M19</f>
        <v>6</v>
      </c>
      <c r="N19" s="793">
        <f>'[21]Мед. реаб. в АПУ(20-23)'!N19+'[21]Изменения 2-24 - 20-23'!N19</f>
        <v>4</v>
      </c>
      <c r="O19" s="793">
        <f>'[21]Мед. реаб. в АПУ(20-23)'!O19+'[21]Изменения 2-24 - 20-23'!O19</f>
        <v>0</v>
      </c>
      <c r="P19" s="793">
        <f>'[21]Мед. реаб. в АПУ(20-23)'!P19+'[21]Изменения 2-24 - 20-23'!P19</f>
        <v>0</v>
      </c>
      <c r="Q19" s="793">
        <f>'[21]Мед. реаб. в АПУ(20-23)'!Q19+'[21]Изменения 2-24 - 20-23'!Q19</f>
        <v>0</v>
      </c>
      <c r="R19" s="11">
        <f>'[21]Мед. реаб. в АПУ(20-23)'!R19+'[21]Изменения 2-24 - 20-23'!R19</f>
        <v>0</v>
      </c>
      <c r="S19" s="11">
        <f>'[21]Мед. реаб. в АПУ(20-23)'!S19+'[21]Изменения 2-24 - 20-23'!S19</f>
        <v>0</v>
      </c>
      <c r="T19" s="11">
        <f>'[21]Мед. реаб. в АПУ(20-23)'!T19+'[21]Изменения 2-24 - 20-23'!T19</f>
        <v>0</v>
      </c>
    </row>
    <row r="20" spans="1:20" s="8" customFormat="1" x14ac:dyDescent="0.25">
      <c r="A20" s="4"/>
      <c r="B20" s="5"/>
      <c r="C20" s="10" t="s">
        <v>19</v>
      </c>
      <c r="D20" s="11">
        <f t="shared" si="5"/>
        <v>185</v>
      </c>
      <c r="E20" s="11">
        <f>'[21]Мед. реаб. в АПУ(20-23)'!E20+'[21]Изменения 2-24 - 20-23'!E20</f>
        <v>20</v>
      </c>
      <c r="F20" s="11">
        <f>'[21]Мед. реаб. в АПУ(20-23)'!F20+'[21]Изменения 2-24 - 20-23'!F20</f>
        <v>7</v>
      </c>
      <c r="G20" s="11">
        <f>'[21]Мед. реаб. в АПУ(20-23)'!G20+'[21]Изменения 2-24 - 20-23'!G20</f>
        <v>3</v>
      </c>
      <c r="H20" s="11">
        <f>'[21]Мед. реаб. в АПУ(20-23)'!H20+'[21]Изменения 2-24 - 20-23'!H20</f>
        <v>0</v>
      </c>
      <c r="I20" s="11">
        <f>'[21]Мед. реаб. в АПУ(20-23)'!I20+'[21]Изменения 2-24 - 20-23'!I20</f>
        <v>15</v>
      </c>
      <c r="J20" s="793">
        <f>'[21]Мед. реаб. в АПУ(20-23)'!J20+'[21]Изменения 2-24 - 20-23'!J20</f>
        <v>0</v>
      </c>
      <c r="K20" s="793">
        <f>'[21]Мед. реаб. в АПУ(20-23)'!K20+'[21]Изменения 2-24 - 20-23'!K20</f>
        <v>100</v>
      </c>
      <c r="L20" s="793">
        <f>'[21]Мед. реаб. в АПУ(20-23)'!L20+'[21]Изменения 2-24 - 20-23'!L20</f>
        <v>27</v>
      </c>
      <c r="M20" s="793">
        <f>'[21]Мед. реаб. в АПУ(20-23)'!M20+'[21]Изменения 2-24 - 20-23'!M20</f>
        <v>13</v>
      </c>
      <c r="N20" s="793">
        <f>'[21]Мед. реаб. в АПУ(20-23)'!N20+'[21]Изменения 2-24 - 20-23'!N20</f>
        <v>0</v>
      </c>
      <c r="O20" s="793">
        <f>'[21]Мед. реаб. в АПУ(20-23)'!O20+'[21]Изменения 2-24 - 20-23'!O20</f>
        <v>0</v>
      </c>
      <c r="P20" s="793">
        <f>'[21]Мед. реаб. в АПУ(20-23)'!P20+'[21]Изменения 2-24 - 20-23'!P20</f>
        <v>0</v>
      </c>
      <c r="Q20" s="793">
        <f>'[21]Мед. реаб. в АПУ(20-23)'!Q20+'[21]Изменения 2-24 - 20-23'!Q20</f>
        <v>0</v>
      </c>
      <c r="R20" s="11">
        <f>'[21]Мед. реаб. в АПУ(20-23)'!R20+'[21]Изменения 2-24 - 20-23'!R20</f>
        <v>0</v>
      </c>
      <c r="S20" s="11">
        <f>'[21]Мед. реаб. в АПУ(20-23)'!S20+'[21]Изменения 2-24 - 20-23'!S20</f>
        <v>0</v>
      </c>
      <c r="T20" s="11">
        <f>'[21]Мед. реаб. в АПУ(20-23)'!T20+'[21]Изменения 2-24 - 20-23'!T20</f>
        <v>0</v>
      </c>
    </row>
    <row r="21" spans="1:20" s="8" customFormat="1" x14ac:dyDescent="0.25">
      <c r="A21" s="4">
        <v>8</v>
      </c>
      <c r="B21" s="5" t="s">
        <v>32</v>
      </c>
      <c r="C21" s="6" t="s">
        <v>33</v>
      </c>
      <c r="D21" s="7">
        <f>SUM(E21:T21)</f>
        <v>240</v>
      </c>
      <c r="E21" s="7">
        <f>E22+E23</f>
        <v>29</v>
      </c>
      <c r="F21" s="7">
        <f t="shared" ref="F21:T21" si="6">F22+F23</f>
        <v>2</v>
      </c>
      <c r="G21" s="7">
        <f t="shared" si="6"/>
        <v>15</v>
      </c>
      <c r="H21" s="7">
        <f t="shared" si="6"/>
        <v>5</v>
      </c>
      <c r="I21" s="7">
        <f t="shared" si="6"/>
        <v>43</v>
      </c>
      <c r="J21" s="794">
        <f t="shared" si="6"/>
        <v>9</v>
      </c>
      <c r="K21" s="794">
        <f t="shared" si="6"/>
        <v>76</v>
      </c>
      <c r="L21" s="794">
        <f t="shared" si="6"/>
        <v>40</v>
      </c>
      <c r="M21" s="794">
        <f t="shared" si="6"/>
        <v>16</v>
      </c>
      <c r="N21" s="794">
        <f t="shared" si="6"/>
        <v>5</v>
      </c>
      <c r="O21" s="794">
        <f t="shared" si="6"/>
        <v>0</v>
      </c>
      <c r="P21" s="794">
        <f t="shared" si="6"/>
        <v>0</v>
      </c>
      <c r="Q21" s="794">
        <f t="shared" si="6"/>
        <v>0</v>
      </c>
      <c r="R21" s="7">
        <f t="shared" si="6"/>
        <v>0</v>
      </c>
      <c r="S21" s="7">
        <f t="shared" si="6"/>
        <v>0</v>
      </c>
      <c r="T21" s="7">
        <f t="shared" si="6"/>
        <v>0</v>
      </c>
    </row>
    <row r="22" spans="1:20" x14ac:dyDescent="0.25">
      <c r="A22" s="786"/>
      <c r="B22" s="9"/>
      <c r="C22" s="10" t="s">
        <v>18</v>
      </c>
      <c r="D22" s="11">
        <f t="shared" ref="D22:D51" si="7">SUM(E22:T22)</f>
        <v>140</v>
      </c>
      <c r="E22" s="11">
        <f>'[21]Мед. реаб. в АПУ(20-23)'!E22+'[21]Изменения 2-24 - 20-23'!E22</f>
        <v>4</v>
      </c>
      <c r="F22" s="11">
        <f>'[21]Мед. реаб. в АПУ(20-23)'!F22+'[21]Изменения 2-24 - 20-23'!F22</f>
        <v>2</v>
      </c>
      <c r="G22" s="11">
        <f>'[21]Мед. реаб. в АПУ(20-23)'!G22+'[21]Изменения 2-24 - 20-23'!G22</f>
        <v>15</v>
      </c>
      <c r="H22" s="11">
        <f>'[21]Мед. реаб. в АПУ(20-23)'!H22+'[21]Изменения 2-24 - 20-23'!H22</f>
        <v>5</v>
      </c>
      <c r="I22" s="11">
        <f>'[21]Мед. реаб. в АПУ(20-23)'!I22+'[21]Изменения 2-24 - 20-23'!I22</f>
        <v>15</v>
      </c>
      <c r="J22" s="793">
        <f>'[21]Мед. реаб. в АПУ(20-23)'!J22+'[21]Изменения 2-24 - 20-23'!J22</f>
        <v>5</v>
      </c>
      <c r="K22" s="793">
        <f>'[21]Мед. реаб. в АПУ(20-23)'!K22+'[21]Изменения 2-24 - 20-23'!K22</f>
        <v>56</v>
      </c>
      <c r="L22" s="793">
        <f>'[21]Мед. реаб. в АПУ(20-23)'!L22+'[21]Изменения 2-24 - 20-23'!L22</f>
        <v>30</v>
      </c>
      <c r="M22" s="793">
        <f>'[21]Мед. реаб. в АПУ(20-23)'!M22+'[21]Изменения 2-24 - 20-23'!M22</f>
        <v>6</v>
      </c>
      <c r="N22" s="793">
        <f>'[21]Мед. реаб. в АПУ(20-23)'!N22+'[21]Изменения 2-24 - 20-23'!N22</f>
        <v>2</v>
      </c>
      <c r="O22" s="793">
        <f>'[21]Мед. реаб. в АПУ(20-23)'!O22+'[21]Изменения 2-24 - 20-23'!O22</f>
        <v>0</v>
      </c>
      <c r="P22" s="793">
        <f>'[21]Мед. реаб. в АПУ(20-23)'!P22+'[21]Изменения 2-24 - 20-23'!P22</f>
        <v>0</v>
      </c>
      <c r="Q22" s="793">
        <f>'[21]Мед. реаб. в АПУ(20-23)'!Q22+'[21]Изменения 2-24 - 20-23'!Q22</f>
        <v>0</v>
      </c>
      <c r="R22" s="11">
        <f>'[21]Мед. реаб. в АПУ(20-23)'!R22+'[21]Изменения 2-24 - 20-23'!R22</f>
        <v>0</v>
      </c>
      <c r="S22" s="11">
        <f>'[21]Мед. реаб. в АПУ(20-23)'!S22+'[21]Изменения 2-24 - 20-23'!S22</f>
        <v>0</v>
      </c>
      <c r="T22" s="11">
        <f>'[21]Мед. реаб. в АПУ(20-23)'!T22+'[21]Изменения 2-24 - 20-23'!T22</f>
        <v>0</v>
      </c>
    </row>
    <row r="23" spans="1:20" x14ac:dyDescent="0.25">
      <c r="A23" s="786"/>
      <c r="B23" s="9"/>
      <c r="C23" s="10" t="s">
        <v>19</v>
      </c>
      <c r="D23" s="11">
        <f t="shared" si="7"/>
        <v>100</v>
      </c>
      <c r="E23" s="11">
        <f>'[21]Мед. реаб. в АПУ(20-23)'!E23+'[21]Изменения 2-24 - 20-23'!E23</f>
        <v>25</v>
      </c>
      <c r="F23" s="11">
        <f>'[21]Мед. реаб. в АПУ(20-23)'!F23+'[21]Изменения 2-24 - 20-23'!F23</f>
        <v>0</v>
      </c>
      <c r="G23" s="11">
        <f>'[21]Мед. реаб. в АПУ(20-23)'!G23+'[21]Изменения 2-24 - 20-23'!G23</f>
        <v>0</v>
      </c>
      <c r="H23" s="11">
        <f>'[21]Мед. реаб. в АПУ(20-23)'!H23+'[21]Изменения 2-24 - 20-23'!H23</f>
        <v>0</v>
      </c>
      <c r="I23" s="11">
        <f>'[21]Мед. реаб. в АПУ(20-23)'!I23+'[21]Изменения 2-24 - 20-23'!I23</f>
        <v>28</v>
      </c>
      <c r="J23" s="793">
        <f>'[21]Мед. реаб. в АПУ(20-23)'!J23+'[21]Изменения 2-24 - 20-23'!J23</f>
        <v>4</v>
      </c>
      <c r="K23" s="793">
        <f>'[21]Мед. реаб. в АПУ(20-23)'!K23+'[21]Изменения 2-24 - 20-23'!K23</f>
        <v>20</v>
      </c>
      <c r="L23" s="793">
        <f>'[21]Мед. реаб. в АПУ(20-23)'!L23+'[21]Изменения 2-24 - 20-23'!L23</f>
        <v>10</v>
      </c>
      <c r="M23" s="793">
        <f>'[21]Мед. реаб. в АПУ(20-23)'!M23+'[21]Изменения 2-24 - 20-23'!M23</f>
        <v>10</v>
      </c>
      <c r="N23" s="793">
        <f>'[21]Мед. реаб. в АПУ(20-23)'!N23+'[21]Изменения 2-24 - 20-23'!N23</f>
        <v>3</v>
      </c>
      <c r="O23" s="793">
        <f>'[21]Мед. реаб. в АПУ(20-23)'!O23+'[21]Изменения 2-24 - 20-23'!O23</f>
        <v>0</v>
      </c>
      <c r="P23" s="793">
        <f>'[21]Мед. реаб. в АПУ(20-23)'!P23+'[21]Изменения 2-24 - 20-23'!P23</f>
        <v>0</v>
      </c>
      <c r="Q23" s="793">
        <f>'[21]Мед. реаб. в АПУ(20-23)'!Q23+'[21]Изменения 2-24 - 20-23'!Q23</f>
        <v>0</v>
      </c>
      <c r="R23" s="11">
        <f>'[21]Мед. реаб. в АПУ(20-23)'!R23+'[21]Изменения 2-24 - 20-23'!R23</f>
        <v>0</v>
      </c>
      <c r="S23" s="11">
        <f>'[21]Мед. реаб. в АПУ(20-23)'!S23+'[21]Изменения 2-24 - 20-23'!S23</f>
        <v>0</v>
      </c>
      <c r="T23" s="11">
        <f>'[21]Мед. реаб. в АПУ(20-23)'!T23+'[21]Изменения 2-24 - 20-23'!T23</f>
        <v>0</v>
      </c>
    </row>
    <row r="24" spans="1:20" x14ac:dyDescent="0.25">
      <c r="A24" s="786">
        <v>9</v>
      </c>
      <c r="B24" s="9" t="s">
        <v>34</v>
      </c>
      <c r="C24" s="12" t="s">
        <v>35</v>
      </c>
      <c r="D24" s="11">
        <f t="shared" si="7"/>
        <v>500</v>
      </c>
      <c r="E24" s="11">
        <f>'[21]Мед. реаб. в АПУ(20-23)'!E24+'[21]Изменения 2-24 - 20-23'!E24</f>
        <v>180</v>
      </c>
      <c r="F24" s="11">
        <f>'[21]Мед. реаб. в АПУ(20-23)'!F24+'[21]Изменения 2-24 - 20-23'!F24</f>
        <v>40</v>
      </c>
      <c r="G24" s="11">
        <f>'[21]Мед. реаб. в АПУ(20-23)'!G24+'[21]Изменения 2-24 - 20-23'!G24</f>
        <v>2</v>
      </c>
      <c r="H24" s="11">
        <f>'[21]Мед. реаб. в АПУ(20-23)'!H24+'[21]Изменения 2-24 - 20-23'!H24</f>
        <v>8</v>
      </c>
      <c r="I24" s="11">
        <f>'[21]Мед. реаб. в АПУ(20-23)'!I24+'[21]Изменения 2-24 - 20-23'!I24</f>
        <v>30</v>
      </c>
      <c r="J24" s="793">
        <f>'[21]Мед. реаб. в АПУ(20-23)'!J24+'[21]Изменения 2-24 - 20-23'!J24</f>
        <v>4</v>
      </c>
      <c r="K24" s="793">
        <f>'[21]Мед. реаб. в АПУ(20-23)'!K24+'[21]Изменения 2-24 - 20-23'!K24</f>
        <v>160</v>
      </c>
      <c r="L24" s="793">
        <f>'[21]Мед. реаб. в АПУ(20-23)'!L24+'[21]Изменения 2-24 - 20-23'!L24</f>
        <v>31</v>
      </c>
      <c r="M24" s="793">
        <f>'[21]Мед. реаб. в АПУ(20-23)'!M24+'[21]Изменения 2-24 - 20-23'!M24</f>
        <v>15</v>
      </c>
      <c r="N24" s="793">
        <f>'[21]Мед. реаб. в АПУ(20-23)'!N24+'[21]Изменения 2-24 - 20-23'!N24</f>
        <v>0</v>
      </c>
      <c r="O24" s="793">
        <f>'[21]Мед. реаб. в АПУ(20-23)'!O24+'[21]Изменения 2-24 - 20-23'!O24</f>
        <v>0</v>
      </c>
      <c r="P24" s="793">
        <f>'[21]Мед. реаб. в АПУ(20-23)'!P24+'[21]Изменения 2-24 - 20-23'!P24</f>
        <v>0</v>
      </c>
      <c r="Q24" s="793">
        <f>'[21]Мед. реаб. в АПУ(20-23)'!Q24+'[21]Изменения 2-24 - 20-23'!Q24</f>
        <v>20</v>
      </c>
      <c r="R24" s="11">
        <f>'[21]Мед. реаб. в АПУ(20-23)'!R24+'[21]Изменения 2-24 - 20-23'!R24</f>
        <v>10</v>
      </c>
      <c r="S24" s="11">
        <f>'[21]Мед. реаб. в АПУ(20-23)'!S24+'[21]Изменения 2-24 - 20-23'!S24</f>
        <v>0</v>
      </c>
      <c r="T24" s="11">
        <f>'[21]Мед. реаб. в АПУ(20-23)'!T24+'[21]Изменения 2-24 - 20-23'!T24</f>
        <v>0</v>
      </c>
    </row>
    <row r="25" spans="1:20" x14ac:dyDescent="0.25">
      <c r="A25" s="786">
        <v>10</v>
      </c>
      <c r="B25" s="9" t="s">
        <v>36</v>
      </c>
      <c r="C25" s="12" t="s">
        <v>37</v>
      </c>
      <c r="D25" s="11">
        <f t="shared" si="7"/>
        <v>214</v>
      </c>
      <c r="E25" s="11">
        <f>'[21]Мед. реаб. в АПУ(20-23)'!E25+'[21]Изменения 2-24 - 20-23'!E25</f>
        <v>50</v>
      </c>
      <c r="F25" s="11">
        <f>'[21]Мед. реаб. в АПУ(20-23)'!F25+'[21]Изменения 2-24 - 20-23'!F25</f>
        <v>10</v>
      </c>
      <c r="G25" s="11">
        <f>'[21]Мед. реаб. в АПУ(20-23)'!G25+'[21]Изменения 2-24 - 20-23'!G25</f>
        <v>5</v>
      </c>
      <c r="H25" s="11">
        <f>'[21]Мед. реаб. в АПУ(20-23)'!H25+'[21]Изменения 2-24 - 20-23'!H25</f>
        <v>0</v>
      </c>
      <c r="I25" s="11">
        <f>'[21]Мед. реаб. в АПУ(20-23)'!I25+'[21]Изменения 2-24 - 20-23'!I25</f>
        <v>22</v>
      </c>
      <c r="J25" s="793">
        <f>'[21]Мед. реаб. в АПУ(20-23)'!J25+'[21]Изменения 2-24 - 20-23'!J25</f>
        <v>0</v>
      </c>
      <c r="K25" s="793">
        <f>'[21]Мед. реаб. в АПУ(20-23)'!K25+'[21]Изменения 2-24 - 20-23'!K25</f>
        <v>92</v>
      </c>
      <c r="L25" s="793">
        <f>'[21]Мед. реаб. в АПУ(20-23)'!L25+'[21]Изменения 2-24 - 20-23'!L25</f>
        <v>20</v>
      </c>
      <c r="M25" s="793">
        <f>'[21]Мед. реаб. в АПУ(20-23)'!M25+'[21]Изменения 2-24 - 20-23'!M25</f>
        <v>10</v>
      </c>
      <c r="N25" s="793">
        <f>'[21]Мед. реаб. в АПУ(20-23)'!N25+'[21]Изменения 2-24 - 20-23'!N25</f>
        <v>5</v>
      </c>
      <c r="O25" s="793">
        <f>'[21]Мед. реаб. в АПУ(20-23)'!O25+'[21]Изменения 2-24 - 20-23'!O25</f>
        <v>0</v>
      </c>
      <c r="P25" s="793">
        <f>'[21]Мед. реаб. в АПУ(20-23)'!P25+'[21]Изменения 2-24 - 20-23'!P25</f>
        <v>0</v>
      </c>
      <c r="Q25" s="793">
        <f>'[21]Мед. реаб. в АПУ(20-23)'!Q25+'[21]Изменения 2-24 - 20-23'!Q25</f>
        <v>0</v>
      </c>
      <c r="R25" s="11">
        <f>'[21]Мед. реаб. в АПУ(20-23)'!R25+'[21]Изменения 2-24 - 20-23'!R25</f>
        <v>0</v>
      </c>
      <c r="S25" s="11">
        <f>'[21]Мед. реаб. в АПУ(20-23)'!S25+'[21]Изменения 2-24 - 20-23'!S25</f>
        <v>0</v>
      </c>
      <c r="T25" s="11">
        <f>'[21]Мед. реаб. в АПУ(20-23)'!T25+'[21]Изменения 2-24 - 20-23'!T25</f>
        <v>0</v>
      </c>
    </row>
    <row r="26" spans="1:20" x14ac:dyDescent="0.25">
      <c r="A26" s="786">
        <v>11</v>
      </c>
      <c r="B26" s="9" t="s">
        <v>38</v>
      </c>
      <c r="C26" s="12" t="s">
        <v>39</v>
      </c>
      <c r="D26" s="11">
        <f t="shared" si="7"/>
        <v>35</v>
      </c>
      <c r="E26" s="11">
        <f>'[21]Мед. реаб. в АПУ(20-23)'!E26+'[21]Изменения 2-24 - 20-23'!E26</f>
        <v>0</v>
      </c>
      <c r="F26" s="11">
        <f>'[21]Мед. реаб. в АПУ(20-23)'!F26+'[21]Изменения 2-24 - 20-23'!F26</f>
        <v>0</v>
      </c>
      <c r="G26" s="11">
        <f>'[21]Мед. реаб. в АПУ(20-23)'!G26+'[21]Изменения 2-24 - 20-23'!G26</f>
        <v>3</v>
      </c>
      <c r="H26" s="11">
        <f>'[21]Мед. реаб. в АПУ(20-23)'!H26+'[21]Изменения 2-24 - 20-23'!H26</f>
        <v>1</v>
      </c>
      <c r="I26" s="11">
        <f>'[21]Мед. реаб. в АПУ(20-23)'!I26+'[21]Изменения 2-24 - 20-23'!I26</f>
        <v>6</v>
      </c>
      <c r="J26" s="793">
        <f>'[21]Мед. реаб. в АПУ(20-23)'!J26+'[21]Изменения 2-24 - 20-23'!J26</f>
        <v>0</v>
      </c>
      <c r="K26" s="793">
        <f>'[21]Мед. реаб. в АПУ(20-23)'!K26+'[21]Изменения 2-24 - 20-23'!K26</f>
        <v>13</v>
      </c>
      <c r="L26" s="793">
        <f>'[21]Мед. реаб. в АПУ(20-23)'!L26+'[21]Изменения 2-24 - 20-23'!L26</f>
        <v>6</v>
      </c>
      <c r="M26" s="793">
        <f>'[21]Мед. реаб. в АПУ(20-23)'!M26+'[21]Изменения 2-24 - 20-23'!M26</f>
        <v>4</v>
      </c>
      <c r="N26" s="793">
        <f>'[21]Мед. реаб. в АПУ(20-23)'!N26+'[21]Изменения 2-24 - 20-23'!N26</f>
        <v>2</v>
      </c>
      <c r="O26" s="793">
        <f>'[21]Мед. реаб. в АПУ(20-23)'!O26+'[21]Изменения 2-24 - 20-23'!O26</f>
        <v>0</v>
      </c>
      <c r="P26" s="793">
        <f>'[21]Мед. реаб. в АПУ(20-23)'!P26+'[21]Изменения 2-24 - 20-23'!P26</f>
        <v>0</v>
      </c>
      <c r="Q26" s="793">
        <f>'[21]Мед. реаб. в АПУ(20-23)'!Q26+'[21]Изменения 2-24 - 20-23'!Q26</f>
        <v>0</v>
      </c>
      <c r="R26" s="11">
        <f>'[21]Мед. реаб. в АПУ(20-23)'!R26+'[21]Изменения 2-24 - 20-23'!R26</f>
        <v>0</v>
      </c>
      <c r="S26" s="11">
        <f>'[21]Мед. реаб. в АПУ(20-23)'!S26+'[21]Изменения 2-24 - 20-23'!S26</f>
        <v>0</v>
      </c>
      <c r="T26" s="11">
        <f>'[21]Мед. реаб. в АПУ(20-23)'!T26+'[21]Изменения 2-24 - 20-23'!T26</f>
        <v>0</v>
      </c>
    </row>
    <row r="27" spans="1:20" x14ac:dyDescent="0.25">
      <c r="A27" s="786">
        <v>12</v>
      </c>
      <c r="B27" s="9" t="s">
        <v>40</v>
      </c>
      <c r="C27" s="12" t="s">
        <v>41</v>
      </c>
      <c r="D27" s="11">
        <f t="shared" si="7"/>
        <v>50</v>
      </c>
      <c r="E27" s="11">
        <f>'[21]Мед. реаб. в АПУ(20-23)'!E27+'[21]Изменения 2-24 - 20-23'!E27</f>
        <v>2</v>
      </c>
      <c r="F27" s="11">
        <f>'[21]Мед. реаб. в АПУ(20-23)'!F27+'[21]Изменения 2-24 - 20-23'!F27</f>
        <v>1</v>
      </c>
      <c r="G27" s="11">
        <f>'[21]Мед. реаб. в АПУ(20-23)'!G27+'[21]Изменения 2-24 - 20-23'!G27</f>
        <v>7</v>
      </c>
      <c r="H27" s="11">
        <f>'[21]Мед. реаб. в АПУ(20-23)'!H27+'[21]Изменения 2-24 - 20-23'!H27</f>
        <v>3</v>
      </c>
      <c r="I27" s="11">
        <f>'[21]Мед. реаб. в АПУ(20-23)'!I27+'[21]Изменения 2-24 - 20-23'!I27</f>
        <v>20</v>
      </c>
      <c r="J27" s="793">
        <f>'[21]Мед. реаб. в АПУ(20-23)'!J27+'[21]Изменения 2-24 - 20-23'!J27</f>
        <v>17</v>
      </c>
      <c r="K27" s="793">
        <f>'[21]Мед. реаб. в АПУ(20-23)'!K27+'[21]Изменения 2-24 - 20-23'!K27</f>
        <v>0</v>
      </c>
      <c r="L27" s="793">
        <f>'[21]Мед. реаб. в АПУ(20-23)'!L27+'[21]Изменения 2-24 - 20-23'!L27</f>
        <v>0</v>
      </c>
      <c r="M27" s="793">
        <f>'[21]Мед. реаб. в АПУ(20-23)'!M27+'[21]Изменения 2-24 - 20-23'!M27</f>
        <v>0</v>
      </c>
      <c r="N27" s="793">
        <f>'[21]Мед. реаб. в АПУ(20-23)'!N27+'[21]Изменения 2-24 - 20-23'!N27</f>
        <v>0</v>
      </c>
      <c r="O27" s="793">
        <f>'[21]Мед. реаб. в АПУ(20-23)'!O27+'[21]Изменения 2-24 - 20-23'!O27</f>
        <v>0</v>
      </c>
      <c r="P27" s="793">
        <f>'[21]Мед. реаб. в АПУ(20-23)'!P27+'[21]Изменения 2-24 - 20-23'!P27</f>
        <v>0</v>
      </c>
      <c r="Q27" s="793">
        <f>'[21]Мед. реаб. в АПУ(20-23)'!Q27+'[21]Изменения 2-24 - 20-23'!Q27</f>
        <v>0</v>
      </c>
      <c r="R27" s="11">
        <f>'[21]Мед. реаб. в АПУ(20-23)'!R27+'[21]Изменения 2-24 - 20-23'!R27</f>
        <v>0</v>
      </c>
      <c r="S27" s="11">
        <f>'[21]Мед. реаб. в АПУ(20-23)'!S27+'[21]Изменения 2-24 - 20-23'!S27</f>
        <v>0</v>
      </c>
      <c r="T27" s="11">
        <f>'[21]Мед. реаб. в АПУ(20-23)'!T27+'[21]Изменения 2-24 - 20-23'!T27</f>
        <v>0</v>
      </c>
    </row>
    <row r="28" spans="1:20" x14ac:dyDescent="0.25">
      <c r="A28" s="786">
        <v>13</v>
      </c>
      <c r="B28" s="9" t="s">
        <v>42</v>
      </c>
      <c r="C28" s="12" t="s">
        <v>43</v>
      </c>
      <c r="D28" s="11">
        <f t="shared" si="7"/>
        <v>108</v>
      </c>
      <c r="E28" s="11">
        <f>'[21]Мед. реаб. в АПУ(20-23)'!E28+'[21]Изменения 2-24 - 20-23'!E28</f>
        <v>4</v>
      </c>
      <c r="F28" s="11">
        <f>'[21]Мед. реаб. в АПУ(20-23)'!F28+'[21]Изменения 2-24 - 20-23'!F28</f>
        <v>0</v>
      </c>
      <c r="G28" s="11">
        <f>'[21]Мед. реаб. в АПУ(20-23)'!G28+'[21]Изменения 2-24 - 20-23'!G28</f>
        <v>0</v>
      </c>
      <c r="H28" s="11">
        <f>'[21]Мед. реаб. в АПУ(20-23)'!H28+'[21]Изменения 2-24 - 20-23'!H28</f>
        <v>0</v>
      </c>
      <c r="I28" s="11">
        <f>'[21]Мед. реаб. в АПУ(20-23)'!I28+'[21]Изменения 2-24 - 20-23'!I28</f>
        <v>22</v>
      </c>
      <c r="J28" s="11">
        <f>'[21]Мед. реаб. в АПУ(20-23)'!J28+'[21]Изменения 2-24 - 20-23'!J28</f>
        <v>0</v>
      </c>
      <c r="K28" s="11">
        <f>'[21]Мед. реаб. в АПУ(20-23)'!K28+'[21]Изменения 2-24 - 20-23'!K28</f>
        <v>42</v>
      </c>
      <c r="L28" s="11">
        <f>'[21]Мед. реаб. в АПУ(20-23)'!L28+'[21]Изменения 2-24 - 20-23'!L28</f>
        <v>22</v>
      </c>
      <c r="M28" s="11">
        <f>'[21]Мед. реаб. в АПУ(20-23)'!M28+'[21]Изменения 2-24 - 20-23'!M28</f>
        <v>18</v>
      </c>
      <c r="N28" s="11">
        <f>'[21]Мед. реаб. в АПУ(20-23)'!N28+'[21]Изменения 2-24 - 20-23'!N28</f>
        <v>0</v>
      </c>
      <c r="O28" s="11">
        <f>'[21]Мед. реаб. в АПУ(20-23)'!O28+'[21]Изменения 2-24 - 20-23'!O28</f>
        <v>0</v>
      </c>
      <c r="P28" s="11">
        <f>'[21]Мед. реаб. в АПУ(20-23)'!P28+'[21]Изменения 2-24 - 20-23'!P28</f>
        <v>0</v>
      </c>
      <c r="Q28" s="11">
        <f>'[21]Мед. реаб. в АПУ(20-23)'!Q28+'[21]Изменения 2-24 - 20-23'!Q28</f>
        <v>0</v>
      </c>
      <c r="R28" s="11">
        <f>'[21]Мед. реаб. в АПУ(20-23)'!R28+'[21]Изменения 2-24 - 20-23'!R28</f>
        <v>0</v>
      </c>
      <c r="S28" s="11">
        <f>'[21]Мед. реаб. в АПУ(20-23)'!S28+'[21]Изменения 2-24 - 20-23'!S28</f>
        <v>0</v>
      </c>
      <c r="T28" s="11">
        <f>'[21]Мед. реаб. в АПУ(20-23)'!T28+'[21]Изменения 2-24 - 20-23'!T28</f>
        <v>0</v>
      </c>
    </row>
    <row r="29" spans="1:20" x14ac:dyDescent="0.25">
      <c r="A29" s="786">
        <v>14</v>
      </c>
      <c r="B29" s="9" t="s">
        <v>44</v>
      </c>
      <c r="C29" s="12" t="s">
        <v>45</v>
      </c>
      <c r="D29" s="11">
        <f t="shared" si="7"/>
        <v>70</v>
      </c>
      <c r="E29" s="11">
        <f>'[21]Мед. реаб. в АПУ(20-23)'!E29+'[21]Изменения 2-24 - 20-23'!E29</f>
        <v>4</v>
      </c>
      <c r="F29" s="11">
        <f>'[21]Мед. реаб. в АПУ(20-23)'!F29+'[21]Изменения 2-24 - 20-23'!F29</f>
        <v>0</v>
      </c>
      <c r="G29" s="11">
        <f>'[21]Мед. реаб. в АПУ(20-23)'!G29+'[21]Изменения 2-24 - 20-23'!G29</f>
        <v>20</v>
      </c>
      <c r="H29" s="11">
        <f>'[21]Мед. реаб. в АПУ(20-23)'!H29+'[21]Изменения 2-24 - 20-23'!H29</f>
        <v>0</v>
      </c>
      <c r="I29" s="11">
        <f>'[21]Мед. реаб. в АПУ(20-23)'!I29+'[21]Изменения 2-24 - 20-23'!I29</f>
        <v>0</v>
      </c>
      <c r="J29" s="11">
        <f>'[21]Мед. реаб. в АПУ(20-23)'!J29+'[21]Изменения 2-24 - 20-23'!J29</f>
        <v>0</v>
      </c>
      <c r="K29" s="11">
        <f>'[21]Мед. реаб. в АПУ(20-23)'!K29+'[21]Изменения 2-24 - 20-23'!K29</f>
        <v>40</v>
      </c>
      <c r="L29" s="11">
        <f>'[21]Мед. реаб. в АПУ(20-23)'!L29+'[21]Изменения 2-24 - 20-23'!L29</f>
        <v>0</v>
      </c>
      <c r="M29" s="11">
        <f>'[21]Мед. реаб. в АПУ(20-23)'!M29+'[21]Изменения 2-24 - 20-23'!M29</f>
        <v>6</v>
      </c>
      <c r="N29" s="11">
        <f>'[21]Мед. реаб. в АПУ(20-23)'!N29+'[21]Изменения 2-24 - 20-23'!N29</f>
        <v>0</v>
      </c>
      <c r="O29" s="11">
        <f>'[21]Мед. реаб. в АПУ(20-23)'!O29+'[21]Изменения 2-24 - 20-23'!O29</f>
        <v>0</v>
      </c>
      <c r="P29" s="11">
        <f>'[21]Мед. реаб. в АПУ(20-23)'!P29+'[21]Изменения 2-24 - 20-23'!P29</f>
        <v>0</v>
      </c>
      <c r="Q29" s="11">
        <f>'[21]Мед. реаб. в АПУ(20-23)'!Q29+'[21]Изменения 2-24 - 20-23'!Q29</f>
        <v>0</v>
      </c>
      <c r="R29" s="11">
        <f>'[21]Мед. реаб. в АПУ(20-23)'!R29+'[21]Изменения 2-24 - 20-23'!R29</f>
        <v>0</v>
      </c>
      <c r="S29" s="11">
        <f>'[21]Мед. реаб. в АПУ(20-23)'!S29+'[21]Изменения 2-24 - 20-23'!S29</f>
        <v>0</v>
      </c>
      <c r="T29" s="11">
        <f>'[21]Мед. реаб. в АПУ(20-23)'!T29+'[21]Изменения 2-24 - 20-23'!T29</f>
        <v>0</v>
      </c>
    </row>
    <row r="30" spans="1:20" x14ac:dyDescent="0.25">
      <c r="A30" s="786">
        <v>15</v>
      </c>
      <c r="B30" s="9" t="s">
        <v>46</v>
      </c>
      <c r="C30" s="12" t="s">
        <v>47</v>
      </c>
      <c r="D30" s="11">
        <f t="shared" si="7"/>
        <v>250</v>
      </c>
      <c r="E30" s="11">
        <f>'[21]Мед. реаб. в АПУ(20-23)'!E30+'[21]Изменения 2-24 - 20-23'!E30</f>
        <v>10</v>
      </c>
      <c r="F30" s="11">
        <f>'[21]Мед. реаб. в АПУ(20-23)'!F30+'[21]Изменения 2-24 - 20-23'!F30</f>
        <v>5</v>
      </c>
      <c r="G30" s="11">
        <f>'[21]Мед. реаб. в АПУ(20-23)'!G30+'[21]Изменения 2-24 - 20-23'!G30</f>
        <v>25</v>
      </c>
      <c r="H30" s="11">
        <f>'[21]Мед. реаб. в АПУ(20-23)'!H30+'[21]Изменения 2-24 - 20-23'!H30</f>
        <v>5</v>
      </c>
      <c r="I30" s="11">
        <f>'[21]Мед. реаб. в АПУ(20-23)'!I30+'[21]Изменения 2-24 - 20-23'!I30</f>
        <v>31</v>
      </c>
      <c r="J30" s="11">
        <f>'[21]Мед. реаб. в АПУ(20-23)'!J30+'[21]Изменения 2-24 - 20-23'!J30</f>
        <v>10</v>
      </c>
      <c r="K30" s="11">
        <f>'[21]Мед. реаб. в АПУ(20-23)'!K30+'[21]Изменения 2-24 - 20-23'!K30</f>
        <v>100</v>
      </c>
      <c r="L30" s="11">
        <f>'[21]Мед. реаб. в АПУ(20-23)'!L30+'[21]Изменения 2-24 - 20-23'!L30</f>
        <v>34</v>
      </c>
      <c r="M30" s="11">
        <f>'[21]Мед. реаб. в АПУ(20-23)'!M30+'[21]Изменения 2-24 - 20-23'!M30</f>
        <v>20</v>
      </c>
      <c r="N30" s="11">
        <f>'[21]Мед. реаб. в АПУ(20-23)'!N30+'[21]Изменения 2-24 - 20-23'!N30</f>
        <v>10</v>
      </c>
      <c r="O30" s="11">
        <f>'[21]Мед. реаб. в АПУ(20-23)'!O30+'[21]Изменения 2-24 - 20-23'!O30</f>
        <v>0</v>
      </c>
      <c r="P30" s="11">
        <f>'[21]Мед. реаб. в АПУ(20-23)'!P30+'[21]Изменения 2-24 - 20-23'!P30</f>
        <v>0</v>
      </c>
      <c r="Q30" s="11">
        <f>'[21]Мед. реаб. в АПУ(20-23)'!Q30+'[21]Изменения 2-24 - 20-23'!Q30</f>
        <v>0</v>
      </c>
      <c r="R30" s="11">
        <f>'[21]Мед. реаб. в АПУ(20-23)'!R30+'[21]Изменения 2-24 - 20-23'!R30</f>
        <v>0</v>
      </c>
      <c r="S30" s="11">
        <f>'[21]Мед. реаб. в АПУ(20-23)'!S30+'[21]Изменения 2-24 - 20-23'!S30</f>
        <v>0</v>
      </c>
      <c r="T30" s="11">
        <f>'[21]Мед. реаб. в АПУ(20-23)'!T30+'[21]Изменения 2-24 - 20-23'!T30</f>
        <v>0</v>
      </c>
    </row>
    <row r="31" spans="1:20" x14ac:dyDescent="0.25">
      <c r="A31" s="786">
        <v>16</v>
      </c>
      <c r="B31" s="9" t="s">
        <v>48</v>
      </c>
      <c r="C31" s="12" t="s">
        <v>49</v>
      </c>
      <c r="D31" s="11">
        <f t="shared" si="7"/>
        <v>100</v>
      </c>
      <c r="E31" s="11">
        <f>'[21]Мед. реаб. в АПУ(20-23)'!E31+'[21]Изменения 2-24 - 20-23'!E31</f>
        <v>4</v>
      </c>
      <c r="F31" s="11">
        <f>'[21]Мед. реаб. в АПУ(20-23)'!F31+'[21]Изменения 2-24 - 20-23'!F31</f>
        <v>2</v>
      </c>
      <c r="G31" s="11">
        <f>'[21]Мед. реаб. в АПУ(20-23)'!G31+'[21]Изменения 2-24 - 20-23'!G31</f>
        <v>10</v>
      </c>
      <c r="H31" s="11">
        <f>'[21]Мед. реаб. в АПУ(20-23)'!H31+'[21]Изменения 2-24 - 20-23'!H31</f>
        <v>5</v>
      </c>
      <c r="I31" s="11">
        <f>'[21]Мед. реаб. в АПУ(20-23)'!I31+'[21]Изменения 2-24 - 20-23'!I31</f>
        <v>10</v>
      </c>
      <c r="J31" s="11">
        <f>'[21]Мед. реаб. в АПУ(20-23)'!J31+'[21]Изменения 2-24 - 20-23'!J31</f>
        <v>5</v>
      </c>
      <c r="K31" s="11">
        <f>'[21]Мед. реаб. в АПУ(20-23)'!K31+'[21]Изменения 2-24 - 20-23'!K31</f>
        <v>41</v>
      </c>
      <c r="L31" s="11">
        <f>'[21]Мед. реаб. в АПУ(20-23)'!L31+'[21]Изменения 2-24 - 20-23'!L31</f>
        <v>20</v>
      </c>
      <c r="M31" s="11">
        <f>'[21]Мед. реаб. в АПУ(20-23)'!M31+'[21]Изменения 2-24 - 20-23'!M31</f>
        <v>3</v>
      </c>
      <c r="N31" s="11">
        <f>'[21]Мед. реаб. в АПУ(20-23)'!N31+'[21]Изменения 2-24 - 20-23'!N31</f>
        <v>0</v>
      </c>
      <c r="O31" s="11">
        <f>'[21]Мед. реаб. в АПУ(20-23)'!O31+'[21]Изменения 2-24 - 20-23'!O31</f>
        <v>0</v>
      </c>
      <c r="P31" s="11">
        <f>'[21]Мед. реаб. в АПУ(20-23)'!P31+'[21]Изменения 2-24 - 20-23'!P31</f>
        <v>0</v>
      </c>
      <c r="Q31" s="11">
        <f>'[21]Мед. реаб. в АПУ(20-23)'!Q31+'[21]Изменения 2-24 - 20-23'!Q31</f>
        <v>0</v>
      </c>
      <c r="R31" s="11">
        <f>'[21]Мед. реаб. в АПУ(20-23)'!R31+'[21]Изменения 2-24 - 20-23'!R31</f>
        <v>0</v>
      </c>
      <c r="S31" s="11">
        <f>'[21]Мед. реаб. в АПУ(20-23)'!S31+'[21]Изменения 2-24 - 20-23'!S31</f>
        <v>0</v>
      </c>
      <c r="T31" s="11">
        <f>'[21]Мед. реаб. в АПУ(20-23)'!T31+'[21]Изменения 2-24 - 20-23'!T31</f>
        <v>0</v>
      </c>
    </row>
    <row r="32" spans="1:20" x14ac:dyDescent="0.25">
      <c r="A32" s="786">
        <v>17</v>
      </c>
      <c r="B32" s="9" t="s">
        <v>50</v>
      </c>
      <c r="C32" s="12" t="s">
        <v>51</v>
      </c>
      <c r="D32" s="11">
        <f t="shared" si="7"/>
        <v>100</v>
      </c>
      <c r="E32" s="11">
        <f>'[21]Мед. реаб. в АПУ(20-23)'!E32+'[21]Изменения 2-24 - 20-23'!E32</f>
        <v>4</v>
      </c>
      <c r="F32" s="11">
        <f>'[21]Мед. реаб. в АПУ(20-23)'!F32+'[21]Изменения 2-24 - 20-23'!F32</f>
        <v>2</v>
      </c>
      <c r="G32" s="11">
        <f>'[21]Мед. реаб. в АПУ(20-23)'!G32+'[21]Изменения 2-24 - 20-23'!G32</f>
        <v>10</v>
      </c>
      <c r="H32" s="11">
        <f>'[21]Мед. реаб. в АПУ(20-23)'!H32+'[21]Изменения 2-24 - 20-23'!H32</f>
        <v>6</v>
      </c>
      <c r="I32" s="11">
        <f>'[21]Мед. реаб. в АПУ(20-23)'!I32+'[21]Изменения 2-24 - 20-23'!I32</f>
        <v>10</v>
      </c>
      <c r="J32" s="11">
        <f>'[21]Мед. реаб. в АПУ(20-23)'!J32+'[21]Изменения 2-24 - 20-23'!J32</f>
        <v>5</v>
      </c>
      <c r="K32" s="11">
        <f>'[21]Мед. реаб. в АПУ(20-23)'!K32+'[21]Изменения 2-24 - 20-23'!K32</f>
        <v>33</v>
      </c>
      <c r="L32" s="11">
        <f>'[21]Мед. реаб. в АПУ(20-23)'!L32+'[21]Изменения 2-24 - 20-23'!L32</f>
        <v>20</v>
      </c>
      <c r="M32" s="11">
        <f>'[21]Мед. реаб. в АПУ(20-23)'!M32+'[21]Изменения 2-24 - 20-23'!M32</f>
        <v>6</v>
      </c>
      <c r="N32" s="11">
        <f>'[21]Мед. реаб. в АПУ(20-23)'!N32+'[21]Изменения 2-24 - 20-23'!N32</f>
        <v>4</v>
      </c>
      <c r="O32" s="11">
        <f>'[21]Мед. реаб. в АПУ(20-23)'!O32+'[21]Изменения 2-24 - 20-23'!O32</f>
        <v>0</v>
      </c>
      <c r="P32" s="11">
        <f>'[21]Мед. реаб. в АПУ(20-23)'!P32+'[21]Изменения 2-24 - 20-23'!P32</f>
        <v>0</v>
      </c>
      <c r="Q32" s="11">
        <f>'[21]Мед. реаб. в АПУ(20-23)'!Q32+'[21]Изменения 2-24 - 20-23'!Q32</f>
        <v>0</v>
      </c>
      <c r="R32" s="11">
        <f>'[21]Мед. реаб. в АПУ(20-23)'!R32+'[21]Изменения 2-24 - 20-23'!R32</f>
        <v>0</v>
      </c>
      <c r="S32" s="11">
        <f>'[21]Мед. реаб. в АПУ(20-23)'!S32+'[21]Изменения 2-24 - 20-23'!S32</f>
        <v>0</v>
      </c>
      <c r="T32" s="11">
        <f>'[21]Мед. реаб. в АПУ(20-23)'!T32+'[21]Изменения 2-24 - 20-23'!T32</f>
        <v>0</v>
      </c>
    </row>
    <row r="33" spans="1:20" x14ac:dyDescent="0.25">
      <c r="A33" s="786">
        <v>18</v>
      </c>
      <c r="B33" s="9" t="s">
        <v>52</v>
      </c>
      <c r="C33" s="12" t="s">
        <v>53</v>
      </c>
      <c r="D33" s="11">
        <f t="shared" si="7"/>
        <v>260</v>
      </c>
      <c r="E33" s="11">
        <f>'[21]Мед. реаб. в АПУ(20-23)'!E33+'[21]Изменения 2-24 - 20-23'!E33</f>
        <v>0</v>
      </c>
      <c r="F33" s="11">
        <f>'[21]Мед. реаб. в АПУ(20-23)'!F33+'[21]Изменения 2-24 - 20-23'!F33</f>
        <v>0</v>
      </c>
      <c r="G33" s="11">
        <f>'[21]Мед. реаб. в АПУ(20-23)'!G33+'[21]Изменения 2-24 - 20-23'!G33</f>
        <v>0</v>
      </c>
      <c r="H33" s="11">
        <f>'[21]Мед. реаб. в АПУ(20-23)'!H33+'[21]Изменения 2-24 - 20-23'!H33</f>
        <v>0</v>
      </c>
      <c r="I33" s="11">
        <f>'[21]Мед. реаб. в АПУ(20-23)'!I33+'[21]Изменения 2-24 - 20-23'!I33</f>
        <v>85</v>
      </c>
      <c r="J33" s="11">
        <f>'[21]Мед. реаб. в АПУ(20-23)'!J33+'[21]Изменения 2-24 - 20-23'!J33</f>
        <v>41</v>
      </c>
      <c r="K33" s="11">
        <f>'[21]Мед. реаб. в АПУ(20-23)'!K33+'[21]Изменения 2-24 - 20-23'!K33</f>
        <v>100</v>
      </c>
      <c r="L33" s="11">
        <f>'[21]Мед. реаб. в АПУ(20-23)'!L33+'[21]Изменения 2-24 - 20-23'!L33</f>
        <v>34</v>
      </c>
      <c r="M33" s="11">
        <f>'[21]Мед. реаб. в АПУ(20-23)'!M33+'[21]Изменения 2-24 - 20-23'!M33</f>
        <v>0</v>
      </c>
      <c r="N33" s="11">
        <f>'[21]Мед. реаб. в АПУ(20-23)'!N33+'[21]Изменения 2-24 - 20-23'!N33</f>
        <v>0</v>
      </c>
      <c r="O33" s="11">
        <f>'[21]Мед. реаб. в АПУ(20-23)'!O33+'[21]Изменения 2-24 - 20-23'!O33</f>
        <v>0</v>
      </c>
      <c r="P33" s="11">
        <f>'[21]Мед. реаб. в АПУ(20-23)'!P33+'[21]Изменения 2-24 - 20-23'!P33</f>
        <v>0</v>
      </c>
      <c r="Q33" s="11">
        <f>'[21]Мед. реаб. в АПУ(20-23)'!Q33+'[21]Изменения 2-24 - 20-23'!Q33</f>
        <v>0</v>
      </c>
      <c r="R33" s="11">
        <f>'[21]Мед. реаб. в АПУ(20-23)'!R33+'[21]Изменения 2-24 - 20-23'!R33</f>
        <v>0</v>
      </c>
      <c r="S33" s="11">
        <f>'[21]Мед. реаб. в АПУ(20-23)'!S33+'[21]Изменения 2-24 - 20-23'!S33</f>
        <v>0</v>
      </c>
      <c r="T33" s="11">
        <f>'[21]Мед. реаб. в АПУ(20-23)'!T33+'[21]Изменения 2-24 - 20-23'!T33</f>
        <v>0</v>
      </c>
    </row>
    <row r="34" spans="1:20" x14ac:dyDescent="0.25">
      <c r="A34" s="786">
        <v>19</v>
      </c>
      <c r="B34" s="9" t="s">
        <v>54</v>
      </c>
      <c r="C34" s="12" t="s">
        <v>55</v>
      </c>
      <c r="D34" s="11">
        <f t="shared" si="7"/>
        <v>207</v>
      </c>
      <c r="E34" s="11">
        <f>'[21]Мед. реаб. в АПУ(20-23)'!E34+'[21]Изменения 2-24 - 20-23'!E34</f>
        <v>12</v>
      </c>
      <c r="F34" s="11">
        <f>'[21]Мед. реаб. в АПУ(20-23)'!F34+'[21]Изменения 2-24 - 20-23'!F34</f>
        <v>0</v>
      </c>
      <c r="G34" s="11">
        <f>'[21]Мед. реаб. в АПУ(20-23)'!G34+'[21]Изменения 2-24 - 20-23'!G34</f>
        <v>0</v>
      </c>
      <c r="H34" s="11">
        <f>'[21]Мед. реаб. в АПУ(20-23)'!H34+'[21]Изменения 2-24 - 20-23'!H34</f>
        <v>0</v>
      </c>
      <c r="I34" s="11">
        <f>'[21]Мед. реаб. в АПУ(20-23)'!I34+'[21]Изменения 2-24 - 20-23'!I34</f>
        <v>59</v>
      </c>
      <c r="J34" s="11">
        <f>'[21]Мед. реаб. в АПУ(20-23)'!J34+'[21]Изменения 2-24 - 20-23'!J34</f>
        <v>0</v>
      </c>
      <c r="K34" s="11">
        <f>'[21]Мед. реаб. в АПУ(20-23)'!K34+'[21]Изменения 2-24 - 20-23'!K34</f>
        <v>136</v>
      </c>
      <c r="L34" s="11">
        <f>'[21]Мед. реаб. в АПУ(20-23)'!L34+'[21]Изменения 2-24 - 20-23'!L34</f>
        <v>0</v>
      </c>
      <c r="M34" s="11">
        <f>'[21]Мед. реаб. в АПУ(20-23)'!M34+'[21]Изменения 2-24 - 20-23'!M34</f>
        <v>0</v>
      </c>
      <c r="N34" s="11">
        <f>'[21]Мед. реаб. в АПУ(20-23)'!N34+'[21]Изменения 2-24 - 20-23'!N34</f>
        <v>0</v>
      </c>
      <c r="O34" s="11">
        <f>'[21]Мед. реаб. в АПУ(20-23)'!O34+'[21]Изменения 2-24 - 20-23'!O34</f>
        <v>0</v>
      </c>
      <c r="P34" s="11">
        <f>'[21]Мед. реаб. в АПУ(20-23)'!P34+'[21]Изменения 2-24 - 20-23'!P34</f>
        <v>0</v>
      </c>
      <c r="Q34" s="11">
        <f>'[21]Мед. реаб. в АПУ(20-23)'!Q34+'[21]Изменения 2-24 - 20-23'!Q34</f>
        <v>0</v>
      </c>
      <c r="R34" s="11">
        <f>'[21]Мед. реаб. в АПУ(20-23)'!R34+'[21]Изменения 2-24 - 20-23'!R34</f>
        <v>0</v>
      </c>
      <c r="S34" s="11">
        <f>'[21]Мед. реаб. в АПУ(20-23)'!S34+'[21]Изменения 2-24 - 20-23'!S34</f>
        <v>0</v>
      </c>
      <c r="T34" s="11">
        <f>'[21]Мед. реаб. в АПУ(20-23)'!T34+'[21]Изменения 2-24 - 20-23'!T34</f>
        <v>0</v>
      </c>
    </row>
    <row r="35" spans="1:20" x14ac:dyDescent="0.25">
      <c r="A35" s="786">
        <v>20</v>
      </c>
      <c r="B35" s="9" t="s">
        <v>56</v>
      </c>
      <c r="C35" s="12" t="s">
        <v>57</v>
      </c>
      <c r="D35" s="11">
        <f t="shared" si="7"/>
        <v>74</v>
      </c>
      <c r="E35" s="11">
        <f>'[21]Мед. реаб. в АПУ(20-23)'!E35+'[21]Изменения 2-24 - 20-23'!E35</f>
        <v>12</v>
      </c>
      <c r="F35" s="11">
        <f>'[21]Мед. реаб. в АПУ(20-23)'!F35+'[21]Изменения 2-24 - 20-23'!F35</f>
        <v>3</v>
      </c>
      <c r="G35" s="11">
        <f>'[21]Мед. реаб. в АПУ(20-23)'!G35+'[21]Изменения 2-24 - 20-23'!G35</f>
        <v>5</v>
      </c>
      <c r="H35" s="11">
        <f>'[21]Мед. реаб. в АПУ(20-23)'!H35+'[21]Изменения 2-24 - 20-23'!H35</f>
        <v>7</v>
      </c>
      <c r="I35" s="11">
        <f>'[21]Мед. реаб. в АПУ(20-23)'!I35+'[21]Изменения 2-24 - 20-23'!I35</f>
        <v>0</v>
      </c>
      <c r="J35" s="11">
        <f>'[21]Мед. реаб. в АПУ(20-23)'!J35+'[21]Изменения 2-24 - 20-23'!J35</f>
        <v>15</v>
      </c>
      <c r="K35" s="11">
        <f>'[21]Мед. реаб. в АПУ(20-23)'!K35+'[21]Изменения 2-24 - 20-23'!K35</f>
        <v>9</v>
      </c>
      <c r="L35" s="11">
        <f>'[21]Мед. реаб. в АПУ(20-23)'!L35+'[21]Изменения 2-24 - 20-23'!L35</f>
        <v>7</v>
      </c>
      <c r="M35" s="11">
        <f>'[21]Мед. реаб. в АПУ(20-23)'!M35+'[21]Изменения 2-24 - 20-23'!M35</f>
        <v>0</v>
      </c>
      <c r="N35" s="11">
        <f>'[21]Мед. реаб. в АПУ(20-23)'!N35+'[21]Изменения 2-24 - 20-23'!N35</f>
        <v>0</v>
      </c>
      <c r="O35" s="11">
        <f>'[21]Мед. реаб. в АПУ(20-23)'!O35+'[21]Изменения 2-24 - 20-23'!O35</f>
        <v>8</v>
      </c>
      <c r="P35" s="11">
        <f>'[21]Мед. реаб. в АПУ(20-23)'!P35+'[21]Изменения 2-24 - 20-23'!P35</f>
        <v>8</v>
      </c>
      <c r="Q35" s="11">
        <f>'[21]Мед. реаб. в АПУ(20-23)'!Q35+'[21]Изменения 2-24 - 20-23'!Q35</f>
        <v>0</v>
      </c>
      <c r="R35" s="11">
        <f>'[21]Мед. реаб. в АПУ(20-23)'!R35+'[21]Изменения 2-24 - 20-23'!R35</f>
        <v>0</v>
      </c>
      <c r="S35" s="11">
        <f>'[21]Мед. реаб. в АПУ(20-23)'!S35+'[21]Изменения 2-24 - 20-23'!S35</f>
        <v>0</v>
      </c>
      <c r="T35" s="11">
        <f>'[21]Мед. реаб. в АПУ(20-23)'!T35+'[21]Изменения 2-24 - 20-23'!T35</f>
        <v>0</v>
      </c>
    </row>
    <row r="36" spans="1:20" x14ac:dyDescent="0.25">
      <c r="A36" s="786">
        <v>21</v>
      </c>
      <c r="B36" s="9" t="s">
        <v>58</v>
      </c>
      <c r="C36" s="12" t="s">
        <v>59</v>
      </c>
      <c r="D36" s="11">
        <f t="shared" si="7"/>
        <v>250</v>
      </c>
      <c r="E36" s="11">
        <f>'[21]Мед. реаб. в АПУ(20-23)'!E36+'[21]Изменения 2-24 - 20-23'!E36</f>
        <v>0</v>
      </c>
      <c r="F36" s="11">
        <f>'[21]Мед. реаб. в АПУ(20-23)'!F36+'[21]Изменения 2-24 - 20-23'!F36</f>
        <v>0</v>
      </c>
      <c r="G36" s="11">
        <f>'[21]Мед. реаб. в АПУ(20-23)'!G36+'[21]Изменения 2-24 - 20-23'!G36</f>
        <v>0</v>
      </c>
      <c r="H36" s="11">
        <f>'[21]Мед. реаб. в АПУ(20-23)'!H36+'[21]Изменения 2-24 - 20-23'!H36</f>
        <v>0</v>
      </c>
      <c r="I36" s="11">
        <f>'[21]Мед. реаб. в АПУ(20-23)'!I36+'[21]Изменения 2-24 - 20-23'!I36</f>
        <v>40</v>
      </c>
      <c r="J36" s="11">
        <f>'[21]Мед. реаб. в АПУ(20-23)'!J36+'[21]Изменения 2-24 - 20-23'!J36</f>
        <v>20</v>
      </c>
      <c r="K36" s="11">
        <f>'[21]Мед. реаб. в АПУ(20-23)'!K36+'[21]Изменения 2-24 - 20-23'!K36</f>
        <v>115</v>
      </c>
      <c r="L36" s="11">
        <f>'[21]Мед. реаб. в АПУ(20-23)'!L36+'[21]Изменения 2-24 - 20-23'!L36</f>
        <v>60</v>
      </c>
      <c r="M36" s="11">
        <f>'[21]Мед. реаб. в АПУ(20-23)'!M36+'[21]Изменения 2-24 - 20-23'!M36</f>
        <v>10</v>
      </c>
      <c r="N36" s="11">
        <f>'[21]Мед. реаб. в АПУ(20-23)'!N36+'[21]Изменения 2-24 - 20-23'!N36</f>
        <v>5</v>
      </c>
      <c r="O36" s="11">
        <f>'[21]Мед. реаб. в АПУ(20-23)'!O36+'[21]Изменения 2-24 - 20-23'!O36</f>
        <v>0</v>
      </c>
      <c r="P36" s="11">
        <f>'[21]Мед. реаб. в АПУ(20-23)'!P36+'[21]Изменения 2-24 - 20-23'!P36</f>
        <v>0</v>
      </c>
      <c r="Q36" s="11">
        <f>'[21]Мед. реаб. в АПУ(20-23)'!Q36+'[21]Изменения 2-24 - 20-23'!Q36</f>
        <v>0</v>
      </c>
      <c r="R36" s="11">
        <f>'[21]Мед. реаб. в АПУ(20-23)'!R36+'[21]Изменения 2-24 - 20-23'!R36</f>
        <v>0</v>
      </c>
      <c r="S36" s="11">
        <f>'[21]Мед. реаб. в АПУ(20-23)'!S36+'[21]Изменения 2-24 - 20-23'!S36</f>
        <v>0</v>
      </c>
      <c r="T36" s="11">
        <f>'[21]Мед. реаб. в АПУ(20-23)'!T36+'[21]Изменения 2-24 - 20-23'!T36</f>
        <v>0</v>
      </c>
    </row>
    <row r="37" spans="1:20" x14ac:dyDescent="0.25">
      <c r="A37" s="786">
        <v>22</v>
      </c>
      <c r="B37" s="9" t="s">
        <v>60</v>
      </c>
      <c r="C37" s="12" t="s">
        <v>61</v>
      </c>
      <c r="D37" s="11">
        <f t="shared" si="7"/>
        <v>200</v>
      </c>
      <c r="E37" s="11">
        <f>'[21]Мед. реаб. в АПУ(20-23)'!E37+'[21]Изменения 2-24 - 20-23'!E37</f>
        <v>20</v>
      </c>
      <c r="F37" s="11">
        <f>'[21]Мед. реаб. в АПУ(20-23)'!F37+'[21]Изменения 2-24 - 20-23'!F37</f>
        <v>20</v>
      </c>
      <c r="G37" s="11">
        <f>'[21]Мед. реаб. в АПУ(20-23)'!G37+'[21]Изменения 2-24 - 20-23'!G37</f>
        <v>0</v>
      </c>
      <c r="H37" s="11">
        <f>'[21]Мед. реаб. в АПУ(20-23)'!H37+'[21]Изменения 2-24 - 20-23'!H37</f>
        <v>0</v>
      </c>
      <c r="I37" s="11">
        <f>'[21]Мед. реаб. в АПУ(20-23)'!I37+'[21]Изменения 2-24 - 20-23'!I37</f>
        <v>0</v>
      </c>
      <c r="J37" s="11">
        <f>'[21]Мед. реаб. в АПУ(20-23)'!J37+'[21]Изменения 2-24 - 20-23'!J37</f>
        <v>0</v>
      </c>
      <c r="K37" s="11">
        <f>'[21]Мед. реаб. в АПУ(20-23)'!K37+'[21]Изменения 2-24 - 20-23'!K37</f>
        <v>4</v>
      </c>
      <c r="L37" s="11">
        <f>'[21]Мед. реаб. в АПУ(20-23)'!L37+'[21]Изменения 2-24 - 20-23'!L37</f>
        <v>4</v>
      </c>
      <c r="M37" s="11">
        <f>'[21]Мед. реаб. в АПУ(20-23)'!M37+'[21]Изменения 2-24 - 20-23'!M37</f>
        <v>0</v>
      </c>
      <c r="N37" s="11">
        <f>'[21]Мед. реаб. в АПУ(20-23)'!N37+'[21]Изменения 2-24 - 20-23'!N37</f>
        <v>0</v>
      </c>
      <c r="O37" s="11">
        <f>'[21]Мед. реаб. в АПУ(20-23)'!O37+'[21]Изменения 2-24 - 20-23'!O37</f>
        <v>76</v>
      </c>
      <c r="P37" s="11">
        <f>'[21]Мед. реаб. в АПУ(20-23)'!P37+'[21]Изменения 2-24 - 20-23'!P37</f>
        <v>76</v>
      </c>
      <c r="Q37" s="11">
        <f>'[21]Мед. реаб. в АПУ(20-23)'!Q37+'[21]Изменения 2-24 - 20-23'!Q37</f>
        <v>0</v>
      </c>
      <c r="R37" s="11">
        <f>'[21]Мед. реаб. в АПУ(20-23)'!R37+'[21]Изменения 2-24 - 20-23'!R37</f>
        <v>0</v>
      </c>
      <c r="S37" s="11">
        <f>'[21]Мед. реаб. в АПУ(20-23)'!S37+'[21]Изменения 2-24 - 20-23'!S37</f>
        <v>0</v>
      </c>
      <c r="T37" s="11">
        <f>'[21]Мед. реаб. в АПУ(20-23)'!T37+'[21]Изменения 2-24 - 20-23'!T37</f>
        <v>0</v>
      </c>
    </row>
    <row r="38" spans="1:20" x14ac:dyDescent="0.25">
      <c r="A38" s="786">
        <v>23</v>
      </c>
      <c r="B38" s="9" t="s">
        <v>62</v>
      </c>
      <c r="C38" s="12" t="s">
        <v>63</v>
      </c>
      <c r="D38" s="11">
        <f t="shared" si="7"/>
        <v>150</v>
      </c>
      <c r="E38" s="11">
        <f>'[21]Мед. реаб. в АПУ(20-23)'!E38+'[21]Изменения 2-24 - 20-23'!E38</f>
        <v>6</v>
      </c>
      <c r="F38" s="11">
        <f>'[21]Мед. реаб. в АПУ(20-23)'!F38+'[21]Изменения 2-24 - 20-23'!F38</f>
        <v>3</v>
      </c>
      <c r="G38" s="11">
        <f>'[21]Мед. реаб. в АПУ(20-23)'!G38+'[21]Изменения 2-24 - 20-23'!G38</f>
        <v>15</v>
      </c>
      <c r="H38" s="11">
        <f>'[21]Мед. реаб. в АПУ(20-23)'!H38+'[21]Изменения 2-24 - 20-23'!H38</f>
        <v>6</v>
      </c>
      <c r="I38" s="11">
        <f>'[21]Мед. реаб. в АПУ(20-23)'!I38+'[21]Изменения 2-24 - 20-23'!I38</f>
        <v>14</v>
      </c>
      <c r="J38" s="11">
        <f>'[21]Мед. реаб. в АПУ(20-23)'!J38+'[21]Изменения 2-24 - 20-23'!J38</f>
        <v>7</v>
      </c>
      <c r="K38" s="11">
        <f>'[21]Мед. реаб. в АПУ(20-23)'!K38+'[21]Изменения 2-24 - 20-23'!K38</f>
        <v>55</v>
      </c>
      <c r="L38" s="11">
        <f>'[21]Мед. реаб. в АПУ(20-23)'!L38+'[21]Изменения 2-24 - 20-23'!L38</f>
        <v>29</v>
      </c>
      <c r="M38" s="11">
        <f>'[21]Мед. реаб. в АПУ(20-23)'!M38+'[21]Изменения 2-24 - 20-23'!M38</f>
        <v>10</v>
      </c>
      <c r="N38" s="11">
        <f>'[21]Мед. реаб. в АПУ(20-23)'!N38+'[21]Изменения 2-24 - 20-23'!N38</f>
        <v>5</v>
      </c>
      <c r="O38" s="11">
        <f>'[21]Мед. реаб. в АПУ(20-23)'!O38+'[21]Изменения 2-24 - 20-23'!O38</f>
        <v>0</v>
      </c>
      <c r="P38" s="11">
        <f>'[21]Мед. реаб. в АПУ(20-23)'!P38+'[21]Изменения 2-24 - 20-23'!P38</f>
        <v>0</v>
      </c>
      <c r="Q38" s="11">
        <f>'[21]Мед. реаб. в АПУ(20-23)'!Q38+'[21]Изменения 2-24 - 20-23'!Q38</f>
        <v>0</v>
      </c>
      <c r="R38" s="11">
        <f>'[21]Мед. реаб. в АПУ(20-23)'!R38+'[21]Изменения 2-24 - 20-23'!R38</f>
        <v>0</v>
      </c>
      <c r="S38" s="11">
        <f>'[21]Мед. реаб. в АПУ(20-23)'!S38+'[21]Изменения 2-24 - 20-23'!S38</f>
        <v>0</v>
      </c>
      <c r="T38" s="11">
        <f>'[21]Мед. реаб. в АПУ(20-23)'!T38+'[21]Изменения 2-24 - 20-23'!T38</f>
        <v>0</v>
      </c>
    </row>
    <row r="39" spans="1:20" x14ac:dyDescent="0.25">
      <c r="A39" s="786">
        <v>24</v>
      </c>
      <c r="B39" s="9" t="s">
        <v>64</v>
      </c>
      <c r="C39" s="12" t="s">
        <v>65</v>
      </c>
      <c r="D39" s="11">
        <f t="shared" si="7"/>
        <v>140</v>
      </c>
      <c r="E39" s="11">
        <f>'[21]Мед. реаб. в АПУ(20-23)'!E39+'[21]Изменения 2-24 - 20-23'!E39</f>
        <v>0</v>
      </c>
      <c r="F39" s="11">
        <f>'[21]Мед. реаб. в АПУ(20-23)'!F39+'[21]Изменения 2-24 - 20-23'!F39</f>
        <v>0</v>
      </c>
      <c r="G39" s="11">
        <f>'[21]Мед. реаб. в АПУ(20-23)'!G39+'[21]Изменения 2-24 - 20-23'!G39</f>
        <v>20</v>
      </c>
      <c r="H39" s="11">
        <f>'[21]Мед. реаб. в АПУ(20-23)'!H39+'[21]Изменения 2-24 - 20-23'!H39</f>
        <v>20</v>
      </c>
      <c r="I39" s="11">
        <f>'[21]Мед. реаб. в АПУ(20-23)'!I39+'[21]Изменения 2-24 - 20-23'!I39</f>
        <v>20</v>
      </c>
      <c r="J39" s="11">
        <f>'[21]Мед. реаб. в АПУ(20-23)'!J39+'[21]Изменения 2-24 - 20-23'!J39</f>
        <v>20</v>
      </c>
      <c r="K39" s="11">
        <f>'[21]Мед. реаб. в АПУ(20-23)'!K39+'[21]Изменения 2-24 - 20-23'!K39</f>
        <v>40</v>
      </c>
      <c r="L39" s="11">
        <f>'[21]Мед. реаб. в АПУ(20-23)'!L39+'[21]Изменения 2-24 - 20-23'!L39</f>
        <v>20</v>
      </c>
      <c r="M39" s="11">
        <f>'[21]Мед. реаб. в АПУ(20-23)'!M39+'[21]Изменения 2-24 - 20-23'!M39</f>
        <v>0</v>
      </c>
      <c r="N39" s="11">
        <f>'[21]Мед. реаб. в АПУ(20-23)'!N39+'[21]Изменения 2-24 - 20-23'!N39</f>
        <v>0</v>
      </c>
      <c r="O39" s="11">
        <f>'[21]Мед. реаб. в АПУ(20-23)'!O39+'[21]Изменения 2-24 - 20-23'!O39</f>
        <v>0</v>
      </c>
      <c r="P39" s="11">
        <f>'[21]Мед. реаб. в АПУ(20-23)'!P39+'[21]Изменения 2-24 - 20-23'!P39</f>
        <v>0</v>
      </c>
      <c r="Q39" s="11">
        <f>'[21]Мед. реаб. в АПУ(20-23)'!Q39+'[21]Изменения 2-24 - 20-23'!Q39</f>
        <v>0</v>
      </c>
      <c r="R39" s="11">
        <f>'[21]Мед. реаб. в АПУ(20-23)'!R39+'[21]Изменения 2-24 - 20-23'!R39</f>
        <v>0</v>
      </c>
      <c r="S39" s="11">
        <f>'[21]Мед. реаб. в АПУ(20-23)'!S39+'[21]Изменения 2-24 - 20-23'!S39</f>
        <v>0</v>
      </c>
      <c r="T39" s="11">
        <f>'[21]Мед. реаб. в АПУ(20-23)'!T39+'[21]Изменения 2-24 - 20-23'!T39</f>
        <v>0</v>
      </c>
    </row>
    <row r="40" spans="1:20" x14ac:dyDescent="0.25">
      <c r="A40" s="786">
        <v>25</v>
      </c>
      <c r="B40" s="9" t="s">
        <v>66</v>
      </c>
      <c r="C40" s="12" t="s">
        <v>67</v>
      </c>
      <c r="D40" s="11">
        <f t="shared" si="7"/>
        <v>250</v>
      </c>
      <c r="E40" s="11">
        <f>'[21]Мед. реаб. в АПУ(20-23)'!E40+'[21]Изменения 2-24 - 20-23'!E40</f>
        <v>10</v>
      </c>
      <c r="F40" s="11">
        <f>'[21]Мед. реаб. в АПУ(20-23)'!F40+'[21]Изменения 2-24 - 20-23'!F40</f>
        <v>5</v>
      </c>
      <c r="G40" s="11">
        <f>'[21]Мед. реаб. в АПУ(20-23)'!G40+'[21]Изменения 2-24 - 20-23'!G40</f>
        <v>30</v>
      </c>
      <c r="H40" s="11">
        <f>'[21]Мед. реаб. в АПУ(20-23)'!H40+'[21]Изменения 2-24 - 20-23'!H40</f>
        <v>10</v>
      </c>
      <c r="I40" s="11">
        <f>'[21]Мед. реаб. в АПУ(20-23)'!I40+'[21]Изменения 2-24 - 20-23'!I40</f>
        <v>21</v>
      </c>
      <c r="J40" s="11">
        <f>'[21]Мед. реаб. в АПУ(20-23)'!J40+'[21]Изменения 2-24 - 20-23'!J40</f>
        <v>10</v>
      </c>
      <c r="K40" s="11">
        <f>'[21]Мед. реаб. в АПУ(20-23)'!K40+'[21]Изменения 2-24 - 20-23'!K40</f>
        <v>100</v>
      </c>
      <c r="L40" s="11">
        <f>'[21]Мед. реаб. в АПУ(20-23)'!L40+'[21]Изменения 2-24 - 20-23'!L40</f>
        <v>49</v>
      </c>
      <c r="M40" s="11">
        <f>'[21]Мед. реаб. в АПУ(20-23)'!M40+'[21]Изменения 2-24 - 20-23'!M40</f>
        <v>10</v>
      </c>
      <c r="N40" s="11">
        <f>'[21]Мед. реаб. в АПУ(20-23)'!N40+'[21]Изменения 2-24 - 20-23'!N40</f>
        <v>5</v>
      </c>
      <c r="O40" s="11">
        <f>'[21]Мед. реаб. в АПУ(20-23)'!O40+'[21]Изменения 2-24 - 20-23'!O40</f>
        <v>0</v>
      </c>
      <c r="P40" s="11">
        <f>'[21]Мед. реаб. в АПУ(20-23)'!P40+'[21]Изменения 2-24 - 20-23'!P40</f>
        <v>0</v>
      </c>
      <c r="Q40" s="11">
        <f>'[21]Мед. реаб. в АПУ(20-23)'!Q40+'[21]Изменения 2-24 - 20-23'!Q40</f>
        <v>0</v>
      </c>
      <c r="R40" s="11">
        <f>'[21]Мед. реаб. в АПУ(20-23)'!R40+'[21]Изменения 2-24 - 20-23'!R40</f>
        <v>0</v>
      </c>
      <c r="S40" s="11">
        <f>'[21]Мед. реаб. в АПУ(20-23)'!S40+'[21]Изменения 2-24 - 20-23'!S40</f>
        <v>0</v>
      </c>
      <c r="T40" s="11">
        <f>'[21]Мед. реаб. в АПУ(20-23)'!T40+'[21]Изменения 2-24 - 20-23'!T40</f>
        <v>0</v>
      </c>
    </row>
    <row r="41" spans="1:20" x14ac:dyDescent="0.25">
      <c r="A41" s="786">
        <v>26</v>
      </c>
      <c r="B41" s="9" t="s">
        <v>68</v>
      </c>
      <c r="C41" s="12" t="s">
        <v>69</v>
      </c>
      <c r="D41" s="11">
        <f t="shared" si="7"/>
        <v>960</v>
      </c>
      <c r="E41" s="11">
        <f>'[21]Мед. реаб. в АПУ(20-23)'!E41+'[21]Изменения 2-24 - 20-23'!E41</f>
        <v>56</v>
      </c>
      <c r="F41" s="11">
        <f>'[21]Мед. реаб. в АПУ(20-23)'!F41+'[21]Изменения 2-24 - 20-23'!F41</f>
        <v>69</v>
      </c>
      <c r="G41" s="11">
        <f>'[21]Мед. реаб. в АПУ(20-23)'!G41+'[21]Изменения 2-24 - 20-23'!G41</f>
        <v>64</v>
      </c>
      <c r="H41" s="11">
        <f>'[21]Мед. реаб. в АПУ(20-23)'!H41+'[21]Изменения 2-24 - 20-23'!H41</f>
        <v>75</v>
      </c>
      <c r="I41" s="11">
        <f>'[21]Мед. реаб. в АПУ(20-23)'!I41+'[21]Изменения 2-24 - 20-23'!I41</f>
        <v>322</v>
      </c>
      <c r="J41" s="11">
        <f>'[21]Мед. реаб. в АПУ(20-23)'!J41+'[21]Изменения 2-24 - 20-23'!J41</f>
        <v>374</v>
      </c>
      <c r="K41" s="11">
        <f>'[21]Мед. реаб. в АПУ(20-23)'!K41+'[21]Изменения 2-24 - 20-23'!K41</f>
        <v>0</v>
      </c>
      <c r="L41" s="11">
        <f>'[21]Мед. реаб. в АПУ(20-23)'!L41+'[21]Изменения 2-24 - 20-23'!L41</f>
        <v>0</v>
      </c>
      <c r="M41" s="11">
        <f>'[21]Мед. реаб. в АПУ(20-23)'!M41+'[21]Изменения 2-24 - 20-23'!M41</f>
        <v>0</v>
      </c>
      <c r="N41" s="11">
        <f>'[21]Мед. реаб. в АПУ(20-23)'!N41+'[21]Изменения 2-24 - 20-23'!N41</f>
        <v>0</v>
      </c>
      <c r="O41" s="11">
        <f>'[21]Мед. реаб. в АПУ(20-23)'!O41+'[21]Изменения 2-24 - 20-23'!O41</f>
        <v>0</v>
      </c>
      <c r="P41" s="11">
        <f>'[21]Мед. реаб. в АПУ(20-23)'!P41+'[21]Изменения 2-24 - 20-23'!P41</f>
        <v>0</v>
      </c>
      <c r="Q41" s="11">
        <f>'[21]Мед. реаб. в АПУ(20-23)'!Q41+'[21]Изменения 2-24 - 20-23'!Q41</f>
        <v>0</v>
      </c>
      <c r="R41" s="11">
        <f>'[21]Мед. реаб. в АПУ(20-23)'!R41+'[21]Изменения 2-24 - 20-23'!R41</f>
        <v>0</v>
      </c>
      <c r="S41" s="11">
        <f>'[21]Мед. реаб. в АПУ(20-23)'!S41+'[21]Изменения 2-24 - 20-23'!S41</f>
        <v>0</v>
      </c>
      <c r="T41" s="11">
        <f>'[21]Мед. реаб. в АПУ(20-23)'!T41+'[21]Изменения 2-24 - 20-23'!T41</f>
        <v>0</v>
      </c>
    </row>
    <row r="42" spans="1:20" x14ac:dyDescent="0.25">
      <c r="A42" s="786">
        <v>27</v>
      </c>
      <c r="B42" s="9" t="s">
        <v>70</v>
      </c>
      <c r="C42" s="12" t="s">
        <v>71</v>
      </c>
      <c r="D42" s="11">
        <f t="shared" si="7"/>
        <v>450</v>
      </c>
      <c r="E42" s="11">
        <f>'[21]Мед. реаб. в АПУ(20-23)'!E42+'[21]Изменения 2-24 - 20-23'!E42</f>
        <v>0</v>
      </c>
      <c r="F42" s="11">
        <f>'[21]Мед. реаб. в АПУ(20-23)'!F42+'[21]Изменения 2-24 - 20-23'!F42</f>
        <v>0</v>
      </c>
      <c r="G42" s="11">
        <f>'[21]Мед. реаб. в АПУ(20-23)'!G42+'[21]Изменения 2-24 - 20-23'!G42</f>
        <v>0</v>
      </c>
      <c r="H42" s="11">
        <f>'[21]Мед. реаб. в АПУ(20-23)'!H42+'[21]Изменения 2-24 - 20-23'!H42</f>
        <v>0</v>
      </c>
      <c r="I42" s="11">
        <f>'[21]Мед. реаб. в АПУ(20-23)'!I42+'[21]Изменения 2-24 - 20-23'!I42</f>
        <v>0</v>
      </c>
      <c r="J42" s="11">
        <f>'[21]Мед. реаб. в АПУ(20-23)'!J42+'[21]Изменения 2-24 - 20-23'!J42</f>
        <v>0</v>
      </c>
      <c r="K42" s="11">
        <f>'[21]Мед. реаб. в АПУ(20-23)'!K42+'[21]Изменения 2-24 - 20-23'!K42</f>
        <v>0</v>
      </c>
      <c r="L42" s="11">
        <f>'[21]Мед. реаб. в АПУ(20-23)'!L42+'[21]Изменения 2-24 - 20-23'!L42</f>
        <v>0</v>
      </c>
      <c r="M42" s="11">
        <f>'[21]Мед. реаб. в АПУ(20-23)'!M42+'[21]Изменения 2-24 - 20-23'!M42</f>
        <v>0</v>
      </c>
      <c r="N42" s="11">
        <f>'[21]Мед. реаб. в АПУ(20-23)'!N42+'[21]Изменения 2-24 - 20-23'!N42</f>
        <v>0</v>
      </c>
      <c r="O42" s="11">
        <f>'[21]Мед. реаб. в АПУ(20-23)'!O42+'[21]Изменения 2-24 - 20-23'!O42</f>
        <v>0</v>
      </c>
      <c r="P42" s="11">
        <f>'[21]Мед. реаб. в АПУ(20-23)'!P42+'[21]Изменения 2-24 - 20-23'!P42</f>
        <v>0</v>
      </c>
      <c r="Q42" s="11">
        <f>'[21]Мед. реаб. в АПУ(20-23)'!Q42+'[21]Изменения 2-24 - 20-23'!Q42</f>
        <v>225</v>
      </c>
      <c r="R42" s="11">
        <f>'[21]Мед. реаб. в АПУ(20-23)'!R42+'[21]Изменения 2-24 - 20-23'!R42</f>
        <v>225</v>
      </c>
      <c r="S42" s="11">
        <f>'[21]Мед. реаб. в АПУ(20-23)'!S42+'[21]Изменения 2-24 - 20-23'!S42</f>
        <v>0</v>
      </c>
      <c r="T42" s="11">
        <f>'[21]Мед. реаб. в АПУ(20-23)'!T42+'[21]Изменения 2-24 - 20-23'!T42</f>
        <v>0</v>
      </c>
    </row>
    <row r="43" spans="1:20" x14ac:dyDescent="0.25">
      <c r="A43" s="786">
        <v>28</v>
      </c>
      <c r="B43" s="9" t="s">
        <v>72</v>
      </c>
      <c r="C43" s="12" t="s">
        <v>73</v>
      </c>
      <c r="D43" s="11">
        <f t="shared" si="7"/>
        <v>150</v>
      </c>
      <c r="E43" s="11">
        <f>'[21]Мед. реаб. в АПУ(20-23)'!E43+'[21]Изменения 2-24 - 20-23'!E43</f>
        <v>0</v>
      </c>
      <c r="F43" s="11">
        <f>'[21]Мед. реаб. в АПУ(20-23)'!F43+'[21]Изменения 2-24 - 20-23'!F43</f>
        <v>0</v>
      </c>
      <c r="G43" s="11">
        <f>'[21]Мед. реаб. в АПУ(20-23)'!G43+'[21]Изменения 2-24 - 20-23'!G43</f>
        <v>0</v>
      </c>
      <c r="H43" s="11">
        <f>'[21]Мед. реаб. в АПУ(20-23)'!H43+'[21]Изменения 2-24 - 20-23'!H43</f>
        <v>0</v>
      </c>
      <c r="I43" s="11">
        <f>'[21]Мед. реаб. в АПУ(20-23)'!I43+'[21]Изменения 2-24 - 20-23'!I43</f>
        <v>0</v>
      </c>
      <c r="J43" s="11">
        <f>'[21]Мед. реаб. в АПУ(20-23)'!J43+'[21]Изменения 2-24 - 20-23'!J43</f>
        <v>0</v>
      </c>
      <c r="K43" s="11">
        <f>'[21]Мед. реаб. в АПУ(20-23)'!K43+'[21]Изменения 2-24 - 20-23'!K43</f>
        <v>0</v>
      </c>
      <c r="L43" s="11">
        <f>'[21]Мед. реаб. в АПУ(20-23)'!L43+'[21]Изменения 2-24 - 20-23'!L43</f>
        <v>0</v>
      </c>
      <c r="M43" s="11">
        <f>'[21]Мед. реаб. в АПУ(20-23)'!M43+'[21]Изменения 2-24 - 20-23'!M43</f>
        <v>0</v>
      </c>
      <c r="N43" s="11">
        <f>'[21]Мед. реаб. в АПУ(20-23)'!N43+'[21]Изменения 2-24 - 20-23'!N43</f>
        <v>0</v>
      </c>
      <c r="O43" s="11">
        <f>'[21]Мед. реаб. в АПУ(20-23)'!O43+'[21]Изменения 2-24 - 20-23'!O43</f>
        <v>0</v>
      </c>
      <c r="P43" s="11">
        <f>'[21]Мед. реаб. в АПУ(20-23)'!P43+'[21]Изменения 2-24 - 20-23'!P43</f>
        <v>150</v>
      </c>
      <c r="Q43" s="11">
        <f>'[21]Мед. реаб. в АПУ(20-23)'!Q43+'[21]Изменения 2-24 - 20-23'!Q43</f>
        <v>0</v>
      </c>
      <c r="R43" s="11">
        <f>'[21]Мед. реаб. в АПУ(20-23)'!R43+'[21]Изменения 2-24 - 20-23'!R43</f>
        <v>0</v>
      </c>
      <c r="S43" s="11">
        <f>'[21]Мед. реаб. в АПУ(20-23)'!S43+'[21]Изменения 2-24 - 20-23'!S43</f>
        <v>0</v>
      </c>
      <c r="T43" s="11">
        <f>'[21]Мед. реаб. в АПУ(20-23)'!T43+'[21]Изменения 2-24 - 20-23'!T43</f>
        <v>0</v>
      </c>
    </row>
    <row r="44" spans="1:20" x14ac:dyDescent="0.25">
      <c r="A44" s="786">
        <v>29</v>
      </c>
      <c r="B44" s="9" t="s">
        <v>74</v>
      </c>
      <c r="C44" s="12" t="s">
        <v>75</v>
      </c>
      <c r="D44" s="11">
        <f t="shared" si="7"/>
        <v>466</v>
      </c>
      <c r="E44" s="11">
        <f>'[21]Мед. реаб. в АПУ(20-23)'!E44+'[21]Изменения 2-24 - 20-23'!E44</f>
        <v>130</v>
      </c>
      <c r="F44" s="11">
        <f>'[21]Мед. реаб. в АПУ(20-23)'!F44+'[21]Изменения 2-24 - 20-23'!F44</f>
        <v>135</v>
      </c>
      <c r="G44" s="11">
        <f>'[21]Мед. реаб. в АПУ(20-23)'!G44+'[21]Изменения 2-24 - 20-23'!G44</f>
        <v>18</v>
      </c>
      <c r="H44" s="11">
        <f>'[21]Мед. реаб. в АПУ(20-23)'!H44+'[21]Изменения 2-24 - 20-23'!H44</f>
        <v>14</v>
      </c>
      <c r="I44" s="11">
        <f>'[21]Мед. реаб. в АПУ(20-23)'!I44+'[21]Изменения 2-24 - 20-23'!I44</f>
        <v>0</v>
      </c>
      <c r="J44" s="11">
        <f>'[21]Мед. реаб. в АПУ(20-23)'!J44+'[21]Изменения 2-24 - 20-23'!J44</f>
        <v>0</v>
      </c>
      <c r="K44" s="11">
        <f>'[21]Мед. реаб. в АПУ(20-23)'!K44+'[21]Изменения 2-24 - 20-23'!K44</f>
        <v>50</v>
      </c>
      <c r="L44" s="11">
        <f>'[21]Мед. реаб. в АПУ(20-23)'!L44+'[21]Изменения 2-24 - 20-23'!L44</f>
        <v>21</v>
      </c>
      <c r="M44" s="11">
        <f>'[21]Мед. реаб. в АПУ(20-23)'!M44+'[21]Изменения 2-24 - 20-23'!M44</f>
        <v>60</v>
      </c>
      <c r="N44" s="11">
        <f>'[21]Мед. реаб. в АПУ(20-23)'!N44+'[21]Изменения 2-24 - 20-23'!N44</f>
        <v>38</v>
      </c>
      <c r="O44" s="11">
        <f>'[21]Мед. реаб. в АПУ(20-23)'!O44+'[21]Изменения 2-24 - 20-23'!O44</f>
        <v>0</v>
      </c>
      <c r="P44" s="11">
        <f>'[21]Мед. реаб. в АПУ(20-23)'!P44+'[21]Изменения 2-24 - 20-23'!P44</f>
        <v>0</v>
      </c>
      <c r="Q44" s="11">
        <f>'[21]Мед. реаб. в АПУ(20-23)'!Q44+'[21]Изменения 2-24 - 20-23'!Q44</f>
        <v>0</v>
      </c>
      <c r="R44" s="11">
        <f>'[21]Мед. реаб. в АПУ(20-23)'!R44+'[21]Изменения 2-24 - 20-23'!R44</f>
        <v>0</v>
      </c>
      <c r="S44" s="11">
        <f>'[21]Мед. реаб. в АПУ(20-23)'!S44+'[21]Изменения 2-24 - 20-23'!S44</f>
        <v>0</v>
      </c>
      <c r="T44" s="11">
        <f>'[21]Мед. реаб. в АПУ(20-23)'!T44+'[21]Изменения 2-24 - 20-23'!T44</f>
        <v>0</v>
      </c>
    </row>
    <row r="45" spans="1:20" x14ac:dyDescent="0.25">
      <c r="A45" s="786">
        <v>30</v>
      </c>
      <c r="B45" s="9" t="s">
        <v>76</v>
      </c>
      <c r="C45" s="12" t="s">
        <v>77</v>
      </c>
      <c r="D45" s="11">
        <f t="shared" si="7"/>
        <v>150</v>
      </c>
      <c r="E45" s="11">
        <f>'[21]Мед. реаб. в АПУ(20-23)'!E45+'[21]Изменения 2-24 - 20-23'!E45</f>
        <v>4</v>
      </c>
      <c r="F45" s="11">
        <f>'[21]Мед. реаб. в АПУ(20-23)'!F45+'[21]Изменения 2-24 - 20-23'!F45</f>
        <v>2</v>
      </c>
      <c r="G45" s="11">
        <f>'[21]Мед. реаб. в АПУ(20-23)'!G45+'[21]Изменения 2-24 - 20-23'!G45</f>
        <v>10</v>
      </c>
      <c r="H45" s="11">
        <f>'[21]Мед. реаб. в АПУ(20-23)'!H45+'[21]Изменения 2-24 - 20-23'!H45</f>
        <v>4</v>
      </c>
      <c r="I45" s="11">
        <f>'[21]Мед. реаб. в АПУ(20-23)'!I45+'[21]Изменения 2-24 - 20-23'!I45</f>
        <v>10</v>
      </c>
      <c r="J45" s="11">
        <f>'[21]Мед. реаб. в АПУ(20-23)'!J45+'[21]Изменения 2-24 - 20-23'!J45</f>
        <v>4</v>
      </c>
      <c r="K45" s="11">
        <f>'[21]Мед. реаб. в АПУ(20-23)'!K45+'[21]Изменения 2-24 - 20-23'!K45</f>
        <v>65</v>
      </c>
      <c r="L45" s="11">
        <f>'[21]Мед. реаб. в АПУ(20-23)'!L45+'[21]Изменения 2-24 - 20-23'!L45</f>
        <v>44</v>
      </c>
      <c r="M45" s="11">
        <f>'[21]Мед. реаб. в АПУ(20-23)'!M45+'[21]Изменения 2-24 - 20-23'!M45</f>
        <v>5</v>
      </c>
      <c r="N45" s="11">
        <f>'[21]Мед. реаб. в АПУ(20-23)'!N45+'[21]Изменения 2-24 - 20-23'!N45</f>
        <v>2</v>
      </c>
      <c r="O45" s="11">
        <f>'[21]Мед. реаб. в АПУ(20-23)'!O45+'[21]Изменения 2-24 - 20-23'!O45</f>
        <v>0</v>
      </c>
      <c r="P45" s="11">
        <f>'[21]Мед. реаб. в АПУ(20-23)'!P45+'[21]Изменения 2-24 - 20-23'!P45</f>
        <v>0</v>
      </c>
      <c r="Q45" s="11">
        <f>'[21]Мед. реаб. в АПУ(20-23)'!Q45+'[21]Изменения 2-24 - 20-23'!Q45</f>
        <v>0</v>
      </c>
      <c r="R45" s="11">
        <f>'[21]Мед. реаб. в АПУ(20-23)'!R45+'[21]Изменения 2-24 - 20-23'!R45</f>
        <v>0</v>
      </c>
      <c r="S45" s="11">
        <f>'[21]Мед. реаб. в АПУ(20-23)'!S45+'[21]Изменения 2-24 - 20-23'!S45</f>
        <v>0</v>
      </c>
      <c r="T45" s="11">
        <f>'[21]Мед. реаб. в АПУ(20-23)'!T45+'[21]Изменения 2-24 - 20-23'!T45</f>
        <v>0</v>
      </c>
    </row>
    <row r="46" spans="1:20" x14ac:dyDescent="0.25">
      <c r="A46" s="786">
        <v>31</v>
      </c>
      <c r="B46" s="9" t="s">
        <v>78</v>
      </c>
      <c r="C46" s="12" t="s">
        <v>79</v>
      </c>
      <c r="D46" s="11">
        <f t="shared" si="7"/>
        <v>60</v>
      </c>
      <c r="E46" s="11">
        <f>'[21]Мед. реаб. в АПУ(20-23)'!E46+'[21]Изменения 2-24 - 20-23'!E46</f>
        <v>2</v>
      </c>
      <c r="F46" s="11">
        <f>'[21]Мед. реаб. в АПУ(20-23)'!F46+'[21]Изменения 2-24 - 20-23'!F46</f>
        <v>1</v>
      </c>
      <c r="G46" s="11">
        <f>'[21]Мед. реаб. в АПУ(20-23)'!G46+'[21]Изменения 2-24 - 20-23'!G46</f>
        <v>8</v>
      </c>
      <c r="H46" s="11">
        <f>'[21]Мед. реаб. в АПУ(20-23)'!H46+'[21]Изменения 2-24 - 20-23'!H46</f>
        <v>2</v>
      </c>
      <c r="I46" s="11">
        <f>'[21]Мед. реаб. в АПУ(20-23)'!I46+'[21]Изменения 2-24 - 20-23'!I46</f>
        <v>4</v>
      </c>
      <c r="J46" s="11">
        <f>'[21]Мед. реаб. в АПУ(20-23)'!J46+'[21]Изменения 2-24 - 20-23'!J46</f>
        <v>2</v>
      </c>
      <c r="K46" s="11">
        <f>'[21]Мед. реаб. в АПУ(20-23)'!K46+'[21]Изменения 2-24 - 20-23'!K46</f>
        <v>20</v>
      </c>
      <c r="L46" s="11">
        <f>'[21]Мед. реаб. в АПУ(20-23)'!L46+'[21]Изменения 2-24 - 20-23'!L46</f>
        <v>16</v>
      </c>
      <c r="M46" s="11">
        <f>'[21]Мед. реаб. в АПУ(20-23)'!M46+'[21]Изменения 2-24 - 20-23'!M46</f>
        <v>3</v>
      </c>
      <c r="N46" s="11">
        <f>'[21]Мед. реаб. в АПУ(20-23)'!N46+'[21]Изменения 2-24 - 20-23'!N46</f>
        <v>2</v>
      </c>
      <c r="O46" s="11">
        <f>'[21]Мед. реаб. в АПУ(20-23)'!O46+'[21]Изменения 2-24 - 20-23'!O46</f>
        <v>0</v>
      </c>
      <c r="P46" s="11">
        <f>'[21]Мед. реаб. в АПУ(20-23)'!P46+'[21]Изменения 2-24 - 20-23'!P46</f>
        <v>0</v>
      </c>
      <c r="Q46" s="11">
        <f>'[21]Мед. реаб. в АПУ(20-23)'!Q46+'[21]Изменения 2-24 - 20-23'!Q46</f>
        <v>0</v>
      </c>
      <c r="R46" s="11">
        <f>'[21]Мед. реаб. в АПУ(20-23)'!R46+'[21]Изменения 2-24 - 20-23'!R46</f>
        <v>0</v>
      </c>
      <c r="S46" s="11">
        <f>'[21]Мед. реаб. в АПУ(20-23)'!S46+'[21]Изменения 2-24 - 20-23'!S46</f>
        <v>0</v>
      </c>
      <c r="T46" s="11">
        <f>'[21]Мед. реаб. в АПУ(20-23)'!T46+'[21]Изменения 2-24 - 20-23'!T46</f>
        <v>0</v>
      </c>
    </row>
    <row r="47" spans="1:20" x14ac:dyDescent="0.25">
      <c r="A47" s="786">
        <v>32</v>
      </c>
      <c r="B47" s="9" t="s">
        <v>80</v>
      </c>
      <c r="C47" s="12" t="s">
        <v>81</v>
      </c>
      <c r="D47" s="11">
        <f t="shared" si="7"/>
        <v>300</v>
      </c>
      <c r="E47" s="11">
        <f>'[21]Мед. реаб. в АПУ(20-23)'!E47+'[21]Изменения 2-24 - 20-23'!E47</f>
        <v>10</v>
      </c>
      <c r="F47" s="11">
        <f>'[21]Мед. реаб. в АПУ(20-23)'!F47+'[21]Изменения 2-24 - 20-23'!F47</f>
        <v>5</v>
      </c>
      <c r="G47" s="11">
        <f>'[21]Мед. реаб. в АПУ(20-23)'!G47+'[21]Изменения 2-24 - 20-23'!G47</f>
        <v>30</v>
      </c>
      <c r="H47" s="11">
        <f>'[21]Мед. реаб. в АПУ(20-23)'!H47+'[21]Изменения 2-24 - 20-23'!H47</f>
        <v>12</v>
      </c>
      <c r="I47" s="11">
        <f>'[21]Мед. реаб. в АПУ(20-23)'!I47+'[21]Изменения 2-24 - 20-23'!I47</f>
        <v>30</v>
      </c>
      <c r="J47" s="11">
        <f>'[21]Мед. реаб. в АПУ(20-23)'!J47+'[21]Изменения 2-24 - 20-23'!J47</f>
        <v>12</v>
      </c>
      <c r="K47" s="11">
        <f>'[21]Мед. реаб. в АПУ(20-23)'!K47+'[21]Изменения 2-24 - 20-23'!K47</f>
        <v>150</v>
      </c>
      <c r="L47" s="11">
        <f>'[21]Мед. реаб. в АПУ(20-23)'!L47+'[21]Изменения 2-24 - 20-23'!L47</f>
        <v>51</v>
      </c>
      <c r="M47" s="11">
        <f>'[21]Мед. реаб. в АПУ(20-23)'!M47+'[21]Изменения 2-24 - 20-23'!M47</f>
        <v>0</v>
      </c>
      <c r="N47" s="11">
        <f>'[21]Мед. реаб. в АПУ(20-23)'!N47+'[21]Изменения 2-24 - 20-23'!N47</f>
        <v>0</v>
      </c>
      <c r="O47" s="11">
        <f>'[21]Мед. реаб. в АПУ(20-23)'!O47+'[21]Изменения 2-24 - 20-23'!O47</f>
        <v>0</v>
      </c>
      <c r="P47" s="11">
        <f>'[21]Мед. реаб. в АПУ(20-23)'!P47+'[21]Изменения 2-24 - 20-23'!P47</f>
        <v>0</v>
      </c>
      <c r="Q47" s="11">
        <f>'[21]Мед. реаб. в АПУ(20-23)'!Q47+'[21]Изменения 2-24 - 20-23'!Q47</f>
        <v>0</v>
      </c>
      <c r="R47" s="11">
        <f>'[21]Мед. реаб. в АПУ(20-23)'!R47+'[21]Изменения 2-24 - 20-23'!R47</f>
        <v>0</v>
      </c>
      <c r="S47" s="11">
        <f>'[21]Мед. реаб. в АПУ(20-23)'!S47+'[21]Изменения 2-24 - 20-23'!S47</f>
        <v>0</v>
      </c>
      <c r="T47" s="11">
        <f>'[21]Мед. реаб. в АПУ(20-23)'!T47+'[21]Изменения 2-24 - 20-23'!T47</f>
        <v>0</v>
      </c>
    </row>
    <row r="48" spans="1:20" x14ac:dyDescent="0.25">
      <c r="A48" s="786">
        <v>33</v>
      </c>
      <c r="B48" s="13" t="s">
        <v>82</v>
      </c>
      <c r="C48" s="14" t="s">
        <v>83</v>
      </c>
      <c r="D48" s="11">
        <f t="shared" si="7"/>
        <v>150</v>
      </c>
      <c r="E48" s="11">
        <f>'[21]Мед. реаб. в АПУ(20-23)'!E48+'[21]Изменения 2-24 - 20-23'!E48</f>
        <v>6</v>
      </c>
      <c r="F48" s="11">
        <f>'[21]Мед. реаб. в АПУ(20-23)'!F48+'[21]Изменения 2-24 - 20-23'!F48</f>
        <v>2</v>
      </c>
      <c r="G48" s="11">
        <f>'[21]Мед. реаб. в АПУ(20-23)'!G48+'[21]Изменения 2-24 - 20-23'!G48</f>
        <v>13</v>
      </c>
      <c r="H48" s="11">
        <f>'[21]Мед. реаб. в АПУ(20-23)'!H48+'[21]Изменения 2-24 - 20-23'!H48</f>
        <v>8</v>
      </c>
      <c r="I48" s="11">
        <f>'[21]Мед. реаб. в АПУ(20-23)'!I48+'[21]Изменения 2-24 - 20-23'!I48</f>
        <v>13</v>
      </c>
      <c r="J48" s="11">
        <f>'[21]Мед. реаб. в АПУ(20-23)'!J48+'[21]Изменения 2-24 - 20-23'!J48</f>
        <v>8</v>
      </c>
      <c r="K48" s="11">
        <f>'[21]Мед. реаб. в АПУ(20-23)'!K48+'[21]Изменения 2-24 - 20-23'!K48</f>
        <v>50</v>
      </c>
      <c r="L48" s="11">
        <f>'[21]Мед. реаб. в АПУ(20-23)'!L48+'[21]Изменения 2-24 - 20-23'!L48</f>
        <v>42</v>
      </c>
      <c r="M48" s="11">
        <f>'[21]Мед. реаб. в АПУ(20-23)'!M48+'[21]Изменения 2-24 - 20-23'!M48</f>
        <v>5</v>
      </c>
      <c r="N48" s="11">
        <f>'[21]Мед. реаб. в АПУ(20-23)'!N48+'[21]Изменения 2-24 - 20-23'!N48</f>
        <v>3</v>
      </c>
      <c r="O48" s="11">
        <f>'[21]Мед. реаб. в АПУ(20-23)'!O48+'[21]Изменения 2-24 - 20-23'!O48</f>
        <v>0</v>
      </c>
      <c r="P48" s="11">
        <f>'[21]Мед. реаб. в АПУ(20-23)'!P48+'[21]Изменения 2-24 - 20-23'!P48</f>
        <v>0</v>
      </c>
      <c r="Q48" s="11">
        <f>'[21]Мед. реаб. в АПУ(20-23)'!Q48+'[21]Изменения 2-24 - 20-23'!Q48</f>
        <v>0</v>
      </c>
      <c r="R48" s="11">
        <f>'[21]Мед. реаб. в АПУ(20-23)'!R48+'[21]Изменения 2-24 - 20-23'!R48</f>
        <v>0</v>
      </c>
      <c r="S48" s="11">
        <f>'[21]Мед. реаб. в АПУ(20-23)'!S48+'[21]Изменения 2-24 - 20-23'!S48</f>
        <v>0</v>
      </c>
      <c r="T48" s="11">
        <f>'[21]Мед. реаб. в АПУ(20-23)'!T48+'[21]Изменения 2-24 - 20-23'!T48</f>
        <v>0</v>
      </c>
    </row>
    <row r="49" spans="1:20" x14ac:dyDescent="0.25">
      <c r="A49" s="786">
        <v>34</v>
      </c>
      <c r="B49" s="13" t="s">
        <v>84</v>
      </c>
      <c r="C49" s="14" t="s">
        <v>85</v>
      </c>
      <c r="D49" s="11">
        <f t="shared" si="7"/>
        <v>100</v>
      </c>
      <c r="E49" s="11">
        <f>'[21]Мед. реаб. в АПУ(20-23)'!E49+'[21]Изменения 2-24 - 20-23'!E49</f>
        <v>4</v>
      </c>
      <c r="F49" s="11">
        <f>'[21]Мед. реаб. в АПУ(20-23)'!F49+'[21]Изменения 2-24 - 20-23'!F49</f>
        <v>2</v>
      </c>
      <c r="G49" s="11">
        <f>'[21]Мед. реаб. в АПУ(20-23)'!G49+'[21]Изменения 2-24 - 20-23'!G49</f>
        <v>10</v>
      </c>
      <c r="H49" s="11">
        <f>'[21]Мед. реаб. в АПУ(20-23)'!H49+'[21]Изменения 2-24 - 20-23'!H49</f>
        <v>4</v>
      </c>
      <c r="I49" s="11">
        <f>'[21]Мед. реаб. в АПУ(20-23)'!I49+'[21]Изменения 2-24 - 20-23'!I49</f>
        <v>10</v>
      </c>
      <c r="J49" s="11">
        <f>'[21]Мед. реаб. в АПУ(20-23)'!J49+'[21]Изменения 2-24 - 20-23'!J49</f>
        <v>4</v>
      </c>
      <c r="K49" s="11">
        <f>'[21]Мед. реаб. в АПУ(20-23)'!K49+'[21]Изменения 2-24 - 20-23'!K49</f>
        <v>46</v>
      </c>
      <c r="L49" s="11">
        <f>'[21]Мед. реаб. в АПУ(20-23)'!L49+'[21]Изменения 2-24 - 20-23'!L49</f>
        <v>20</v>
      </c>
      <c r="M49" s="11">
        <f>'[21]Мед. реаб. в АПУ(20-23)'!M49+'[21]Изменения 2-24 - 20-23'!M49</f>
        <v>0</v>
      </c>
      <c r="N49" s="11">
        <f>'[21]Мед. реаб. в АПУ(20-23)'!N49+'[21]Изменения 2-24 - 20-23'!N49</f>
        <v>0</v>
      </c>
      <c r="O49" s="11">
        <f>'[21]Мед. реаб. в АПУ(20-23)'!O49+'[21]Изменения 2-24 - 20-23'!O49</f>
        <v>0</v>
      </c>
      <c r="P49" s="11">
        <f>'[21]Мед. реаб. в АПУ(20-23)'!P49+'[21]Изменения 2-24 - 20-23'!P49</f>
        <v>0</v>
      </c>
      <c r="Q49" s="11">
        <f>'[21]Мед. реаб. в АПУ(20-23)'!Q49+'[21]Изменения 2-24 - 20-23'!Q49</f>
        <v>0</v>
      </c>
      <c r="R49" s="11">
        <f>'[21]Мед. реаб. в АПУ(20-23)'!R49+'[21]Изменения 2-24 - 20-23'!R49</f>
        <v>0</v>
      </c>
      <c r="S49" s="11">
        <f>'[21]Мед. реаб. в АПУ(20-23)'!S49+'[21]Изменения 2-24 - 20-23'!S49</f>
        <v>0</v>
      </c>
      <c r="T49" s="11">
        <f>'[21]Мед. реаб. в АПУ(20-23)'!T49+'[21]Изменения 2-24 - 20-23'!T49</f>
        <v>0</v>
      </c>
    </row>
    <row r="50" spans="1:20" x14ac:dyDescent="0.25">
      <c r="A50" s="786">
        <v>35</v>
      </c>
      <c r="B50" s="13" t="s">
        <v>86</v>
      </c>
      <c r="C50" s="14" t="s">
        <v>87</v>
      </c>
      <c r="D50" s="11">
        <f t="shared" si="7"/>
        <v>50</v>
      </c>
      <c r="E50" s="11">
        <f>'[21]Мед. реаб. в АПУ(20-23)'!E50+'[21]Изменения 2-24 - 20-23'!E50</f>
        <v>2</v>
      </c>
      <c r="F50" s="11">
        <f>'[21]Мед. реаб. в АПУ(20-23)'!F50+'[21]Изменения 2-24 - 20-23'!F50</f>
        <v>1</v>
      </c>
      <c r="G50" s="11">
        <f>'[21]Мед. реаб. в АПУ(20-23)'!G50+'[21]Изменения 2-24 - 20-23'!G50</f>
        <v>0</v>
      </c>
      <c r="H50" s="11">
        <f>'[21]Мед. реаб. в АПУ(20-23)'!H50+'[21]Изменения 2-24 - 20-23'!H50</f>
        <v>0</v>
      </c>
      <c r="I50" s="11">
        <f>'[21]Мед. реаб. в АПУ(20-23)'!I50+'[21]Изменения 2-24 - 20-23'!I50</f>
        <v>8</v>
      </c>
      <c r="J50" s="11">
        <f>'[21]Мед. реаб. в АПУ(20-23)'!J50+'[21]Изменения 2-24 - 20-23'!J50</f>
        <v>6</v>
      </c>
      <c r="K50" s="11">
        <f>'[21]Мед. реаб. в АПУ(20-23)'!K50+'[21]Изменения 2-24 - 20-23'!K50</f>
        <v>12</v>
      </c>
      <c r="L50" s="11">
        <f>'[21]Мед. реаб. в АПУ(20-23)'!L50+'[21]Изменения 2-24 - 20-23'!L50</f>
        <v>10</v>
      </c>
      <c r="M50" s="11">
        <f>'[21]Мед. реаб. в АПУ(20-23)'!M50+'[21]Изменения 2-24 - 20-23'!M50</f>
        <v>8</v>
      </c>
      <c r="N50" s="11">
        <f>'[21]Мед. реаб. в АПУ(20-23)'!N50+'[21]Изменения 2-24 - 20-23'!N50</f>
        <v>3</v>
      </c>
      <c r="O50" s="11">
        <f>'[21]Мед. реаб. в АПУ(20-23)'!O50+'[21]Изменения 2-24 - 20-23'!O50</f>
        <v>0</v>
      </c>
      <c r="P50" s="11">
        <f>'[21]Мед. реаб. в АПУ(20-23)'!P50+'[21]Изменения 2-24 - 20-23'!P50</f>
        <v>0</v>
      </c>
      <c r="Q50" s="11">
        <f>'[21]Мед. реаб. в АПУ(20-23)'!Q50+'[21]Изменения 2-24 - 20-23'!Q50</f>
        <v>0</v>
      </c>
      <c r="R50" s="11">
        <f>'[21]Мед. реаб. в АПУ(20-23)'!R50+'[21]Изменения 2-24 - 20-23'!R50</f>
        <v>0</v>
      </c>
      <c r="S50" s="11">
        <f>'[21]Мед. реаб. в АПУ(20-23)'!S50+'[21]Изменения 2-24 - 20-23'!S50</f>
        <v>0</v>
      </c>
      <c r="T50" s="11">
        <f>'[21]Мед. реаб. в АПУ(20-23)'!T50+'[21]Изменения 2-24 - 20-23'!T50</f>
        <v>0</v>
      </c>
    </row>
    <row r="51" spans="1:20" x14ac:dyDescent="0.25">
      <c r="A51" s="786">
        <v>36</v>
      </c>
      <c r="B51" s="15" t="s">
        <v>88</v>
      </c>
      <c r="C51" s="14" t="s">
        <v>89</v>
      </c>
      <c r="D51" s="11">
        <f t="shared" si="7"/>
        <v>40</v>
      </c>
      <c r="E51" s="11">
        <f>'[21]Мед. реаб. в АПУ(20-23)'!E51+'[21]Изменения 2-24 - 20-23'!E51</f>
        <v>1</v>
      </c>
      <c r="F51" s="11">
        <f>'[21]Мед. реаб. в АПУ(20-23)'!F51+'[21]Изменения 2-24 - 20-23'!F51</f>
        <v>1</v>
      </c>
      <c r="G51" s="11">
        <f>'[21]Мед. реаб. в АПУ(20-23)'!G51+'[21]Изменения 2-24 - 20-23'!G51</f>
        <v>4</v>
      </c>
      <c r="H51" s="11">
        <f>'[21]Мед. реаб. в АПУ(20-23)'!H51+'[21]Изменения 2-24 - 20-23'!H51</f>
        <v>2</v>
      </c>
      <c r="I51" s="11">
        <f>'[21]Мед. реаб. в АПУ(20-23)'!I51+'[21]Изменения 2-24 - 20-23'!I51</f>
        <v>4</v>
      </c>
      <c r="J51" s="11">
        <f>'[21]Мед. реаб. в АПУ(20-23)'!J51+'[21]Изменения 2-24 - 20-23'!J51</f>
        <v>1</v>
      </c>
      <c r="K51" s="11">
        <f>'[21]Мед. реаб. в АПУ(20-23)'!K51+'[21]Изменения 2-24 - 20-23'!K51</f>
        <v>17</v>
      </c>
      <c r="L51" s="11">
        <f>'[21]Мед. реаб. в АПУ(20-23)'!L51+'[21]Изменения 2-24 - 20-23'!L51</f>
        <v>10</v>
      </c>
      <c r="M51" s="11">
        <f>'[21]Мед. реаб. в АПУ(20-23)'!M51+'[21]Изменения 2-24 - 20-23'!M51</f>
        <v>0</v>
      </c>
      <c r="N51" s="11">
        <f>'[21]Мед. реаб. в АПУ(20-23)'!N51+'[21]Изменения 2-24 - 20-23'!N51</f>
        <v>0</v>
      </c>
      <c r="O51" s="11">
        <f>'[21]Мед. реаб. в АПУ(20-23)'!O51+'[21]Изменения 2-24 - 20-23'!O51</f>
        <v>0</v>
      </c>
      <c r="P51" s="11">
        <f>'[21]Мед. реаб. в АПУ(20-23)'!P51+'[21]Изменения 2-24 - 20-23'!P51</f>
        <v>0</v>
      </c>
      <c r="Q51" s="11">
        <f>'[21]Мед. реаб. в АПУ(20-23)'!Q51+'[21]Изменения 2-24 - 20-23'!Q51</f>
        <v>0</v>
      </c>
      <c r="R51" s="11">
        <f>'[21]Мед. реаб. в АПУ(20-23)'!R51+'[21]Изменения 2-24 - 20-23'!R51</f>
        <v>0</v>
      </c>
      <c r="S51" s="11">
        <f>'[21]Мед. реаб. в АПУ(20-23)'!S51+'[21]Изменения 2-24 - 20-23'!S51</f>
        <v>0</v>
      </c>
      <c r="T51" s="11">
        <f>'[21]Мед. реаб. в АПУ(20-23)'!T51+'[21]Изменения 2-24 - 20-23'!T51</f>
        <v>0</v>
      </c>
    </row>
    <row r="52" spans="1:20" s="8" customFormat="1" x14ac:dyDescent="0.25">
      <c r="A52" s="4"/>
      <c r="B52" s="6"/>
      <c r="C52" s="6" t="s">
        <v>90</v>
      </c>
      <c r="D52" s="7">
        <f>SUM(D8:D51)-D8-D11-D18-D21</f>
        <v>12119</v>
      </c>
      <c r="E52" s="7">
        <f t="shared" ref="E52:T52" si="8">SUM(E8:E51)-E8-E11-E18-E21</f>
        <v>1146</v>
      </c>
      <c r="F52" s="7">
        <f t="shared" si="8"/>
        <v>375</v>
      </c>
      <c r="G52" s="7">
        <f t="shared" si="8"/>
        <v>741</v>
      </c>
      <c r="H52" s="7">
        <f t="shared" si="8"/>
        <v>276</v>
      </c>
      <c r="I52" s="7">
        <f t="shared" si="8"/>
        <v>2054</v>
      </c>
      <c r="J52" s="7">
        <f t="shared" si="8"/>
        <v>849</v>
      </c>
      <c r="K52" s="7">
        <f t="shared" si="8"/>
        <v>3870</v>
      </c>
      <c r="L52" s="7">
        <f t="shared" si="8"/>
        <v>1595</v>
      </c>
      <c r="M52" s="7">
        <f t="shared" si="8"/>
        <v>296</v>
      </c>
      <c r="N52" s="7">
        <f t="shared" si="8"/>
        <v>93</v>
      </c>
      <c r="O52" s="7">
        <f t="shared" si="8"/>
        <v>84</v>
      </c>
      <c r="P52" s="7">
        <f t="shared" si="8"/>
        <v>234</v>
      </c>
      <c r="Q52" s="7">
        <f t="shared" si="8"/>
        <v>245</v>
      </c>
      <c r="R52" s="7">
        <f t="shared" si="8"/>
        <v>235</v>
      </c>
      <c r="S52" s="7">
        <f t="shared" si="8"/>
        <v>20</v>
      </c>
      <c r="T52" s="7">
        <f t="shared" si="8"/>
        <v>6</v>
      </c>
    </row>
    <row r="53" spans="1:20" x14ac:dyDescent="0.25">
      <c r="A53" s="16"/>
      <c r="B53" s="16"/>
      <c r="C53" s="17" t="s">
        <v>18</v>
      </c>
      <c r="D53" s="11">
        <f>D9+D12+D19+D22+SUM(D26:D51)</f>
        <v>9089</v>
      </c>
      <c r="E53" s="11">
        <f t="shared" ref="E53:T53" si="9">E9+E12+E19+E22+SUM(E26:E51)</f>
        <v>367</v>
      </c>
      <c r="F53" s="11">
        <f t="shared" si="9"/>
        <v>306</v>
      </c>
      <c r="G53" s="11">
        <f t="shared" si="9"/>
        <v>698</v>
      </c>
      <c r="H53" s="11">
        <f t="shared" si="9"/>
        <v>268</v>
      </c>
      <c r="I53" s="11">
        <f t="shared" si="9"/>
        <v>1529</v>
      </c>
      <c r="J53" s="11">
        <f t="shared" si="9"/>
        <v>791</v>
      </c>
      <c r="K53" s="11">
        <f t="shared" si="9"/>
        <v>2719</v>
      </c>
      <c r="L53" s="11">
        <f t="shared" si="9"/>
        <v>1352</v>
      </c>
      <c r="M53" s="11">
        <f t="shared" si="9"/>
        <v>180</v>
      </c>
      <c r="N53" s="11">
        <f t="shared" si="9"/>
        <v>85</v>
      </c>
      <c r="O53" s="11">
        <f t="shared" si="9"/>
        <v>84</v>
      </c>
      <c r="P53" s="11">
        <f t="shared" si="9"/>
        <v>234</v>
      </c>
      <c r="Q53" s="11">
        <f t="shared" si="9"/>
        <v>225</v>
      </c>
      <c r="R53" s="11">
        <f t="shared" si="9"/>
        <v>225</v>
      </c>
      <c r="S53" s="11">
        <f t="shared" si="9"/>
        <v>20</v>
      </c>
      <c r="T53" s="11">
        <f t="shared" si="9"/>
        <v>6</v>
      </c>
    </row>
    <row r="54" spans="1:20" x14ac:dyDescent="0.25">
      <c r="A54" s="16"/>
      <c r="B54" s="16"/>
      <c r="C54" s="17" t="s">
        <v>19</v>
      </c>
      <c r="D54" s="11">
        <f>D10+D13+D14+D15+D16+D17+D20+D23+D25+D24</f>
        <v>3030</v>
      </c>
      <c r="E54" s="11">
        <f t="shared" ref="E54:T54" si="10">E10+E13+E14+E15+E16+E17+E20+E23+E25+E24</f>
        <v>779</v>
      </c>
      <c r="F54" s="11">
        <f t="shared" si="10"/>
        <v>69</v>
      </c>
      <c r="G54" s="11">
        <f t="shared" si="10"/>
        <v>43</v>
      </c>
      <c r="H54" s="11">
        <f t="shared" si="10"/>
        <v>8</v>
      </c>
      <c r="I54" s="11">
        <f t="shared" si="10"/>
        <v>525</v>
      </c>
      <c r="J54" s="11">
        <f t="shared" si="10"/>
        <v>58</v>
      </c>
      <c r="K54" s="11">
        <f t="shared" si="10"/>
        <v>1151</v>
      </c>
      <c r="L54" s="11">
        <f t="shared" si="10"/>
        <v>243</v>
      </c>
      <c r="M54" s="11">
        <f t="shared" si="10"/>
        <v>116</v>
      </c>
      <c r="N54" s="11">
        <f t="shared" si="10"/>
        <v>8</v>
      </c>
      <c r="O54" s="11">
        <f t="shared" si="10"/>
        <v>0</v>
      </c>
      <c r="P54" s="11">
        <f t="shared" si="10"/>
        <v>0</v>
      </c>
      <c r="Q54" s="11">
        <f t="shared" si="10"/>
        <v>20</v>
      </c>
      <c r="R54" s="11">
        <f t="shared" si="10"/>
        <v>10</v>
      </c>
      <c r="S54" s="11">
        <f t="shared" si="10"/>
        <v>0</v>
      </c>
      <c r="T54" s="11">
        <f t="shared" si="10"/>
        <v>0</v>
      </c>
    </row>
  </sheetData>
  <mergeCells count="14">
    <mergeCell ref="M5:N5"/>
    <mergeCell ref="O5:P5"/>
    <mergeCell ref="Q5:R5"/>
    <mergeCell ref="S5:T5"/>
    <mergeCell ref="A2:T2"/>
    <mergeCell ref="A4:A6"/>
    <mergeCell ref="B4:B6"/>
    <mergeCell ref="C4:C6"/>
    <mergeCell ref="D4:T4"/>
    <mergeCell ref="D5:D6"/>
    <mergeCell ref="E5:F5"/>
    <mergeCell ref="G5:H5"/>
    <mergeCell ref="I5:J5"/>
    <mergeCell ref="K5:L5"/>
  </mergeCells>
  <pageMargins left="0.23622047244094491" right="0.23622047244094491" top="0.55118110236220474" bottom="0.15748031496062992" header="0.31496062992125984" footer="0.31496062992125984"/>
  <pageSetup paperSize="9" scale="62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1"/>
  <sheetViews>
    <sheetView zoomScaleNormal="100" zoomScaleSheetLayoutView="70" workbookViewId="0">
      <pane xSplit="1" ySplit="3" topLeftCell="B4" activePane="bottomRight" state="frozen"/>
      <selection activeCell="AB31" sqref="AB31"/>
      <selection pane="topRight" activeCell="AB31" sqref="AB31"/>
      <selection pane="bottomLeft" activeCell="AB31" sqref="AB31"/>
      <selection pane="bottomRight" sqref="A1:XFD1048576"/>
    </sheetView>
  </sheetViews>
  <sheetFormatPr defaultRowHeight="12.75" x14ac:dyDescent="0.2"/>
  <cols>
    <col min="1" max="1" width="17.7109375" style="767" customWidth="1"/>
    <col min="2" max="6" width="7.5703125" style="407" customWidth="1"/>
    <col min="7" max="7" width="7.5703125" style="408" customWidth="1"/>
    <col min="8" max="10" width="7.5703125" style="407" customWidth="1"/>
    <col min="11" max="11" width="7.5703125" style="408" customWidth="1"/>
    <col min="12" max="12" width="7.5703125" style="407" customWidth="1"/>
    <col min="13" max="13" width="7.5703125" style="380" customWidth="1"/>
    <col min="14" max="14" width="7.5703125" style="411" customWidth="1"/>
    <col min="15" max="15" width="7.5703125" style="408" customWidth="1"/>
    <col min="16" max="17" width="7.5703125" style="407" customWidth="1"/>
    <col min="18" max="18" width="7.5703125" style="408" customWidth="1"/>
    <col min="19" max="19" width="7.5703125" style="407" customWidth="1"/>
    <col min="20" max="23" width="7.5703125" style="380" customWidth="1"/>
    <col min="24" max="24" width="7.5703125" style="379" customWidth="1"/>
    <col min="25" max="25" width="7.5703125" style="380" customWidth="1"/>
    <col min="26" max="26" width="7.5703125" style="379" customWidth="1"/>
    <col min="27" max="28" width="7.5703125" style="407" customWidth="1"/>
    <col min="29" max="30" width="7.5703125" style="380" customWidth="1"/>
    <col min="31" max="32" width="7.5703125" style="379" customWidth="1"/>
    <col min="33" max="16384" width="9.140625" style="380"/>
  </cols>
  <sheetData>
    <row r="1" spans="1:32" ht="17.25" customHeight="1" x14ac:dyDescent="0.2">
      <c r="A1" s="926" t="s">
        <v>494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6"/>
      <c r="R1" s="926"/>
      <c r="S1" s="926"/>
      <c r="T1" s="926"/>
      <c r="U1" s="926"/>
      <c r="V1" s="926"/>
      <c r="W1" s="926"/>
      <c r="X1" s="926"/>
      <c r="Y1" s="926"/>
      <c r="Z1" s="926"/>
      <c r="AA1" s="926"/>
      <c r="AB1" s="926"/>
      <c r="AC1" s="926"/>
      <c r="AD1" s="926"/>
      <c r="AE1" s="926"/>
      <c r="AF1" s="926"/>
    </row>
    <row r="2" spans="1:32" s="381" customFormat="1" ht="38.25" customHeight="1" x14ac:dyDescent="0.2">
      <c r="A2" s="924" t="s">
        <v>495</v>
      </c>
      <c r="B2" s="770" t="s">
        <v>297</v>
      </c>
      <c r="C2" s="770" t="s">
        <v>305</v>
      </c>
      <c r="D2" s="770" t="s">
        <v>302</v>
      </c>
      <c r="E2" s="770" t="s">
        <v>73</v>
      </c>
      <c r="F2" s="770" t="s">
        <v>496</v>
      </c>
      <c r="G2" s="770" t="s">
        <v>300</v>
      </c>
      <c r="H2" s="770" t="s">
        <v>69</v>
      </c>
      <c r="I2" s="770" t="s">
        <v>497</v>
      </c>
      <c r="J2" s="770" t="s">
        <v>498</v>
      </c>
      <c r="K2" s="770" t="s">
        <v>499</v>
      </c>
      <c r="L2" s="770" t="s">
        <v>55</v>
      </c>
      <c r="M2" s="770" t="s">
        <v>500</v>
      </c>
      <c r="N2" s="770" t="s">
        <v>741</v>
      </c>
      <c r="O2" s="770" t="s">
        <v>501</v>
      </c>
      <c r="P2" s="770" t="s">
        <v>33</v>
      </c>
      <c r="Q2" s="770" t="s">
        <v>502</v>
      </c>
      <c r="R2" s="770" t="s">
        <v>503</v>
      </c>
      <c r="S2" s="770" t="s">
        <v>504</v>
      </c>
      <c r="T2" s="770" t="s">
        <v>505</v>
      </c>
      <c r="U2" s="770" t="s">
        <v>506</v>
      </c>
      <c r="V2" s="770" t="s">
        <v>507</v>
      </c>
      <c r="W2" s="770" t="s">
        <v>508</v>
      </c>
      <c r="X2" s="770" t="s">
        <v>59</v>
      </c>
      <c r="Y2" s="770" t="s">
        <v>251</v>
      </c>
      <c r="Z2" s="770" t="s">
        <v>509</v>
      </c>
      <c r="AA2" s="770" t="s">
        <v>510</v>
      </c>
      <c r="AB2" s="770" t="s">
        <v>190</v>
      </c>
      <c r="AC2" s="770" t="s">
        <v>511</v>
      </c>
      <c r="AD2" s="770" t="s">
        <v>512</v>
      </c>
      <c r="AE2" s="770" t="s">
        <v>367</v>
      </c>
      <c r="AF2" s="771" t="s">
        <v>513</v>
      </c>
    </row>
    <row r="3" spans="1:32" s="381" customFormat="1" ht="100.5" customHeight="1" x14ac:dyDescent="0.2">
      <c r="A3" s="925"/>
      <c r="B3" s="382" t="s">
        <v>514</v>
      </c>
      <c r="C3" s="382" t="s">
        <v>514</v>
      </c>
      <c r="D3" s="382" t="s">
        <v>514</v>
      </c>
      <c r="E3" s="382" t="s">
        <v>514</v>
      </c>
      <c r="F3" s="382" t="s">
        <v>514</v>
      </c>
      <c r="G3" s="382" t="s">
        <v>514</v>
      </c>
      <c r="H3" s="382" t="s">
        <v>514</v>
      </c>
      <c r="I3" s="382" t="s">
        <v>514</v>
      </c>
      <c r="J3" s="382" t="s">
        <v>514</v>
      </c>
      <c r="K3" s="382" t="s">
        <v>514</v>
      </c>
      <c r="L3" s="382" t="s">
        <v>514</v>
      </c>
      <c r="M3" s="382" t="s">
        <v>514</v>
      </c>
      <c r="N3" s="382" t="s">
        <v>514</v>
      </c>
      <c r="O3" s="382" t="s">
        <v>514</v>
      </c>
      <c r="P3" s="382" t="s">
        <v>514</v>
      </c>
      <c r="Q3" s="382" t="s">
        <v>514</v>
      </c>
      <c r="R3" s="382" t="s">
        <v>514</v>
      </c>
      <c r="S3" s="382" t="s">
        <v>514</v>
      </c>
      <c r="T3" s="382" t="s">
        <v>514</v>
      </c>
      <c r="U3" s="382" t="s">
        <v>514</v>
      </c>
      <c r="V3" s="382" t="s">
        <v>514</v>
      </c>
      <c r="W3" s="382" t="s">
        <v>514</v>
      </c>
      <c r="X3" s="382" t="s">
        <v>514</v>
      </c>
      <c r="Y3" s="382" t="s">
        <v>514</v>
      </c>
      <c r="Z3" s="382" t="s">
        <v>514</v>
      </c>
      <c r="AA3" s="382" t="s">
        <v>514</v>
      </c>
      <c r="AB3" s="382" t="s">
        <v>514</v>
      </c>
      <c r="AC3" s="382" t="s">
        <v>514</v>
      </c>
      <c r="AD3" s="382" t="s">
        <v>514</v>
      </c>
      <c r="AE3" s="382" t="s">
        <v>514</v>
      </c>
      <c r="AF3" s="382" t="s">
        <v>514</v>
      </c>
    </row>
    <row r="4" spans="1:32" s="384" customFormat="1" ht="11.25" hidden="1" customHeight="1" x14ac:dyDescent="0.2">
      <c r="A4" s="383"/>
      <c r="B4" s="383">
        <v>3</v>
      </c>
      <c r="C4" s="383">
        <v>5</v>
      </c>
      <c r="D4" s="383">
        <v>7</v>
      </c>
      <c r="E4" s="383">
        <v>9</v>
      </c>
      <c r="F4" s="383">
        <v>11</v>
      </c>
      <c r="G4" s="383">
        <v>13</v>
      </c>
      <c r="H4" s="383">
        <v>15</v>
      </c>
      <c r="I4" s="383">
        <v>17</v>
      </c>
      <c r="J4" s="383">
        <v>19</v>
      </c>
      <c r="K4" s="383">
        <v>21</v>
      </c>
      <c r="L4" s="383">
        <v>23</v>
      </c>
      <c r="M4" s="383">
        <v>25</v>
      </c>
      <c r="N4" s="383">
        <v>27</v>
      </c>
      <c r="O4" s="383">
        <v>29</v>
      </c>
      <c r="P4" s="383">
        <v>31</v>
      </c>
      <c r="Q4" s="383">
        <v>33</v>
      </c>
      <c r="R4" s="383">
        <v>35</v>
      </c>
      <c r="S4" s="383">
        <v>37</v>
      </c>
      <c r="T4" s="383">
        <v>39</v>
      </c>
      <c r="U4" s="383">
        <v>41</v>
      </c>
      <c r="V4" s="383">
        <v>43</v>
      </c>
      <c r="W4" s="383">
        <v>45</v>
      </c>
      <c r="X4" s="383">
        <v>47</v>
      </c>
      <c r="Y4" s="383">
        <v>49</v>
      </c>
      <c r="Z4" s="383">
        <v>51</v>
      </c>
      <c r="AA4" s="383">
        <v>53</v>
      </c>
      <c r="AB4" s="383">
        <v>55</v>
      </c>
      <c r="AC4" s="383">
        <v>57</v>
      </c>
      <c r="AD4" s="383">
        <v>59</v>
      </c>
      <c r="AE4" s="383">
        <v>61</v>
      </c>
      <c r="AF4" s="383">
        <v>63</v>
      </c>
    </row>
    <row r="5" spans="1:32" s="386" customFormat="1" ht="24" customHeight="1" x14ac:dyDescent="0.2">
      <c r="A5" s="761" t="s">
        <v>515</v>
      </c>
      <c r="B5" s="385">
        <v>294</v>
      </c>
      <c r="C5" s="385">
        <v>0</v>
      </c>
      <c r="D5" s="385">
        <v>252</v>
      </c>
      <c r="E5" s="385">
        <v>0</v>
      </c>
      <c r="F5" s="385">
        <v>0</v>
      </c>
      <c r="G5" s="385">
        <v>0</v>
      </c>
      <c r="H5" s="385">
        <v>0</v>
      </c>
      <c r="I5" s="385">
        <v>115</v>
      </c>
      <c r="J5" s="385">
        <v>0</v>
      </c>
      <c r="K5" s="385">
        <v>40</v>
      </c>
      <c r="L5" s="385">
        <v>30</v>
      </c>
      <c r="M5" s="385">
        <v>129</v>
      </c>
      <c r="N5" s="385">
        <v>52</v>
      </c>
      <c r="O5" s="385">
        <v>35</v>
      </c>
      <c r="P5" s="385">
        <v>0</v>
      </c>
      <c r="Q5" s="385">
        <v>0</v>
      </c>
      <c r="R5" s="385">
        <v>0</v>
      </c>
      <c r="S5" s="385">
        <v>0</v>
      </c>
      <c r="T5" s="385">
        <v>0</v>
      </c>
      <c r="U5" s="385">
        <v>12</v>
      </c>
      <c r="V5" s="385">
        <v>0</v>
      </c>
      <c r="W5" s="385">
        <v>0</v>
      </c>
      <c r="X5" s="385">
        <v>0</v>
      </c>
      <c r="Y5" s="385">
        <v>0</v>
      </c>
      <c r="Z5" s="385">
        <v>0</v>
      </c>
      <c r="AA5" s="385">
        <v>190</v>
      </c>
      <c r="AB5" s="385">
        <v>0</v>
      </c>
      <c r="AC5" s="385">
        <v>0</v>
      </c>
      <c r="AD5" s="385">
        <v>1149</v>
      </c>
      <c r="AE5" s="385">
        <v>0</v>
      </c>
      <c r="AF5" s="385">
        <f t="shared" ref="AF5" si="0">AF6+AF7+AF8+AF9</f>
        <v>1149</v>
      </c>
    </row>
    <row r="6" spans="1:32" s="384" customFormat="1" ht="13.5" customHeight="1" x14ac:dyDescent="0.2">
      <c r="A6" s="383">
        <v>1</v>
      </c>
      <c r="B6" s="387">
        <v>214</v>
      </c>
      <c r="C6" s="387"/>
      <c r="D6" s="387">
        <v>112</v>
      </c>
      <c r="E6" s="387"/>
      <c r="F6" s="387"/>
      <c r="G6" s="387"/>
      <c r="H6" s="387"/>
      <c r="I6" s="387"/>
      <c r="J6" s="387"/>
      <c r="K6" s="387">
        <v>30</v>
      </c>
      <c r="L6" s="387">
        <v>13</v>
      </c>
      <c r="M6" s="387">
        <v>100</v>
      </c>
      <c r="N6" s="387">
        <v>23</v>
      </c>
      <c r="O6" s="387">
        <v>35</v>
      </c>
      <c r="P6" s="387"/>
      <c r="Q6" s="387"/>
      <c r="R6" s="387"/>
      <c r="S6" s="387"/>
      <c r="T6" s="387"/>
      <c r="U6" s="388">
        <v>12</v>
      </c>
      <c r="V6" s="388"/>
      <c r="W6" s="388"/>
      <c r="X6" s="389"/>
      <c r="Y6" s="389"/>
      <c r="Z6" s="389"/>
      <c r="AA6" s="388">
        <v>150</v>
      </c>
      <c r="AB6" s="388"/>
      <c r="AC6" s="387"/>
      <c r="AD6" s="390">
        <v>689</v>
      </c>
      <c r="AE6" s="389"/>
      <c r="AF6" s="391">
        <f>AD6+AE6</f>
        <v>689</v>
      </c>
    </row>
    <row r="7" spans="1:32" s="384" customFormat="1" ht="13.5" customHeight="1" x14ac:dyDescent="0.2">
      <c r="A7" s="383">
        <v>2</v>
      </c>
      <c r="B7" s="388">
        <v>80</v>
      </c>
      <c r="C7" s="388"/>
      <c r="D7" s="388">
        <v>140</v>
      </c>
      <c r="E7" s="387"/>
      <c r="F7" s="388"/>
      <c r="G7" s="392"/>
      <c r="H7" s="388"/>
      <c r="I7" s="388">
        <v>115</v>
      </c>
      <c r="J7" s="388"/>
      <c r="K7" s="387">
        <v>10</v>
      </c>
      <c r="L7" s="388">
        <v>17</v>
      </c>
      <c r="M7" s="387">
        <v>29</v>
      </c>
      <c r="N7" s="388">
        <v>29</v>
      </c>
      <c r="O7" s="387"/>
      <c r="P7" s="388"/>
      <c r="Q7" s="388"/>
      <c r="R7" s="392"/>
      <c r="S7" s="388"/>
      <c r="T7" s="387"/>
      <c r="U7" s="388"/>
      <c r="V7" s="388"/>
      <c r="W7" s="388"/>
      <c r="X7" s="389"/>
      <c r="Y7" s="389"/>
      <c r="Z7" s="389"/>
      <c r="AA7" s="388">
        <v>40</v>
      </c>
      <c r="AB7" s="388"/>
      <c r="AC7" s="387"/>
      <c r="AD7" s="390">
        <v>460</v>
      </c>
      <c r="AE7" s="389"/>
      <c r="AF7" s="391">
        <f>AD7+AE7</f>
        <v>460</v>
      </c>
    </row>
    <row r="8" spans="1:32" s="384" customFormat="1" ht="13.5" customHeight="1" x14ac:dyDescent="0.2">
      <c r="A8" s="383">
        <v>3</v>
      </c>
      <c r="B8" s="388"/>
      <c r="C8" s="388"/>
      <c r="D8" s="388"/>
      <c r="E8" s="387"/>
      <c r="F8" s="388"/>
      <c r="G8" s="392"/>
      <c r="H8" s="388"/>
      <c r="I8" s="388"/>
      <c r="J8" s="388"/>
      <c r="K8" s="387"/>
      <c r="L8" s="388"/>
      <c r="M8" s="387"/>
      <c r="N8" s="388"/>
      <c r="O8" s="387"/>
      <c r="P8" s="388"/>
      <c r="Q8" s="388"/>
      <c r="R8" s="392"/>
      <c r="S8" s="388"/>
      <c r="T8" s="387"/>
      <c r="U8" s="388"/>
      <c r="V8" s="388"/>
      <c r="W8" s="388"/>
      <c r="X8" s="389"/>
      <c r="Y8" s="389"/>
      <c r="Z8" s="389"/>
      <c r="AA8" s="388"/>
      <c r="AB8" s="388"/>
      <c r="AC8" s="387"/>
      <c r="AD8" s="390">
        <v>0</v>
      </c>
      <c r="AE8" s="389"/>
      <c r="AF8" s="391">
        <f>AD8+AE8</f>
        <v>0</v>
      </c>
    </row>
    <row r="9" spans="1:32" s="384" customFormat="1" ht="13.5" customHeight="1" x14ac:dyDescent="0.2">
      <c r="A9" s="383">
        <v>4</v>
      </c>
      <c r="B9" s="388"/>
      <c r="C9" s="388"/>
      <c r="D9" s="388"/>
      <c r="E9" s="387"/>
      <c r="F9" s="388"/>
      <c r="G9" s="392"/>
      <c r="H9" s="388"/>
      <c r="I9" s="388"/>
      <c r="J9" s="388"/>
      <c r="K9" s="387"/>
      <c r="L9" s="388"/>
      <c r="M9" s="387"/>
      <c r="N9" s="388"/>
      <c r="O9" s="387"/>
      <c r="P9" s="388"/>
      <c r="Q9" s="388"/>
      <c r="R9" s="392"/>
      <c r="S9" s="388"/>
      <c r="T9" s="387"/>
      <c r="U9" s="388"/>
      <c r="V9" s="388"/>
      <c r="W9" s="388"/>
      <c r="X9" s="389"/>
      <c r="Y9" s="389"/>
      <c r="Z9" s="389"/>
      <c r="AA9" s="388"/>
      <c r="AB9" s="388"/>
      <c r="AC9" s="387"/>
      <c r="AD9" s="390">
        <v>0</v>
      </c>
      <c r="AE9" s="389"/>
      <c r="AF9" s="391">
        <f>AD9+AE9</f>
        <v>0</v>
      </c>
    </row>
    <row r="10" spans="1:32" s="384" customFormat="1" ht="20.25" customHeight="1" x14ac:dyDescent="0.2">
      <c r="A10" s="761" t="s">
        <v>516</v>
      </c>
      <c r="B10" s="385">
        <v>50</v>
      </c>
      <c r="C10" s="385">
        <v>0</v>
      </c>
      <c r="D10" s="385">
        <v>0</v>
      </c>
      <c r="E10" s="385">
        <v>0</v>
      </c>
      <c r="F10" s="385">
        <v>0</v>
      </c>
      <c r="G10" s="385">
        <v>0</v>
      </c>
      <c r="H10" s="385">
        <v>0</v>
      </c>
      <c r="I10" s="385">
        <v>5</v>
      </c>
      <c r="J10" s="385">
        <v>0</v>
      </c>
      <c r="K10" s="385">
        <v>0</v>
      </c>
      <c r="L10" s="385">
        <v>0</v>
      </c>
      <c r="M10" s="385">
        <v>0</v>
      </c>
      <c r="N10" s="385">
        <v>9</v>
      </c>
      <c r="O10" s="385">
        <v>0</v>
      </c>
      <c r="P10" s="385">
        <v>0</v>
      </c>
      <c r="Q10" s="385">
        <v>0</v>
      </c>
      <c r="R10" s="385">
        <v>0</v>
      </c>
      <c r="S10" s="385">
        <v>0</v>
      </c>
      <c r="T10" s="385">
        <v>0</v>
      </c>
      <c r="U10" s="385">
        <v>0</v>
      </c>
      <c r="V10" s="385">
        <v>0</v>
      </c>
      <c r="W10" s="385">
        <v>0</v>
      </c>
      <c r="X10" s="385">
        <v>0</v>
      </c>
      <c r="Y10" s="385">
        <v>0</v>
      </c>
      <c r="Z10" s="385">
        <v>0</v>
      </c>
      <c r="AA10" s="385">
        <v>0</v>
      </c>
      <c r="AB10" s="385">
        <v>0</v>
      </c>
      <c r="AC10" s="385">
        <v>0</v>
      </c>
      <c r="AD10" s="385">
        <v>64</v>
      </c>
      <c r="AE10" s="385">
        <v>0</v>
      </c>
      <c r="AF10" s="385">
        <f t="shared" ref="AF10" si="1">AF11</f>
        <v>64</v>
      </c>
    </row>
    <row r="11" spans="1:32" s="384" customFormat="1" ht="15" customHeight="1" x14ac:dyDescent="0.2">
      <c r="A11" s="383">
        <v>5</v>
      </c>
      <c r="B11" s="388">
        <v>50</v>
      </c>
      <c r="C11" s="388"/>
      <c r="D11" s="388"/>
      <c r="E11" s="388"/>
      <c r="F11" s="388"/>
      <c r="G11" s="388"/>
      <c r="H11" s="388"/>
      <c r="I11" s="388">
        <v>5</v>
      </c>
      <c r="J11" s="388"/>
      <c r="K11" s="388"/>
      <c r="L11" s="388"/>
      <c r="M11" s="387"/>
      <c r="N11" s="388">
        <v>9</v>
      </c>
      <c r="O11" s="388"/>
      <c r="P11" s="388"/>
      <c r="Q11" s="388"/>
      <c r="R11" s="388"/>
      <c r="S11" s="388"/>
      <c r="T11" s="387"/>
      <c r="U11" s="388"/>
      <c r="V11" s="388"/>
      <c r="W11" s="388"/>
      <c r="X11" s="389"/>
      <c r="Y11" s="389"/>
      <c r="Z11" s="389"/>
      <c r="AA11" s="388"/>
      <c r="AB11" s="388"/>
      <c r="AC11" s="387"/>
      <c r="AD11" s="390">
        <v>64</v>
      </c>
      <c r="AE11" s="389"/>
      <c r="AF11" s="390">
        <f>AD11+AE11</f>
        <v>64</v>
      </c>
    </row>
    <row r="12" spans="1:32" s="384" customFormat="1" ht="20.25" customHeight="1" x14ac:dyDescent="0.2">
      <c r="A12" s="761" t="s">
        <v>517</v>
      </c>
      <c r="B12" s="385">
        <v>40</v>
      </c>
      <c r="C12" s="385">
        <v>0</v>
      </c>
      <c r="D12" s="385">
        <v>0</v>
      </c>
      <c r="E12" s="385">
        <v>0</v>
      </c>
      <c r="F12" s="385">
        <v>0</v>
      </c>
      <c r="G12" s="385">
        <v>0</v>
      </c>
      <c r="H12" s="385">
        <v>0</v>
      </c>
      <c r="I12" s="385">
        <v>15</v>
      </c>
      <c r="J12" s="385">
        <v>0</v>
      </c>
      <c r="K12" s="385">
        <v>0</v>
      </c>
      <c r="L12" s="385">
        <v>21</v>
      </c>
      <c r="M12" s="385">
        <v>0</v>
      </c>
      <c r="N12" s="385">
        <v>0</v>
      </c>
      <c r="O12" s="385">
        <v>0</v>
      </c>
      <c r="P12" s="385">
        <v>0</v>
      </c>
      <c r="Q12" s="385">
        <v>0</v>
      </c>
      <c r="R12" s="385">
        <v>0</v>
      </c>
      <c r="S12" s="385">
        <v>0</v>
      </c>
      <c r="T12" s="385">
        <v>0</v>
      </c>
      <c r="U12" s="385">
        <v>0</v>
      </c>
      <c r="V12" s="385">
        <v>0</v>
      </c>
      <c r="W12" s="385">
        <v>0</v>
      </c>
      <c r="X12" s="385">
        <v>0</v>
      </c>
      <c r="Y12" s="385">
        <v>0</v>
      </c>
      <c r="Z12" s="385">
        <v>0</v>
      </c>
      <c r="AA12" s="385">
        <v>0</v>
      </c>
      <c r="AB12" s="385">
        <v>0</v>
      </c>
      <c r="AC12" s="385">
        <v>0</v>
      </c>
      <c r="AD12" s="385">
        <v>76</v>
      </c>
      <c r="AE12" s="385">
        <v>0</v>
      </c>
      <c r="AF12" s="385">
        <f t="shared" ref="AF12" si="2">AF13+AF14</f>
        <v>76</v>
      </c>
    </row>
    <row r="13" spans="1:32" s="384" customFormat="1" ht="12.75" customHeight="1" x14ac:dyDescent="0.2">
      <c r="A13" s="383">
        <v>6</v>
      </c>
      <c r="B13" s="388">
        <v>40</v>
      </c>
      <c r="C13" s="388"/>
      <c r="D13" s="388"/>
      <c r="E13" s="387"/>
      <c r="F13" s="388"/>
      <c r="G13" s="388"/>
      <c r="H13" s="388"/>
      <c r="I13" s="388">
        <v>15</v>
      </c>
      <c r="J13" s="388"/>
      <c r="K13" s="388"/>
      <c r="L13" s="388">
        <v>11</v>
      </c>
      <c r="M13" s="387"/>
      <c r="N13" s="388"/>
      <c r="O13" s="388"/>
      <c r="P13" s="388"/>
      <c r="Q13" s="388"/>
      <c r="R13" s="388"/>
      <c r="S13" s="388"/>
      <c r="T13" s="387"/>
      <c r="U13" s="388"/>
      <c r="V13" s="388"/>
      <c r="W13" s="388"/>
      <c r="X13" s="389"/>
      <c r="Y13" s="389"/>
      <c r="Z13" s="389"/>
      <c r="AA13" s="388"/>
      <c r="AB13" s="388"/>
      <c r="AC13" s="387"/>
      <c r="AD13" s="390">
        <v>66</v>
      </c>
      <c r="AE13" s="389"/>
      <c r="AF13" s="390">
        <f>AD13+AE13</f>
        <v>66</v>
      </c>
    </row>
    <row r="14" spans="1:32" s="384" customFormat="1" ht="18.75" customHeight="1" x14ac:dyDescent="0.2">
      <c r="A14" s="383">
        <v>7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>
        <v>10</v>
      </c>
      <c r="M14" s="387"/>
      <c r="N14" s="388"/>
      <c r="O14" s="388"/>
      <c r="P14" s="388"/>
      <c r="Q14" s="388"/>
      <c r="R14" s="388"/>
      <c r="S14" s="388"/>
      <c r="T14" s="387"/>
      <c r="U14" s="388"/>
      <c r="V14" s="388"/>
      <c r="W14" s="388"/>
      <c r="X14" s="389"/>
      <c r="Y14" s="389"/>
      <c r="Z14" s="389"/>
      <c r="AA14" s="388"/>
      <c r="AB14" s="388"/>
      <c r="AC14" s="387"/>
      <c r="AD14" s="390">
        <v>10</v>
      </c>
      <c r="AE14" s="389"/>
      <c r="AF14" s="390">
        <f>AD14+AE14</f>
        <v>10</v>
      </c>
    </row>
    <row r="15" spans="1:32" s="384" customFormat="1" ht="37.5" customHeight="1" x14ac:dyDescent="0.2">
      <c r="A15" s="761" t="s">
        <v>518</v>
      </c>
      <c r="B15" s="385">
        <v>0</v>
      </c>
      <c r="C15" s="385">
        <v>0</v>
      </c>
      <c r="D15" s="385">
        <v>0</v>
      </c>
      <c r="E15" s="385">
        <v>0</v>
      </c>
      <c r="F15" s="385">
        <v>0</v>
      </c>
      <c r="G15" s="385">
        <v>0</v>
      </c>
      <c r="H15" s="385">
        <v>0</v>
      </c>
      <c r="I15" s="385">
        <v>4</v>
      </c>
      <c r="J15" s="385">
        <v>0</v>
      </c>
      <c r="K15" s="385">
        <v>0</v>
      </c>
      <c r="L15" s="385">
        <v>0</v>
      </c>
      <c r="M15" s="385">
        <v>0</v>
      </c>
      <c r="N15" s="385">
        <v>0</v>
      </c>
      <c r="O15" s="385">
        <v>0</v>
      </c>
      <c r="P15" s="385">
        <v>0</v>
      </c>
      <c r="Q15" s="385">
        <v>0</v>
      </c>
      <c r="R15" s="385">
        <v>0</v>
      </c>
      <c r="S15" s="385">
        <v>0</v>
      </c>
      <c r="T15" s="385">
        <v>0</v>
      </c>
      <c r="U15" s="385">
        <v>0</v>
      </c>
      <c r="V15" s="385">
        <v>0</v>
      </c>
      <c r="W15" s="385">
        <v>0</v>
      </c>
      <c r="X15" s="385">
        <v>0</v>
      </c>
      <c r="Y15" s="385">
        <v>0</v>
      </c>
      <c r="Z15" s="385">
        <v>0</v>
      </c>
      <c r="AA15" s="385">
        <v>0</v>
      </c>
      <c r="AB15" s="385">
        <v>0</v>
      </c>
      <c r="AC15" s="385">
        <v>0</v>
      </c>
      <c r="AD15" s="385">
        <v>4</v>
      </c>
      <c r="AE15" s="385">
        <v>0</v>
      </c>
      <c r="AF15" s="385">
        <f t="shared" ref="AF15" si="3">AF16</f>
        <v>4</v>
      </c>
    </row>
    <row r="16" spans="1:32" s="381" customFormat="1" ht="14.25" customHeight="1" x14ac:dyDescent="0.2">
      <c r="A16" s="383">
        <v>8</v>
      </c>
      <c r="B16" s="388"/>
      <c r="C16" s="388"/>
      <c r="D16" s="388"/>
      <c r="E16" s="388"/>
      <c r="F16" s="388"/>
      <c r="G16" s="388"/>
      <c r="H16" s="388"/>
      <c r="I16" s="388">
        <v>4</v>
      </c>
      <c r="J16" s="388"/>
      <c r="K16" s="388"/>
      <c r="L16" s="388"/>
      <c r="M16" s="387"/>
      <c r="N16" s="388"/>
      <c r="O16" s="388"/>
      <c r="P16" s="388"/>
      <c r="Q16" s="388"/>
      <c r="R16" s="388"/>
      <c r="S16" s="388"/>
      <c r="T16" s="387"/>
      <c r="U16" s="388"/>
      <c r="V16" s="388"/>
      <c r="W16" s="387"/>
      <c r="X16" s="393"/>
      <c r="Y16" s="393"/>
      <c r="Z16" s="393"/>
      <c r="AA16" s="388"/>
      <c r="AB16" s="388"/>
      <c r="AC16" s="387"/>
      <c r="AD16" s="390">
        <v>4</v>
      </c>
      <c r="AE16" s="393"/>
      <c r="AF16" s="387">
        <f>AD16+AE16</f>
        <v>4</v>
      </c>
    </row>
    <row r="17" spans="1:32" s="384" customFormat="1" ht="18" customHeight="1" x14ac:dyDescent="0.2">
      <c r="A17" s="761" t="s">
        <v>519</v>
      </c>
      <c r="B17" s="385">
        <v>0</v>
      </c>
      <c r="C17" s="385">
        <v>0</v>
      </c>
      <c r="D17" s="385">
        <v>0</v>
      </c>
      <c r="E17" s="385">
        <v>0</v>
      </c>
      <c r="F17" s="385">
        <v>0</v>
      </c>
      <c r="G17" s="385">
        <v>52</v>
      </c>
      <c r="H17" s="385">
        <v>0</v>
      </c>
      <c r="I17" s="385">
        <v>0</v>
      </c>
      <c r="J17" s="385">
        <v>0</v>
      </c>
      <c r="K17" s="385">
        <v>0</v>
      </c>
      <c r="L17" s="385">
        <v>0</v>
      </c>
      <c r="M17" s="385">
        <v>0</v>
      </c>
      <c r="N17" s="385">
        <v>0</v>
      </c>
      <c r="O17" s="385">
        <v>0</v>
      </c>
      <c r="P17" s="385">
        <v>0</v>
      </c>
      <c r="Q17" s="385">
        <v>0</v>
      </c>
      <c r="R17" s="385">
        <v>0</v>
      </c>
      <c r="S17" s="385">
        <v>0</v>
      </c>
      <c r="T17" s="385">
        <v>0</v>
      </c>
      <c r="U17" s="385">
        <v>0</v>
      </c>
      <c r="V17" s="385">
        <v>0</v>
      </c>
      <c r="W17" s="385">
        <v>0</v>
      </c>
      <c r="X17" s="385">
        <v>0</v>
      </c>
      <c r="Y17" s="385">
        <v>0</v>
      </c>
      <c r="Z17" s="385">
        <v>0</v>
      </c>
      <c r="AA17" s="385">
        <v>0</v>
      </c>
      <c r="AB17" s="385">
        <v>0</v>
      </c>
      <c r="AC17" s="385">
        <v>0</v>
      </c>
      <c r="AD17" s="385">
        <v>52</v>
      </c>
      <c r="AE17" s="385">
        <v>0</v>
      </c>
      <c r="AF17" s="385">
        <f t="shared" ref="AF17" si="4">AF18</f>
        <v>52</v>
      </c>
    </row>
    <row r="18" spans="1:32" s="384" customFormat="1" ht="15.75" customHeight="1" x14ac:dyDescent="0.2">
      <c r="A18" s="383">
        <v>9</v>
      </c>
      <c r="B18" s="388"/>
      <c r="C18" s="388"/>
      <c r="D18" s="388"/>
      <c r="E18" s="388"/>
      <c r="F18" s="388"/>
      <c r="G18" s="388">
        <v>52</v>
      </c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7"/>
      <c r="U18" s="388"/>
      <c r="V18" s="388"/>
      <c r="W18" s="388"/>
      <c r="X18" s="389"/>
      <c r="Y18" s="389"/>
      <c r="Z18" s="389"/>
      <c r="AA18" s="388"/>
      <c r="AB18" s="388"/>
      <c r="AC18" s="387"/>
      <c r="AD18" s="390">
        <v>52</v>
      </c>
      <c r="AE18" s="389"/>
      <c r="AF18" s="390">
        <f>AD18+AE18</f>
        <v>52</v>
      </c>
    </row>
    <row r="19" spans="1:32" s="384" customFormat="1" ht="17.25" customHeight="1" x14ac:dyDescent="0.2">
      <c r="A19" s="761" t="s">
        <v>520</v>
      </c>
      <c r="B19" s="385">
        <v>0</v>
      </c>
      <c r="C19" s="385">
        <v>0</v>
      </c>
      <c r="D19" s="385">
        <v>0</v>
      </c>
      <c r="E19" s="385">
        <v>0</v>
      </c>
      <c r="F19" s="385">
        <v>0</v>
      </c>
      <c r="G19" s="385">
        <v>0</v>
      </c>
      <c r="H19" s="385">
        <v>0</v>
      </c>
      <c r="I19" s="385">
        <v>0</v>
      </c>
      <c r="J19" s="385">
        <v>0</v>
      </c>
      <c r="K19" s="385">
        <v>0</v>
      </c>
      <c r="L19" s="385">
        <v>0</v>
      </c>
      <c r="M19" s="385">
        <v>125</v>
      </c>
      <c r="N19" s="385">
        <v>0</v>
      </c>
      <c r="O19" s="385">
        <v>0</v>
      </c>
      <c r="P19" s="385">
        <v>0</v>
      </c>
      <c r="Q19" s="385">
        <v>0</v>
      </c>
      <c r="R19" s="385">
        <v>27</v>
      </c>
      <c r="S19" s="385">
        <v>0</v>
      </c>
      <c r="T19" s="385">
        <v>0</v>
      </c>
      <c r="U19" s="385">
        <v>0</v>
      </c>
      <c r="V19" s="385">
        <v>0</v>
      </c>
      <c r="W19" s="385">
        <v>0</v>
      </c>
      <c r="X19" s="385">
        <v>0</v>
      </c>
      <c r="Y19" s="385">
        <v>0</v>
      </c>
      <c r="Z19" s="385">
        <v>0</v>
      </c>
      <c r="AA19" s="385">
        <v>0</v>
      </c>
      <c r="AB19" s="385">
        <v>0</v>
      </c>
      <c r="AC19" s="385">
        <v>0</v>
      </c>
      <c r="AD19" s="385">
        <v>152</v>
      </c>
      <c r="AE19" s="385">
        <v>0</v>
      </c>
      <c r="AF19" s="385">
        <f t="shared" ref="AF19" si="5">AF20+AF21</f>
        <v>152</v>
      </c>
    </row>
    <row r="20" spans="1:32" s="384" customFormat="1" ht="14.25" customHeight="1" x14ac:dyDescent="0.2">
      <c r="A20" s="383">
        <v>10</v>
      </c>
      <c r="B20" s="388"/>
      <c r="C20" s="388"/>
      <c r="D20" s="388"/>
      <c r="E20" s="388"/>
      <c r="F20" s="388"/>
      <c r="G20" s="392"/>
      <c r="H20" s="388"/>
      <c r="I20" s="388"/>
      <c r="J20" s="388"/>
      <c r="K20" s="392"/>
      <c r="L20" s="388"/>
      <c r="M20" s="388">
        <v>90</v>
      </c>
      <c r="N20" s="392"/>
      <c r="O20" s="392"/>
      <c r="P20" s="388"/>
      <c r="Q20" s="387"/>
      <c r="R20" s="388">
        <v>27</v>
      </c>
      <c r="S20" s="388"/>
      <c r="T20" s="387"/>
      <c r="U20" s="388"/>
      <c r="V20" s="388"/>
      <c r="W20" s="388"/>
      <c r="X20" s="389"/>
      <c r="Y20" s="389"/>
      <c r="Z20" s="389"/>
      <c r="AA20" s="388"/>
      <c r="AB20" s="388"/>
      <c r="AC20" s="387"/>
      <c r="AD20" s="390">
        <v>117</v>
      </c>
      <c r="AE20" s="389"/>
      <c r="AF20" s="390">
        <f>AD20+AE20</f>
        <v>117</v>
      </c>
    </row>
    <row r="21" spans="1:32" s="384" customFormat="1" ht="14.25" customHeight="1" x14ac:dyDescent="0.2">
      <c r="A21" s="383">
        <v>11</v>
      </c>
      <c r="B21" s="394"/>
      <c r="C21" s="394"/>
      <c r="D21" s="394"/>
      <c r="E21" s="394"/>
      <c r="F21" s="394"/>
      <c r="G21" s="395"/>
      <c r="H21" s="394"/>
      <c r="I21" s="394"/>
      <c r="J21" s="394"/>
      <c r="K21" s="395"/>
      <c r="L21" s="394"/>
      <c r="M21" s="388">
        <v>35</v>
      </c>
      <c r="N21" s="395"/>
      <c r="O21" s="395"/>
      <c r="P21" s="394"/>
      <c r="Q21" s="387"/>
      <c r="R21" s="395"/>
      <c r="S21" s="394"/>
      <c r="T21" s="387"/>
      <c r="U21" s="388"/>
      <c r="V21" s="388"/>
      <c r="W21" s="388"/>
      <c r="X21" s="389"/>
      <c r="Y21" s="389"/>
      <c r="Z21" s="389"/>
      <c r="AA21" s="388"/>
      <c r="AB21" s="388"/>
      <c r="AC21" s="387"/>
      <c r="AD21" s="390">
        <v>35</v>
      </c>
      <c r="AE21" s="389"/>
      <c r="AF21" s="390">
        <f>AD21+AE21</f>
        <v>35</v>
      </c>
    </row>
    <row r="22" spans="1:32" s="381" customFormat="1" ht="21" customHeight="1" x14ac:dyDescent="0.2">
      <c r="A22" s="761" t="s">
        <v>521</v>
      </c>
      <c r="B22" s="385">
        <v>310</v>
      </c>
      <c r="C22" s="385">
        <v>215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133</v>
      </c>
      <c r="J22" s="385">
        <v>20</v>
      </c>
      <c r="K22" s="385">
        <v>0</v>
      </c>
      <c r="L22" s="385">
        <v>0</v>
      </c>
      <c r="M22" s="385">
        <v>0</v>
      </c>
      <c r="N22" s="385">
        <v>120</v>
      </c>
      <c r="O22" s="385">
        <v>0</v>
      </c>
      <c r="P22" s="385">
        <v>15</v>
      </c>
      <c r="Q22" s="385">
        <v>0</v>
      </c>
      <c r="R22" s="385">
        <v>158</v>
      </c>
      <c r="S22" s="385">
        <v>23</v>
      </c>
      <c r="T22" s="385">
        <v>0</v>
      </c>
      <c r="U22" s="385">
        <v>0</v>
      </c>
      <c r="V22" s="385">
        <v>0</v>
      </c>
      <c r="W22" s="385">
        <v>0</v>
      </c>
      <c r="X22" s="385">
        <v>0</v>
      </c>
      <c r="Y22" s="385">
        <v>0</v>
      </c>
      <c r="Z22" s="385">
        <v>0</v>
      </c>
      <c r="AA22" s="385">
        <v>0</v>
      </c>
      <c r="AB22" s="385">
        <v>0</v>
      </c>
      <c r="AC22" s="385">
        <v>0</v>
      </c>
      <c r="AD22" s="385">
        <v>994</v>
      </c>
      <c r="AE22" s="385">
        <v>0</v>
      </c>
      <c r="AF22" s="385">
        <f t="shared" ref="AF22" si="6">SUM(AF23:AF28)</f>
        <v>994</v>
      </c>
    </row>
    <row r="23" spans="1:32" s="384" customFormat="1" ht="14.25" customHeight="1" x14ac:dyDescent="0.2">
      <c r="A23" s="383">
        <v>12</v>
      </c>
      <c r="B23" s="387">
        <v>278</v>
      </c>
      <c r="C23" s="387">
        <v>203</v>
      </c>
      <c r="D23" s="387"/>
      <c r="E23" s="387"/>
      <c r="F23" s="387"/>
      <c r="G23" s="387"/>
      <c r="H23" s="387"/>
      <c r="I23" s="387">
        <v>83</v>
      </c>
      <c r="J23" s="396">
        <v>4</v>
      </c>
      <c r="K23" s="387"/>
      <c r="L23" s="387"/>
      <c r="M23" s="388"/>
      <c r="N23" s="387">
        <v>104</v>
      </c>
      <c r="O23" s="387"/>
      <c r="P23" s="387">
        <v>15</v>
      </c>
      <c r="Q23" s="387"/>
      <c r="R23" s="387">
        <v>140</v>
      </c>
      <c r="S23" s="388">
        <v>2</v>
      </c>
      <c r="T23" s="388"/>
      <c r="U23" s="388"/>
      <c r="V23" s="388"/>
      <c r="W23" s="388"/>
      <c r="X23" s="389"/>
      <c r="Y23" s="389"/>
      <c r="Z23" s="389"/>
      <c r="AA23" s="388"/>
      <c r="AB23" s="388"/>
      <c r="AC23" s="387"/>
      <c r="AD23" s="390">
        <v>829</v>
      </c>
      <c r="AE23" s="389"/>
      <c r="AF23" s="390">
        <f t="shared" ref="AF23:AF28" si="7">AD23+AE23</f>
        <v>829</v>
      </c>
    </row>
    <row r="24" spans="1:32" s="384" customFormat="1" ht="14.25" customHeight="1" x14ac:dyDescent="0.2">
      <c r="A24" s="383">
        <v>13</v>
      </c>
      <c r="B24" s="387"/>
      <c r="C24" s="387"/>
      <c r="D24" s="387"/>
      <c r="E24" s="387"/>
      <c r="F24" s="387"/>
      <c r="G24" s="397"/>
      <c r="H24" s="387"/>
      <c r="I24" s="387"/>
      <c r="J24" s="396"/>
      <c r="K24" s="397"/>
      <c r="L24" s="387"/>
      <c r="M24" s="388"/>
      <c r="N24" s="397"/>
      <c r="O24" s="397"/>
      <c r="P24" s="387"/>
      <c r="Q24" s="387"/>
      <c r="R24" s="387"/>
      <c r="S24" s="388"/>
      <c r="T24" s="388"/>
      <c r="U24" s="388"/>
      <c r="V24" s="388"/>
      <c r="W24" s="388"/>
      <c r="X24" s="389"/>
      <c r="Y24" s="389"/>
      <c r="Z24" s="389"/>
      <c r="AA24" s="388"/>
      <c r="AB24" s="388"/>
      <c r="AC24" s="387"/>
      <c r="AD24" s="390">
        <v>0</v>
      </c>
      <c r="AE24" s="389"/>
      <c r="AF24" s="390">
        <f t="shared" si="7"/>
        <v>0</v>
      </c>
    </row>
    <row r="25" spans="1:32" s="384" customFormat="1" ht="14.25" customHeight="1" x14ac:dyDescent="0.2">
      <c r="A25" s="383">
        <v>14</v>
      </c>
      <c r="B25" s="388">
        <v>7</v>
      </c>
      <c r="C25" s="388">
        <v>3</v>
      </c>
      <c r="D25" s="388"/>
      <c r="E25" s="388"/>
      <c r="F25" s="388"/>
      <c r="G25" s="392"/>
      <c r="H25" s="388"/>
      <c r="I25" s="388"/>
      <c r="J25" s="396"/>
      <c r="K25" s="392"/>
      <c r="L25" s="388"/>
      <c r="M25" s="388"/>
      <c r="N25" s="388">
        <v>6</v>
      </c>
      <c r="O25" s="392"/>
      <c r="P25" s="388"/>
      <c r="Q25" s="388"/>
      <c r="R25" s="388">
        <v>10</v>
      </c>
      <c r="S25" s="388"/>
      <c r="T25" s="388"/>
      <c r="U25" s="388"/>
      <c r="V25" s="388"/>
      <c r="W25" s="388"/>
      <c r="X25" s="389"/>
      <c r="Y25" s="389"/>
      <c r="Z25" s="389"/>
      <c r="AA25" s="388"/>
      <c r="AB25" s="388"/>
      <c r="AC25" s="387"/>
      <c r="AD25" s="390">
        <v>26</v>
      </c>
      <c r="AE25" s="389"/>
      <c r="AF25" s="390">
        <f t="shared" si="7"/>
        <v>26</v>
      </c>
    </row>
    <row r="26" spans="1:32" s="384" customFormat="1" ht="12.75" customHeight="1" x14ac:dyDescent="0.2">
      <c r="A26" s="383">
        <v>15</v>
      </c>
      <c r="B26" s="394"/>
      <c r="C26" s="394"/>
      <c r="D26" s="394"/>
      <c r="E26" s="394"/>
      <c r="F26" s="394"/>
      <c r="G26" s="395"/>
      <c r="H26" s="394"/>
      <c r="I26" s="394">
        <v>50</v>
      </c>
      <c r="J26" s="396">
        <v>16</v>
      </c>
      <c r="K26" s="395"/>
      <c r="L26" s="394"/>
      <c r="M26" s="388"/>
      <c r="N26" s="395"/>
      <c r="O26" s="395"/>
      <c r="P26" s="388"/>
      <c r="Q26" s="394"/>
      <c r="R26" s="394"/>
      <c r="S26" s="388"/>
      <c r="T26" s="388"/>
      <c r="U26" s="388"/>
      <c r="V26" s="388"/>
      <c r="W26" s="388"/>
      <c r="X26" s="389"/>
      <c r="Y26" s="389"/>
      <c r="Z26" s="389"/>
      <c r="AA26" s="388"/>
      <c r="AB26" s="388"/>
      <c r="AC26" s="387"/>
      <c r="AD26" s="390">
        <v>66</v>
      </c>
      <c r="AE26" s="389"/>
      <c r="AF26" s="390">
        <f t="shared" si="7"/>
        <v>66</v>
      </c>
    </row>
    <row r="27" spans="1:32" s="384" customFormat="1" ht="14.25" customHeight="1" x14ac:dyDescent="0.2">
      <c r="A27" s="383">
        <v>16</v>
      </c>
      <c r="B27" s="388">
        <v>20</v>
      </c>
      <c r="C27" s="388"/>
      <c r="D27" s="388"/>
      <c r="E27" s="388"/>
      <c r="F27" s="388"/>
      <c r="G27" s="392"/>
      <c r="H27" s="388"/>
      <c r="I27" s="388"/>
      <c r="J27" s="396"/>
      <c r="K27" s="392"/>
      <c r="L27" s="388"/>
      <c r="M27" s="388"/>
      <c r="N27" s="392"/>
      <c r="O27" s="392"/>
      <c r="P27" s="388"/>
      <c r="Q27" s="388"/>
      <c r="R27" s="388">
        <v>8</v>
      </c>
      <c r="S27" s="388">
        <v>21</v>
      </c>
      <c r="T27" s="388"/>
      <c r="U27" s="388"/>
      <c r="V27" s="388"/>
      <c r="W27" s="388"/>
      <c r="X27" s="389"/>
      <c r="Y27" s="389"/>
      <c r="Z27" s="389"/>
      <c r="AA27" s="388"/>
      <c r="AB27" s="388"/>
      <c r="AC27" s="387"/>
      <c r="AD27" s="390">
        <v>49</v>
      </c>
      <c r="AE27" s="389"/>
      <c r="AF27" s="390">
        <f t="shared" si="7"/>
        <v>49</v>
      </c>
    </row>
    <row r="28" spans="1:32" s="384" customFormat="1" ht="14.25" customHeight="1" x14ac:dyDescent="0.2">
      <c r="A28" s="383">
        <v>17</v>
      </c>
      <c r="B28" s="394">
        <v>5</v>
      </c>
      <c r="C28" s="394">
        <v>9</v>
      </c>
      <c r="D28" s="394"/>
      <c r="E28" s="394"/>
      <c r="F28" s="394"/>
      <c r="G28" s="395"/>
      <c r="H28" s="394"/>
      <c r="I28" s="398"/>
      <c r="J28" s="396"/>
      <c r="K28" s="395"/>
      <c r="L28" s="394"/>
      <c r="M28" s="394"/>
      <c r="N28" s="394">
        <v>10</v>
      </c>
      <c r="O28" s="395"/>
      <c r="P28" s="394"/>
      <c r="Q28" s="394"/>
      <c r="R28" s="395"/>
      <c r="S28" s="388"/>
      <c r="T28" s="388"/>
      <c r="U28" s="388"/>
      <c r="V28" s="388"/>
      <c r="W28" s="388"/>
      <c r="X28" s="389"/>
      <c r="Y28" s="389"/>
      <c r="Z28" s="389"/>
      <c r="AA28" s="388"/>
      <c r="AB28" s="388"/>
      <c r="AC28" s="387"/>
      <c r="AD28" s="390">
        <v>24</v>
      </c>
      <c r="AE28" s="389"/>
      <c r="AF28" s="390">
        <f t="shared" si="7"/>
        <v>24</v>
      </c>
    </row>
    <row r="29" spans="1:32" s="381" customFormat="1" ht="18.75" customHeight="1" x14ac:dyDescent="0.2">
      <c r="A29" s="761" t="s">
        <v>522</v>
      </c>
      <c r="B29" s="385">
        <v>155</v>
      </c>
      <c r="C29" s="385">
        <v>0</v>
      </c>
      <c r="D29" s="385">
        <v>620</v>
      </c>
      <c r="E29" s="385">
        <v>0</v>
      </c>
      <c r="F29" s="385">
        <v>0</v>
      </c>
      <c r="G29" s="385">
        <v>0</v>
      </c>
      <c r="H29" s="385">
        <v>0</v>
      </c>
      <c r="I29" s="385">
        <v>216</v>
      </c>
      <c r="J29" s="385">
        <v>69</v>
      </c>
      <c r="K29" s="385">
        <v>0</v>
      </c>
      <c r="L29" s="385">
        <v>0</v>
      </c>
      <c r="M29" s="385">
        <v>0</v>
      </c>
      <c r="N29" s="385">
        <v>0</v>
      </c>
      <c r="O29" s="385">
        <v>80</v>
      </c>
      <c r="P29" s="385">
        <v>0</v>
      </c>
      <c r="Q29" s="385">
        <v>0</v>
      </c>
      <c r="R29" s="385">
        <v>0</v>
      </c>
      <c r="S29" s="385">
        <v>0</v>
      </c>
      <c r="T29" s="385">
        <v>0</v>
      </c>
      <c r="U29" s="385">
        <v>0</v>
      </c>
      <c r="V29" s="385">
        <v>0</v>
      </c>
      <c r="W29" s="385">
        <v>0</v>
      </c>
      <c r="X29" s="385">
        <v>0</v>
      </c>
      <c r="Y29" s="385">
        <v>0</v>
      </c>
      <c r="Z29" s="385">
        <v>0</v>
      </c>
      <c r="AA29" s="385">
        <v>0</v>
      </c>
      <c r="AB29" s="385">
        <v>0</v>
      </c>
      <c r="AC29" s="385">
        <v>0</v>
      </c>
      <c r="AD29" s="385">
        <v>1140</v>
      </c>
      <c r="AE29" s="385">
        <v>0</v>
      </c>
      <c r="AF29" s="385">
        <f t="shared" ref="AF29" si="8">SUM(AF30:AF31)</f>
        <v>1140</v>
      </c>
    </row>
    <row r="30" spans="1:32" s="384" customFormat="1" ht="14.25" customHeight="1" x14ac:dyDescent="0.2">
      <c r="A30" s="383">
        <v>18</v>
      </c>
      <c r="B30" s="387">
        <v>120</v>
      </c>
      <c r="C30" s="387"/>
      <c r="D30" s="387">
        <v>565</v>
      </c>
      <c r="E30" s="399"/>
      <c r="F30" s="387"/>
      <c r="G30" s="387"/>
      <c r="H30" s="387"/>
      <c r="I30" s="387">
        <v>191</v>
      </c>
      <c r="J30" s="387">
        <v>9</v>
      </c>
      <c r="K30" s="387"/>
      <c r="L30" s="387"/>
      <c r="M30" s="387"/>
      <c r="N30" s="387"/>
      <c r="O30" s="387">
        <v>75</v>
      </c>
      <c r="P30" s="387"/>
      <c r="Q30" s="387"/>
      <c r="R30" s="387"/>
      <c r="S30" s="387"/>
      <c r="T30" s="387"/>
      <c r="U30" s="387"/>
      <c r="V30" s="387"/>
      <c r="W30" s="387"/>
      <c r="X30" s="389"/>
      <c r="Y30" s="389"/>
      <c r="Z30" s="389"/>
      <c r="AA30" s="387"/>
      <c r="AB30" s="387"/>
      <c r="AC30" s="387"/>
      <c r="AD30" s="390">
        <v>960</v>
      </c>
      <c r="AE30" s="389"/>
      <c r="AF30" s="390">
        <f>AD30+AE30</f>
        <v>960</v>
      </c>
    </row>
    <row r="31" spans="1:32" s="384" customFormat="1" ht="14.25" customHeight="1" x14ac:dyDescent="0.2">
      <c r="A31" s="383">
        <v>19</v>
      </c>
      <c r="B31" s="387">
        <v>35</v>
      </c>
      <c r="C31" s="387"/>
      <c r="D31" s="387">
        <v>55</v>
      </c>
      <c r="E31" s="387"/>
      <c r="F31" s="387"/>
      <c r="G31" s="387"/>
      <c r="H31" s="387"/>
      <c r="I31" s="387">
        <v>25</v>
      </c>
      <c r="J31" s="387">
        <v>60</v>
      </c>
      <c r="K31" s="387"/>
      <c r="L31" s="387"/>
      <c r="M31" s="387"/>
      <c r="N31" s="387"/>
      <c r="O31" s="387">
        <v>5</v>
      </c>
      <c r="P31" s="387"/>
      <c r="Q31" s="387"/>
      <c r="R31" s="387"/>
      <c r="S31" s="387"/>
      <c r="T31" s="387"/>
      <c r="U31" s="387"/>
      <c r="V31" s="387"/>
      <c r="W31" s="387"/>
      <c r="X31" s="389"/>
      <c r="Y31" s="389"/>
      <c r="Z31" s="389"/>
      <c r="AA31" s="387"/>
      <c r="AB31" s="387"/>
      <c r="AC31" s="387"/>
      <c r="AD31" s="390">
        <v>180</v>
      </c>
      <c r="AE31" s="389"/>
      <c r="AF31" s="390">
        <f>AD31+AE31</f>
        <v>180</v>
      </c>
    </row>
    <row r="32" spans="1:32" s="381" customFormat="1" ht="18.75" customHeight="1" x14ac:dyDescent="0.2">
      <c r="A32" s="761" t="s">
        <v>523</v>
      </c>
      <c r="B32" s="385">
        <v>250</v>
      </c>
      <c r="C32" s="385">
        <v>0</v>
      </c>
      <c r="D32" s="385">
        <v>0</v>
      </c>
      <c r="E32" s="385">
        <v>0</v>
      </c>
      <c r="F32" s="385">
        <v>1773</v>
      </c>
      <c r="G32" s="385">
        <v>0</v>
      </c>
      <c r="H32" s="385">
        <v>0</v>
      </c>
      <c r="I32" s="385">
        <v>95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85">
        <v>0</v>
      </c>
      <c r="R32" s="385">
        <v>178</v>
      </c>
      <c r="S32" s="385">
        <v>0</v>
      </c>
      <c r="T32" s="385">
        <v>0</v>
      </c>
      <c r="U32" s="385">
        <v>0</v>
      </c>
      <c r="V32" s="385">
        <v>0</v>
      </c>
      <c r="W32" s="385">
        <v>0</v>
      </c>
      <c r="X32" s="385">
        <v>0</v>
      </c>
      <c r="Y32" s="385">
        <v>0</v>
      </c>
      <c r="Z32" s="385">
        <v>0</v>
      </c>
      <c r="AA32" s="385">
        <v>0</v>
      </c>
      <c r="AB32" s="385">
        <v>0</v>
      </c>
      <c r="AC32" s="385">
        <v>0</v>
      </c>
      <c r="AD32" s="385">
        <v>2296</v>
      </c>
      <c r="AE32" s="385">
        <v>0</v>
      </c>
      <c r="AF32" s="385">
        <f t="shared" ref="AF32" si="9">SUM(AF33:AF39)</f>
        <v>2296</v>
      </c>
    </row>
    <row r="33" spans="1:32" s="384" customFormat="1" ht="14.25" customHeight="1" x14ac:dyDescent="0.2">
      <c r="A33" s="383">
        <v>20</v>
      </c>
      <c r="B33" s="388">
        <v>100</v>
      </c>
      <c r="C33" s="388"/>
      <c r="D33" s="388"/>
      <c r="E33" s="388"/>
      <c r="F33" s="388">
        <v>1300</v>
      </c>
      <c r="G33" s="388"/>
      <c r="H33" s="388"/>
      <c r="I33" s="388"/>
      <c r="J33" s="388"/>
      <c r="K33" s="388"/>
      <c r="L33" s="388"/>
      <c r="M33" s="388"/>
      <c r="N33" s="388"/>
      <c r="O33" s="388"/>
      <c r="P33" s="388"/>
      <c r="Q33" s="388"/>
      <c r="R33" s="388">
        <v>178</v>
      </c>
      <c r="S33" s="388"/>
      <c r="T33" s="388"/>
      <c r="U33" s="388"/>
      <c r="V33" s="388"/>
      <c r="W33" s="388"/>
      <c r="X33" s="389"/>
      <c r="Y33" s="389"/>
      <c r="Z33" s="389"/>
      <c r="AA33" s="388"/>
      <c r="AB33" s="388"/>
      <c r="AC33" s="387"/>
      <c r="AD33" s="390">
        <v>1578</v>
      </c>
      <c r="AE33" s="389"/>
      <c r="AF33" s="390">
        <f t="shared" ref="AF33:AF39" si="10">AD33+AE33</f>
        <v>1578</v>
      </c>
    </row>
    <row r="34" spans="1:32" s="384" customFormat="1" ht="14.25" customHeight="1" x14ac:dyDescent="0.2">
      <c r="A34" s="383">
        <v>21</v>
      </c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9"/>
      <c r="Y34" s="389"/>
      <c r="Z34" s="389"/>
      <c r="AA34" s="388"/>
      <c r="AB34" s="388"/>
      <c r="AC34" s="387"/>
      <c r="AD34" s="390">
        <v>0</v>
      </c>
      <c r="AE34" s="389"/>
      <c r="AF34" s="390">
        <f t="shared" si="10"/>
        <v>0</v>
      </c>
    </row>
    <row r="35" spans="1:32" s="384" customFormat="1" ht="14.25" customHeight="1" x14ac:dyDescent="0.2">
      <c r="A35" s="383">
        <v>22</v>
      </c>
      <c r="B35" s="388"/>
      <c r="C35" s="388"/>
      <c r="D35" s="388"/>
      <c r="E35" s="388"/>
      <c r="F35" s="388"/>
      <c r="G35" s="392"/>
      <c r="H35" s="388"/>
      <c r="I35" s="388">
        <v>95</v>
      </c>
      <c r="J35" s="388"/>
      <c r="K35" s="388"/>
      <c r="L35" s="388"/>
      <c r="M35" s="388"/>
      <c r="N35" s="392"/>
      <c r="O35" s="392"/>
      <c r="P35" s="388"/>
      <c r="Q35" s="388"/>
      <c r="R35" s="392"/>
      <c r="S35" s="388"/>
      <c r="T35" s="388"/>
      <c r="U35" s="388"/>
      <c r="V35" s="388"/>
      <c r="W35" s="388"/>
      <c r="X35" s="389"/>
      <c r="Y35" s="389"/>
      <c r="Z35" s="389"/>
      <c r="AA35" s="388"/>
      <c r="AB35" s="388"/>
      <c r="AC35" s="387"/>
      <c r="AD35" s="390">
        <v>95</v>
      </c>
      <c r="AE35" s="389"/>
      <c r="AF35" s="390">
        <f t="shared" si="10"/>
        <v>95</v>
      </c>
    </row>
    <row r="36" spans="1:32" s="384" customFormat="1" ht="14.25" customHeight="1" x14ac:dyDescent="0.2">
      <c r="A36" s="383">
        <v>23</v>
      </c>
      <c r="B36" s="388">
        <v>150</v>
      </c>
      <c r="C36" s="388"/>
      <c r="D36" s="388"/>
      <c r="E36" s="388"/>
      <c r="F36" s="388">
        <v>250</v>
      </c>
      <c r="G36" s="392"/>
      <c r="H36" s="388"/>
      <c r="I36" s="388"/>
      <c r="J36" s="388"/>
      <c r="K36" s="388"/>
      <c r="L36" s="388"/>
      <c r="M36" s="388"/>
      <c r="N36" s="392"/>
      <c r="O36" s="392"/>
      <c r="P36" s="388"/>
      <c r="Q36" s="388"/>
      <c r="R36" s="392"/>
      <c r="S36" s="388"/>
      <c r="T36" s="388"/>
      <c r="U36" s="388"/>
      <c r="V36" s="388"/>
      <c r="W36" s="388"/>
      <c r="X36" s="389"/>
      <c r="Y36" s="389"/>
      <c r="Z36" s="389"/>
      <c r="AA36" s="388"/>
      <c r="AB36" s="388"/>
      <c r="AC36" s="387"/>
      <c r="AD36" s="390">
        <v>400</v>
      </c>
      <c r="AE36" s="389"/>
      <c r="AF36" s="390">
        <f t="shared" si="10"/>
        <v>400</v>
      </c>
    </row>
    <row r="37" spans="1:32" s="384" customFormat="1" ht="14.25" customHeight="1" x14ac:dyDescent="0.2">
      <c r="A37" s="383">
        <v>24</v>
      </c>
      <c r="B37" s="388"/>
      <c r="C37" s="388"/>
      <c r="D37" s="388"/>
      <c r="E37" s="388"/>
      <c r="F37" s="388">
        <v>29</v>
      </c>
      <c r="G37" s="392"/>
      <c r="H37" s="388"/>
      <c r="I37" s="388"/>
      <c r="J37" s="388"/>
      <c r="K37" s="388"/>
      <c r="L37" s="388"/>
      <c r="M37" s="388"/>
      <c r="N37" s="392"/>
      <c r="O37" s="392"/>
      <c r="P37" s="388"/>
      <c r="Q37" s="388"/>
      <c r="R37" s="392"/>
      <c r="S37" s="388"/>
      <c r="T37" s="388"/>
      <c r="U37" s="388"/>
      <c r="V37" s="388"/>
      <c r="W37" s="388"/>
      <c r="X37" s="389"/>
      <c r="Y37" s="389"/>
      <c r="Z37" s="389"/>
      <c r="AA37" s="388"/>
      <c r="AB37" s="388"/>
      <c r="AC37" s="387"/>
      <c r="AD37" s="390">
        <v>29</v>
      </c>
      <c r="AE37" s="389"/>
      <c r="AF37" s="390">
        <f t="shared" si="10"/>
        <v>29</v>
      </c>
    </row>
    <row r="38" spans="1:32" s="384" customFormat="1" ht="14.25" customHeight="1" x14ac:dyDescent="0.2">
      <c r="A38" s="383">
        <v>25</v>
      </c>
      <c r="B38" s="388"/>
      <c r="C38" s="388"/>
      <c r="D38" s="388"/>
      <c r="E38" s="388"/>
      <c r="F38" s="388">
        <v>194</v>
      </c>
      <c r="G38" s="392"/>
      <c r="H38" s="388"/>
      <c r="I38" s="388"/>
      <c r="J38" s="388"/>
      <c r="K38" s="388"/>
      <c r="L38" s="388"/>
      <c r="M38" s="388"/>
      <c r="N38" s="392"/>
      <c r="O38" s="392"/>
      <c r="P38" s="388"/>
      <c r="Q38" s="388"/>
      <c r="R38" s="392"/>
      <c r="S38" s="388"/>
      <c r="T38" s="388"/>
      <c r="U38" s="388"/>
      <c r="V38" s="388"/>
      <c r="W38" s="388"/>
      <c r="X38" s="389"/>
      <c r="Y38" s="389"/>
      <c r="Z38" s="389"/>
      <c r="AA38" s="388"/>
      <c r="AB38" s="388"/>
      <c r="AC38" s="387"/>
      <c r="AD38" s="390">
        <v>194</v>
      </c>
      <c r="AE38" s="389"/>
      <c r="AF38" s="390">
        <f t="shared" si="10"/>
        <v>194</v>
      </c>
    </row>
    <row r="39" spans="1:32" s="384" customFormat="1" ht="14.25" customHeight="1" x14ac:dyDescent="0.2">
      <c r="A39" s="383">
        <v>26</v>
      </c>
      <c r="B39" s="388"/>
      <c r="C39" s="388"/>
      <c r="D39" s="388"/>
      <c r="E39" s="388"/>
      <c r="F39" s="388"/>
      <c r="G39" s="392"/>
      <c r="H39" s="388"/>
      <c r="I39" s="388"/>
      <c r="J39" s="388"/>
      <c r="K39" s="388"/>
      <c r="L39" s="388"/>
      <c r="M39" s="388"/>
      <c r="N39" s="392"/>
      <c r="O39" s="392"/>
      <c r="P39" s="388"/>
      <c r="Q39" s="388"/>
      <c r="R39" s="392"/>
      <c r="S39" s="388"/>
      <c r="T39" s="388"/>
      <c r="U39" s="388"/>
      <c r="V39" s="388"/>
      <c r="W39" s="388"/>
      <c r="X39" s="389"/>
      <c r="Y39" s="389"/>
      <c r="Z39" s="389"/>
      <c r="AA39" s="388"/>
      <c r="AB39" s="388"/>
      <c r="AC39" s="387"/>
      <c r="AD39" s="390">
        <v>0</v>
      </c>
      <c r="AE39" s="389"/>
      <c r="AF39" s="390">
        <f t="shared" si="10"/>
        <v>0</v>
      </c>
    </row>
    <row r="40" spans="1:32" s="381" customFormat="1" ht="19.5" customHeight="1" x14ac:dyDescent="0.2">
      <c r="A40" s="763" t="s">
        <v>524</v>
      </c>
      <c r="B40" s="385">
        <v>170</v>
      </c>
      <c r="C40" s="385">
        <v>4</v>
      </c>
      <c r="D40" s="385">
        <v>0</v>
      </c>
      <c r="E40" s="385">
        <v>0</v>
      </c>
      <c r="F40" s="385">
        <v>0</v>
      </c>
      <c r="G40" s="385">
        <v>0</v>
      </c>
      <c r="H40" s="385">
        <v>0</v>
      </c>
      <c r="I40" s="385">
        <v>62</v>
      </c>
      <c r="J40" s="385">
        <v>0</v>
      </c>
      <c r="K40" s="385">
        <v>0</v>
      </c>
      <c r="L40" s="385">
        <v>100</v>
      </c>
      <c r="M40" s="385">
        <v>0</v>
      </c>
      <c r="N40" s="385">
        <v>80</v>
      </c>
      <c r="O40" s="385">
        <v>0</v>
      </c>
      <c r="P40" s="385">
        <v>0</v>
      </c>
      <c r="Q40" s="385">
        <v>0</v>
      </c>
      <c r="R40" s="385">
        <v>0</v>
      </c>
      <c r="S40" s="385">
        <v>0</v>
      </c>
      <c r="T40" s="385">
        <v>0</v>
      </c>
      <c r="U40" s="385">
        <v>0</v>
      </c>
      <c r="V40" s="385">
        <v>0</v>
      </c>
      <c r="W40" s="385">
        <v>0</v>
      </c>
      <c r="X40" s="385">
        <v>0</v>
      </c>
      <c r="Y40" s="385">
        <v>0</v>
      </c>
      <c r="Z40" s="385">
        <v>0</v>
      </c>
      <c r="AA40" s="385">
        <v>13</v>
      </c>
      <c r="AB40" s="385">
        <v>0</v>
      </c>
      <c r="AC40" s="385">
        <v>4</v>
      </c>
      <c r="AD40" s="385">
        <v>433</v>
      </c>
      <c r="AE40" s="385">
        <v>0</v>
      </c>
      <c r="AF40" s="385">
        <f t="shared" ref="AF40" si="11">AF41+AF42+AF43</f>
        <v>433</v>
      </c>
    </row>
    <row r="41" spans="1:32" s="384" customFormat="1" ht="15" customHeight="1" x14ac:dyDescent="0.2">
      <c r="A41" s="383">
        <v>27</v>
      </c>
      <c r="B41" s="388">
        <v>145</v>
      </c>
      <c r="C41" s="388"/>
      <c r="D41" s="388"/>
      <c r="E41" s="388"/>
      <c r="F41" s="388"/>
      <c r="G41" s="388"/>
      <c r="H41" s="388"/>
      <c r="I41" s="388">
        <v>28</v>
      </c>
      <c r="J41" s="388"/>
      <c r="K41" s="388"/>
      <c r="L41" s="388">
        <v>50</v>
      </c>
      <c r="M41" s="388"/>
      <c r="N41" s="388">
        <v>25</v>
      </c>
      <c r="O41" s="388"/>
      <c r="P41" s="388"/>
      <c r="Q41" s="388"/>
      <c r="R41" s="388"/>
      <c r="S41" s="388"/>
      <c r="T41" s="388"/>
      <c r="U41" s="388"/>
      <c r="V41" s="388"/>
      <c r="W41" s="388"/>
      <c r="X41" s="389"/>
      <c r="Y41" s="389"/>
      <c r="Z41" s="389"/>
      <c r="AA41" s="388">
        <v>9</v>
      </c>
      <c r="AB41" s="388"/>
      <c r="AC41" s="387"/>
      <c r="AD41" s="390">
        <v>257</v>
      </c>
      <c r="AE41" s="389"/>
      <c r="AF41" s="390">
        <f>AD41+AE41</f>
        <v>257</v>
      </c>
    </row>
    <row r="42" spans="1:32" s="384" customFormat="1" ht="15" customHeight="1" x14ac:dyDescent="0.2">
      <c r="A42" s="383">
        <v>28</v>
      </c>
      <c r="B42" s="388">
        <v>15</v>
      </c>
      <c r="C42" s="388">
        <v>4</v>
      </c>
      <c r="D42" s="388"/>
      <c r="E42" s="388"/>
      <c r="F42" s="388"/>
      <c r="G42" s="388"/>
      <c r="H42" s="388"/>
      <c r="I42" s="388">
        <v>29</v>
      </c>
      <c r="J42" s="396"/>
      <c r="K42" s="388"/>
      <c r="L42" s="388">
        <v>50</v>
      </c>
      <c r="M42" s="388"/>
      <c r="N42" s="388">
        <v>55</v>
      </c>
      <c r="O42" s="388"/>
      <c r="P42" s="388"/>
      <c r="Q42" s="388"/>
      <c r="R42" s="388"/>
      <c r="S42" s="388"/>
      <c r="T42" s="388"/>
      <c r="U42" s="388"/>
      <c r="V42" s="388"/>
      <c r="W42" s="388"/>
      <c r="X42" s="389"/>
      <c r="Y42" s="389"/>
      <c r="Z42" s="389"/>
      <c r="AA42" s="388">
        <v>2</v>
      </c>
      <c r="AB42" s="388"/>
      <c r="AC42" s="387">
        <v>4</v>
      </c>
      <c r="AD42" s="390">
        <v>159</v>
      </c>
      <c r="AE42" s="389"/>
      <c r="AF42" s="390">
        <f>AD42+AE42</f>
        <v>159</v>
      </c>
    </row>
    <row r="43" spans="1:32" s="384" customFormat="1" ht="15" customHeight="1" x14ac:dyDescent="0.2">
      <c r="A43" s="764">
        <v>29</v>
      </c>
      <c r="B43" s="388">
        <v>10</v>
      </c>
      <c r="C43" s="388"/>
      <c r="D43" s="388"/>
      <c r="E43" s="388"/>
      <c r="F43" s="388"/>
      <c r="G43" s="388"/>
      <c r="H43" s="388"/>
      <c r="I43" s="388">
        <v>5</v>
      </c>
      <c r="J43" s="388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9"/>
      <c r="Y43" s="389"/>
      <c r="Z43" s="389"/>
      <c r="AA43" s="388">
        <v>2</v>
      </c>
      <c r="AB43" s="388"/>
      <c r="AC43" s="387"/>
      <c r="AD43" s="390">
        <v>17</v>
      </c>
      <c r="AE43" s="389"/>
      <c r="AF43" s="390">
        <f>AD43+AE43</f>
        <v>17</v>
      </c>
    </row>
    <row r="44" spans="1:32" s="381" customFormat="1" ht="19.5" customHeight="1" x14ac:dyDescent="0.2">
      <c r="A44" s="763" t="s">
        <v>525</v>
      </c>
      <c r="B44" s="385">
        <v>0</v>
      </c>
      <c r="C44" s="385">
        <v>0</v>
      </c>
      <c r="D44" s="385">
        <v>0</v>
      </c>
      <c r="E44" s="385">
        <v>0</v>
      </c>
      <c r="F44" s="385">
        <v>0</v>
      </c>
      <c r="G44" s="385">
        <v>0</v>
      </c>
      <c r="H44" s="385">
        <v>0</v>
      </c>
      <c r="I44" s="385">
        <v>78</v>
      </c>
      <c r="J44" s="385">
        <v>0</v>
      </c>
      <c r="K44" s="385">
        <v>1222</v>
      </c>
      <c r="L44" s="385">
        <v>0</v>
      </c>
      <c r="M44" s="385">
        <v>0</v>
      </c>
      <c r="N44" s="385">
        <v>0</v>
      </c>
      <c r="O44" s="385">
        <v>0</v>
      </c>
      <c r="P44" s="385">
        <v>0</v>
      </c>
      <c r="Q44" s="385">
        <v>76</v>
      </c>
      <c r="R44" s="385">
        <v>200</v>
      </c>
      <c r="S44" s="385">
        <v>50</v>
      </c>
      <c r="T44" s="385">
        <v>0</v>
      </c>
      <c r="U44" s="385">
        <v>0</v>
      </c>
      <c r="V44" s="385">
        <v>0</v>
      </c>
      <c r="W44" s="385">
        <v>81</v>
      </c>
      <c r="X44" s="385">
        <v>129</v>
      </c>
      <c r="Y44" s="385">
        <v>94</v>
      </c>
      <c r="Z44" s="385">
        <v>90</v>
      </c>
      <c r="AA44" s="385">
        <v>0</v>
      </c>
      <c r="AB44" s="385">
        <v>0</v>
      </c>
      <c r="AC44" s="385">
        <v>0</v>
      </c>
      <c r="AD44" s="385">
        <v>2020</v>
      </c>
      <c r="AE44" s="385">
        <v>15</v>
      </c>
      <c r="AF44" s="385">
        <f t="shared" ref="AF44" si="12">AF45+AF46+AF47+AF48</f>
        <v>2035</v>
      </c>
    </row>
    <row r="45" spans="1:32" s="384" customFormat="1" ht="14.25" customHeight="1" x14ac:dyDescent="0.2">
      <c r="A45" s="383">
        <v>30</v>
      </c>
      <c r="B45" s="388"/>
      <c r="C45" s="388"/>
      <c r="D45" s="388"/>
      <c r="E45" s="388"/>
      <c r="F45" s="388"/>
      <c r="G45" s="388"/>
      <c r="H45" s="388"/>
      <c r="I45" s="388">
        <v>78</v>
      </c>
      <c r="J45" s="388"/>
      <c r="K45" s="388">
        <v>1192</v>
      </c>
      <c r="L45" s="388"/>
      <c r="M45" s="387"/>
      <c r="N45" s="388"/>
      <c r="O45" s="388"/>
      <c r="P45" s="388"/>
      <c r="Q45" s="388">
        <v>69</v>
      </c>
      <c r="R45" s="388">
        <v>190</v>
      </c>
      <c r="S45" s="388">
        <v>50</v>
      </c>
      <c r="T45" s="387"/>
      <c r="U45" s="387"/>
      <c r="V45" s="387"/>
      <c r="W45" s="387">
        <v>76</v>
      </c>
      <c r="X45" s="389">
        <v>129</v>
      </c>
      <c r="Y45" s="389">
        <v>89</v>
      </c>
      <c r="Z45" s="389">
        <v>70</v>
      </c>
      <c r="AA45" s="388"/>
      <c r="AB45" s="388"/>
      <c r="AC45" s="387"/>
      <c r="AD45" s="390">
        <v>1943</v>
      </c>
      <c r="AE45" s="389"/>
      <c r="AF45" s="390">
        <f>AD45+AE45</f>
        <v>1943</v>
      </c>
    </row>
    <row r="46" spans="1:32" s="384" customFormat="1" ht="14.25" customHeight="1" x14ac:dyDescent="0.2">
      <c r="A46" s="383">
        <v>31</v>
      </c>
      <c r="B46" s="388"/>
      <c r="C46" s="388"/>
      <c r="D46" s="388"/>
      <c r="E46" s="388"/>
      <c r="F46" s="388"/>
      <c r="G46" s="388"/>
      <c r="H46" s="388"/>
      <c r="I46" s="388"/>
      <c r="J46" s="388"/>
      <c r="K46" s="388"/>
      <c r="L46" s="388"/>
      <c r="M46" s="387"/>
      <c r="N46" s="388"/>
      <c r="O46" s="388"/>
      <c r="P46" s="388"/>
      <c r="Q46" s="388"/>
      <c r="R46" s="388"/>
      <c r="S46" s="388"/>
      <c r="T46" s="387"/>
      <c r="U46" s="387"/>
      <c r="V46" s="387"/>
      <c r="W46" s="387"/>
      <c r="X46" s="389"/>
      <c r="Y46" s="389"/>
      <c r="Z46" s="389">
        <v>20</v>
      </c>
      <c r="AA46" s="388"/>
      <c r="AB46" s="388"/>
      <c r="AC46" s="387"/>
      <c r="AD46" s="390">
        <v>20</v>
      </c>
      <c r="AE46" s="389"/>
      <c r="AF46" s="390">
        <f>AD46+AE46</f>
        <v>20</v>
      </c>
    </row>
    <row r="47" spans="1:32" s="384" customFormat="1" ht="14.25" customHeight="1" x14ac:dyDescent="0.2">
      <c r="A47" s="383">
        <v>32</v>
      </c>
      <c r="B47" s="388"/>
      <c r="C47" s="388"/>
      <c r="D47" s="388"/>
      <c r="E47" s="388"/>
      <c r="F47" s="388"/>
      <c r="G47" s="388"/>
      <c r="H47" s="388"/>
      <c r="I47" s="388"/>
      <c r="J47" s="388"/>
      <c r="K47" s="388">
        <v>30</v>
      </c>
      <c r="L47" s="388"/>
      <c r="M47" s="387"/>
      <c r="N47" s="388"/>
      <c r="O47" s="388"/>
      <c r="P47" s="388"/>
      <c r="Q47" s="388">
        <v>7</v>
      </c>
      <c r="R47" s="388">
        <v>10</v>
      </c>
      <c r="S47" s="388"/>
      <c r="T47" s="387"/>
      <c r="U47" s="387"/>
      <c r="V47" s="387"/>
      <c r="W47" s="387">
        <v>5</v>
      </c>
      <c r="X47" s="389"/>
      <c r="Y47" s="389"/>
      <c r="Z47" s="389"/>
      <c r="AA47" s="388"/>
      <c r="AB47" s="388"/>
      <c r="AC47" s="387"/>
      <c r="AD47" s="390">
        <v>52</v>
      </c>
      <c r="AE47" s="389">
        <v>15</v>
      </c>
      <c r="AF47" s="390">
        <f>AD47+AE47</f>
        <v>67</v>
      </c>
    </row>
    <row r="48" spans="1:32" s="384" customFormat="1" ht="14.25" customHeight="1" x14ac:dyDescent="0.2">
      <c r="A48" s="383">
        <v>33</v>
      </c>
      <c r="B48" s="388"/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7"/>
      <c r="N48" s="388"/>
      <c r="O48" s="388"/>
      <c r="P48" s="388"/>
      <c r="Q48" s="388"/>
      <c r="R48" s="388"/>
      <c r="S48" s="388"/>
      <c r="T48" s="387"/>
      <c r="U48" s="387"/>
      <c r="V48" s="387"/>
      <c r="W48" s="387"/>
      <c r="X48" s="389"/>
      <c r="Y48" s="389">
        <v>5</v>
      </c>
      <c r="Z48" s="389"/>
      <c r="AA48" s="388"/>
      <c r="AB48" s="388"/>
      <c r="AC48" s="387"/>
      <c r="AD48" s="390">
        <v>5</v>
      </c>
      <c r="AE48" s="389"/>
      <c r="AF48" s="390">
        <f>AD48+AE48</f>
        <v>5</v>
      </c>
    </row>
    <row r="49" spans="1:32" s="381" customFormat="1" ht="18.75" customHeight="1" x14ac:dyDescent="0.2">
      <c r="A49" s="763" t="s">
        <v>526</v>
      </c>
      <c r="B49" s="385">
        <v>0</v>
      </c>
      <c r="C49" s="385">
        <v>0</v>
      </c>
      <c r="D49" s="385">
        <v>0</v>
      </c>
      <c r="E49" s="385">
        <v>60</v>
      </c>
      <c r="F49" s="385">
        <v>0</v>
      </c>
      <c r="G49" s="385">
        <v>0</v>
      </c>
      <c r="H49" s="385">
        <v>0</v>
      </c>
      <c r="I49" s="385">
        <v>49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0</v>
      </c>
      <c r="P49" s="385">
        <v>0</v>
      </c>
      <c r="Q49" s="385">
        <v>0</v>
      </c>
      <c r="R49" s="385">
        <v>0</v>
      </c>
      <c r="S49" s="385">
        <v>0</v>
      </c>
      <c r="T49" s="385">
        <v>0</v>
      </c>
      <c r="U49" s="385">
        <v>0</v>
      </c>
      <c r="V49" s="385">
        <v>0</v>
      </c>
      <c r="W49" s="385">
        <v>0</v>
      </c>
      <c r="X49" s="385">
        <v>0</v>
      </c>
      <c r="Y49" s="385">
        <v>0</v>
      </c>
      <c r="Z49" s="385">
        <v>0</v>
      </c>
      <c r="AA49" s="385">
        <v>0</v>
      </c>
      <c r="AB49" s="385">
        <v>0</v>
      </c>
      <c r="AC49" s="385">
        <v>0</v>
      </c>
      <c r="AD49" s="385">
        <v>109</v>
      </c>
      <c r="AE49" s="385">
        <v>0</v>
      </c>
      <c r="AF49" s="385">
        <f t="shared" ref="AF49" si="13">SUM(AF50:AF57)</f>
        <v>109</v>
      </c>
    </row>
    <row r="50" spans="1:32" s="384" customFormat="1" ht="15" customHeight="1" x14ac:dyDescent="0.2">
      <c r="A50" s="383">
        <v>34</v>
      </c>
      <c r="B50" s="388"/>
      <c r="C50" s="388"/>
      <c r="D50" s="388"/>
      <c r="E50" s="388"/>
      <c r="F50" s="388"/>
      <c r="G50" s="388"/>
      <c r="H50" s="388"/>
      <c r="I50" s="388">
        <v>2</v>
      </c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9"/>
      <c r="Y50" s="389"/>
      <c r="Z50" s="389"/>
      <c r="AA50" s="388"/>
      <c r="AB50" s="388"/>
      <c r="AC50" s="387"/>
      <c r="AD50" s="390">
        <v>2</v>
      </c>
      <c r="AE50" s="389"/>
      <c r="AF50" s="400">
        <f t="shared" ref="AF50:AF57" si="14">AD50+AE50</f>
        <v>2</v>
      </c>
    </row>
    <row r="51" spans="1:32" s="384" customFormat="1" ht="13.5" customHeight="1" x14ac:dyDescent="0.2">
      <c r="A51" s="383">
        <v>35</v>
      </c>
      <c r="B51" s="388"/>
      <c r="C51" s="388"/>
      <c r="D51" s="388"/>
      <c r="E51" s="388"/>
      <c r="F51" s="388"/>
      <c r="G51" s="388"/>
      <c r="H51" s="388"/>
      <c r="I51" s="388">
        <v>47</v>
      </c>
      <c r="J51" s="388"/>
      <c r="K51" s="388"/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9"/>
      <c r="Y51" s="389"/>
      <c r="Z51" s="389"/>
      <c r="AA51" s="388"/>
      <c r="AB51" s="388"/>
      <c r="AC51" s="387"/>
      <c r="AD51" s="390">
        <v>47</v>
      </c>
      <c r="AE51" s="389"/>
      <c r="AF51" s="400">
        <f t="shared" si="14"/>
        <v>47</v>
      </c>
    </row>
    <row r="52" spans="1:32" s="384" customFormat="1" ht="15" customHeight="1" x14ac:dyDescent="0.2">
      <c r="A52" s="383">
        <v>36</v>
      </c>
      <c r="B52" s="388"/>
      <c r="C52" s="388"/>
      <c r="D52" s="388"/>
      <c r="E52" s="388">
        <v>60</v>
      </c>
      <c r="F52" s="388"/>
      <c r="G52" s="392"/>
      <c r="H52" s="388"/>
      <c r="I52" s="388"/>
      <c r="J52" s="388"/>
      <c r="K52" s="392"/>
      <c r="L52" s="388"/>
      <c r="M52" s="388"/>
      <c r="N52" s="392"/>
      <c r="O52" s="392"/>
      <c r="P52" s="388"/>
      <c r="Q52" s="388"/>
      <c r="R52" s="392"/>
      <c r="S52" s="388"/>
      <c r="T52" s="388"/>
      <c r="U52" s="388"/>
      <c r="V52" s="388"/>
      <c r="W52" s="388"/>
      <c r="X52" s="389"/>
      <c r="Y52" s="389"/>
      <c r="Z52" s="389"/>
      <c r="AA52" s="388"/>
      <c r="AB52" s="388"/>
      <c r="AC52" s="387"/>
      <c r="AD52" s="390">
        <v>60</v>
      </c>
      <c r="AE52" s="389"/>
      <c r="AF52" s="400">
        <f t="shared" si="14"/>
        <v>60</v>
      </c>
    </row>
    <row r="53" spans="1:32" s="384" customFormat="1" ht="15" customHeight="1" x14ac:dyDescent="0.2">
      <c r="A53" s="383">
        <v>37</v>
      </c>
      <c r="B53" s="388"/>
      <c r="C53" s="388"/>
      <c r="D53" s="388"/>
      <c r="E53" s="388"/>
      <c r="F53" s="388"/>
      <c r="G53" s="392"/>
      <c r="H53" s="388"/>
      <c r="I53" s="388"/>
      <c r="J53" s="388"/>
      <c r="K53" s="392"/>
      <c r="L53" s="388"/>
      <c r="M53" s="388"/>
      <c r="N53" s="392"/>
      <c r="O53" s="392"/>
      <c r="P53" s="388"/>
      <c r="Q53" s="388"/>
      <c r="R53" s="392"/>
      <c r="S53" s="388"/>
      <c r="T53" s="388"/>
      <c r="U53" s="388"/>
      <c r="V53" s="388"/>
      <c r="W53" s="388"/>
      <c r="X53" s="389"/>
      <c r="Y53" s="389"/>
      <c r="Z53" s="389"/>
      <c r="AA53" s="388"/>
      <c r="AB53" s="388"/>
      <c r="AC53" s="387"/>
      <c r="AD53" s="390">
        <v>0</v>
      </c>
      <c r="AE53" s="389"/>
      <c r="AF53" s="400">
        <f t="shared" si="14"/>
        <v>0</v>
      </c>
    </row>
    <row r="54" spans="1:32" s="384" customFormat="1" ht="15" customHeight="1" x14ac:dyDescent="0.2">
      <c r="A54" s="383">
        <v>38</v>
      </c>
      <c r="B54" s="388"/>
      <c r="C54" s="388"/>
      <c r="D54" s="388"/>
      <c r="E54" s="388"/>
      <c r="F54" s="388"/>
      <c r="G54" s="392"/>
      <c r="H54" s="388"/>
      <c r="I54" s="388"/>
      <c r="J54" s="388"/>
      <c r="K54" s="392"/>
      <c r="L54" s="388"/>
      <c r="M54" s="388"/>
      <c r="N54" s="392"/>
      <c r="O54" s="392"/>
      <c r="P54" s="388"/>
      <c r="Q54" s="388"/>
      <c r="R54" s="392"/>
      <c r="S54" s="388"/>
      <c r="T54" s="388"/>
      <c r="U54" s="388"/>
      <c r="V54" s="388"/>
      <c r="W54" s="388"/>
      <c r="X54" s="389"/>
      <c r="Y54" s="389"/>
      <c r="Z54" s="389"/>
      <c r="AA54" s="388"/>
      <c r="AB54" s="388"/>
      <c r="AC54" s="387"/>
      <c r="AD54" s="390">
        <v>0</v>
      </c>
      <c r="AE54" s="389"/>
      <c r="AF54" s="400">
        <f t="shared" si="14"/>
        <v>0</v>
      </c>
    </row>
    <row r="55" spans="1:32" s="384" customFormat="1" ht="15" customHeight="1" x14ac:dyDescent="0.2">
      <c r="A55" s="383">
        <v>39</v>
      </c>
      <c r="B55" s="388"/>
      <c r="C55" s="388"/>
      <c r="D55" s="388"/>
      <c r="E55" s="388"/>
      <c r="F55" s="388"/>
      <c r="G55" s="392"/>
      <c r="H55" s="388"/>
      <c r="I55" s="388"/>
      <c r="J55" s="388"/>
      <c r="K55" s="392"/>
      <c r="L55" s="388"/>
      <c r="M55" s="388"/>
      <c r="N55" s="392"/>
      <c r="O55" s="392"/>
      <c r="P55" s="388"/>
      <c r="Q55" s="388"/>
      <c r="R55" s="392"/>
      <c r="S55" s="388"/>
      <c r="T55" s="388"/>
      <c r="U55" s="388"/>
      <c r="V55" s="388"/>
      <c r="W55" s="388"/>
      <c r="X55" s="389"/>
      <c r="Y55" s="389"/>
      <c r="Z55" s="389"/>
      <c r="AA55" s="388"/>
      <c r="AB55" s="388"/>
      <c r="AC55" s="387"/>
      <c r="AD55" s="390">
        <v>0</v>
      </c>
      <c r="AE55" s="389"/>
      <c r="AF55" s="400">
        <f t="shared" si="14"/>
        <v>0</v>
      </c>
    </row>
    <row r="56" spans="1:32" s="384" customFormat="1" ht="15" customHeight="1" x14ac:dyDescent="0.2">
      <c r="A56" s="383">
        <v>40</v>
      </c>
      <c r="B56" s="388"/>
      <c r="C56" s="388"/>
      <c r="D56" s="388"/>
      <c r="E56" s="388"/>
      <c r="F56" s="388"/>
      <c r="G56" s="392"/>
      <c r="H56" s="388"/>
      <c r="I56" s="388"/>
      <c r="J56" s="388"/>
      <c r="K56" s="392"/>
      <c r="L56" s="388"/>
      <c r="M56" s="388"/>
      <c r="N56" s="392"/>
      <c r="O56" s="392"/>
      <c r="P56" s="388"/>
      <c r="Q56" s="388"/>
      <c r="R56" s="392"/>
      <c r="S56" s="388"/>
      <c r="T56" s="388"/>
      <c r="U56" s="388"/>
      <c r="V56" s="388"/>
      <c r="W56" s="388"/>
      <c r="X56" s="389"/>
      <c r="Y56" s="389"/>
      <c r="Z56" s="389"/>
      <c r="AA56" s="388"/>
      <c r="AB56" s="388"/>
      <c r="AC56" s="387"/>
      <c r="AD56" s="390">
        <v>0</v>
      </c>
      <c r="AE56" s="389"/>
      <c r="AF56" s="400">
        <f t="shared" si="14"/>
        <v>0</v>
      </c>
    </row>
    <row r="57" spans="1:32" s="384" customFormat="1" ht="15" customHeight="1" x14ac:dyDescent="0.2">
      <c r="A57" s="383">
        <v>41</v>
      </c>
      <c r="B57" s="388"/>
      <c r="C57" s="388"/>
      <c r="D57" s="388"/>
      <c r="E57" s="388"/>
      <c r="F57" s="388"/>
      <c r="G57" s="392"/>
      <c r="H57" s="388"/>
      <c r="I57" s="388"/>
      <c r="J57" s="388"/>
      <c r="K57" s="392"/>
      <c r="L57" s="388"/>
      <c r="M57" s="388"/>
      <c r="N57" s="392"/>
      <c r="O57" s="392"/>
      <c r="P57" s="388"/>
      <c r="Q57" s="388"/>
      <c r="R57" s="392"/>
      <c r="S57" s="388"/>
      <c r="T57" s="388"/>
      <c r="U57" s="388"/>
      <c r="V57" s="388"/>
      <c r="W57" s="388"/>
      <c r="X57" s="389"/>
      <c r="Y57" s="389"/>
      <c r="Z57" s="389"/>
      <c r="AA57" s="388"/>
      <c r="AB57" s="388"/>
      <c r="AC57" s="387"/>
      <c r="AD57" s="390">
        <v>0</v>
      </c>
      <c r="AE57" s="389"/>
      <c r="AF57" s="400">
        <f t="shared" si="14"/>
        <v>0</v>
      </c>
    </row>
    <row r="58" spans="1:32" s="381" customFormat="1" ht="17.25" customHeight="1" x14ac:dyDescent="0.2">
      <c r="A58" s="763" t="s">
        <v>527</v>
      </c>
      <c r="B58" s="385">
        <v>183</v>
      </c>
      <c r="C58" s="385">
        <v>0</v>
      </c>
      <c r="D58" s="385">
        <v>0</v>
      </c>
      <c r="E58" s="385">
        <v>0</v>
      </c>
      <c r="F58" s="385">
        <v>0</v>
      </c>
      <c r="G58" s="385">
        <v>0</v>
      </c>
      <c r="H58" s="385">
        <v>0</v>
      </c>
      <c r="I58" s="385">
        <v>0</v>
      </c>
      <c r="J58" s="385">
        <v>0</v>
      </c>
      <c r="K58" s="385">
        <v>0</v>
      </c>
      <c r="L58" s="385">
        <v>134</v>
      </c>
      <c r="M58" s="385">
        <v>0</v>
      </c>
      <c r="N58" s="385">
        <v>0</v>
      </c>
      <c r="O58" s="385">
        <v>0</v>
      </c>
      <c r="P58" s="385">
        <v>0</v>
      </c>
      <c r="Q58" s="385">
        <v>0</v>
      </c>
      <c r="R58" s="385">
        <v>45</v>
      </c>
      <c r="S58" s="385">
        <v>0</v>
      </c>
      <c r="T58" s="385">
        <v>0</v>
      </c>
      <c r="U58" s="385">
        <v>0</v>
      </c>
      <c r="V58" s="385">
        <v>0</v>
      </c>
      <c r="W58" s="385">
        <v>0</v>
      </c>
      <c r="X58" s="385">
        <v>0</v>
      </c>
      <c r="Y58" s="385">
        <v>0</v>
      </c>
      <c r="Z58" s="385">
        <v>0</v>
      </c>
      <c r="AA58" s="385">
        <v>0</v>
      </c>
      <c r="AB58" s="385">
        <v>0</v>
      </c>
      <c r="AC58" s="385">
        <v>0</v>
      </c>
      <c r="AD58" s="385">
        <v>362</v>
      </c>
      <c r="AE58" s="385">
        <v>0</v>
      </c>
      <c r="AF58" s="385">
        <f t="shared" ref="AF58" si="15">AF59</f>
        <v>362</v>
      </c>
    </row>
    <row r="59" spans="1:32" s="384" customFormat="1" ht="14.25" customHeight="1" x14ac:dyDescent="0.2">
      <c r="A59" s="383">
        <v>42</v>
      </c>
      <c r="B59" s="388">
        <v>183</v>
      </c>
      <c r="C59" s="388"/>
      <c r="D59" s="388"/>
      <c r="E59" s="388"/>
      <c r="F59" s="388"/>
      <c r="G59" s="388"/>
      <c r="H59" s="388"/>
      <c r="I59" s="388"/>
      <c r="J59" s="388"/>
      <c r="K59" s="388"/>
      <c r="L59" s="388">
        <v>134</v>
      </c>
      <c r="M59" s="388"/>
      <c r="N59" s="388"/>
      <c r="O59" s="388"/>
      <c r="P59" s="388"/>
      <c r="Q59" s="388"/>
      <c r="R59" s="388">
        <v>45</v>
      </c>
      <c r="S59" s="388"/>
      <c r="T59" s="388"/>
      <c r="U59" s="388"/>
      <c r="V59" s="388"/>
      <c r="W59" s="388"/>
      <c r="X59" s="389"/>
      <c r="Y59" s="389"/>
      <c r="Z59" s="389"/>
      <c r="AA59" s="388"/>
      <c r="AB59" s="388"/>
      <c r="AC59" s="387"/>
      <c r="AD59" s="390">
        <v>362</v>
      </c>
      <c r="AE59" s="389"/>
      <c r="AF59" s="400">
        <f>AD59+AE59</f>
        <v>362</v>
      </c>
    </row>
    <row r="60" spans="1:32" s="381" customFormat="1" ht="26.25" customHeight="1" x14ac:dyDescent="0.2">
      <c r="A60" s="761" t="s">
        <v>528</v>
      </c>
      <c r="B60" s="385">
        <v>858</v>
      </c>
      <c r="C60" s="385">
        <v>766</v>
      </c>
      <c r="D60" s="385">
        <v>0</v>
      </c>
      <c r="E60" s="385">
        <v>3528</v>
      </c>
      <c r="F60" s="385">
        <v>0</v>
      </c>
      <c r="G60" s="385">
        <v>0</v>
      </c>
      <c r="H60" s="385">
        <v>0</v>
      </c>
      <c r="I60" s="385">
        <v>0</v>
      </c>
      <c r="J60" s="385">
        <v>0</v>
      </c>
      <c r="K60" s="385">
        <v>0</v>
      </c>
      <c r="L60" s="385">
        <v>0</v>
      </c>
      <c r="M60" s="385">
        <v>558</v>
      </c>
      <c r="N60" s="385">
        <v>505</v>
      </c>
      <c r="O60" s="385">
        <v>0</v>
      </c>
      <c r="P60" s="385">
        <v>220</v>
      </c>
      <c r="Q60" s="385">
        <v>400</v>
      </c>
      <c r="R60" s="385">
        <v>491</v>
      </c>
      <c r="S60" s="385">
        <v>77</v>
      </c>
      <c r="T60" s="385">
        <v>301</v>
      </c>
      <c r="U60" s="385">
        <v>181</v>
      </c>
      <c r="V60" s="385">
        <v>0</v>
      </c>
      <c r="W60" s="385">
        <v>53</v>
      </c>
      <c r="X60" s="385">
        <v>0</v>
      </c>
      <c r="Y60" s="385">
        <v>0</v>
      </c>
      <c r="Z60" s="385">
        <v>0</v>
      </c>
      <c r="AA60" s="385">
        <v>0</v>
      </c>
      <c r="AB60" s="385">
        <v>575</v>
      </c>
      <c r="AC60" s="385">
        <v>28</v>
      </c>
      <c r="AD60" s="385">
        <v>8541</v>
      </c>
      <c r="AE60" s="385">
        <v>0</v>
      </c>
      <c r="AF60" s="385">
        <f t="shared" ref="AF60" si="16">SUM(AF61:AF82)</f>
        <v>8541</v>
      </c>
    </row>
    <row r="61" spans="1:32" s="384" customFormat="1" ht="14.25" customHeight="1" x14ac:dyDescent="0.2">
      <c r="A61" s="383">
        <v>43</v>
      </c>
      <c r="B61" s="401">
        <v>128</v>
      </c>
      <c r="C61" s="401">
        <v>210</v>
      </c>
      <c r="D61" s="401"/>
      <c r="E61" s="401">
        <v>250</v>
      </c>
      <c r="F61" s="401"/>
      <c r="G61" s="402"/>
      <c r="H61" s="401"/>
      <c r="I61" s="401"/>
      <c r="J61" s="401"/>
      <c r="K61" s="388"/>
      <c r="L61" s="401"/>
      <c r="M61" s="394">
        <v>28</v>
      </c>
      <c r="N61" s="401">
        <v>152</v>
      </c>
      <c r="O61" s="402"/>
      <c r="P61" s="401">
        <v>25</v>
      </c>
      <c r="Q61" s="401">
        <v>106</v>
      </c>
      <c r="R61" s="401">
        <v>200</v>
      </c>
      <c r="S61" s="387">
        <v>40</v>
      </c>
      <c r="T61" s="399">
        <v>96</v>
      </c>
      <c r="U61" s="388">
        <v>78</v>
      </c>
      <c r="V61" s="388"/>
      <c r="W61" s="388">
        <v>25</v>
      </c>
      <c r="X61" s="393"/>
      <c r="Y61" s="393"/>
      <c r="Z61" s="393"/>
      <c r="AA61" s="388"/>
      <c r="AB61" s="388">
        <v>270</v>
      </c>
      <c r="AC61" s="387">
        <v>4</v>
      </c>
      <c r="AD61" s="390">
        <v>1612</v>
      </c>
      <c r="AE61" s="393"/>
      <c r="AF61" s="390">
        <f t="shared" ref="AF61:AF82" si="17">AD61+AE61</f>
        <v>1612</v>
      </c>
    </row>
    <row r="62" spans="1:32" s="384" customFormat="1" ht="14.25" customHeight="1" x14ac:dyDescent="0.2">
      <c r="A62" s="383">
        <v>44</v>
      </c>
      <c r="B62" s="388">
        <v>68</v>
      </c>
      <c r="C62" s="388">
        <v>90</v>
      </c>
      <c r="D62" s="401"/>
      <c r="E62" s="388">
        <v>250</v>
      </c>
      <c r="F62" s="388"/>
      <c r="G62" s="388"/>
      <c r="H62" s="388"/>
      <c r="I62" s="388"/>
      <c r="J62" s="388"/>
      <c r="K62" s="388"/>
      <c r="L62" s="388"/>
      <c r="M62" s="387">
        <v>92</v>
      </c>
      <c r="N62" s="388">
        <v>70</v>
      </c>
      <c r="O62" s="388"/>
      <c r="P62" s="388">
        <v>20</v>
      </c>
      <c r="Q62" s="388">
        <v>68</v>
      </c>
      <c r="R62" s="388">
        <v>15</v>
      </c>
      <c r="S62" s="387">
        <v>15</v>
      </c>
      <c r="T62" s="399">
        <v>44</v>
      </c>
      <c r="U62" s="388">
        <v>26</v>
      </c>
      <c r="V62" s="388"/>
      <c r="W62" s="388">
        <v>10</v>
      </c>
      <c r="X62" s="393"/>
      <c r="Y62" s="393"/>
      <c r="Z62" s="393"/>
      <c r="AA62" s="388"/>
      <c r="AB62" s="388">
        <v>90</v>
      </c>
      <c r="AC62" s="387"/>
      <c r="AD62" s="390">
        <v>858</v>
      </c>
      <c r="AE62" s="393"/>
      <c r="AF62" s="390">
        <f t="shared" si="17"/>
        <v>858</v>
      </c>
    </row>
    <row r="63" spans="1:32" s="384" customFormat="1" ht="14.25" customHeight="1" x14ac:dyDescent="0.2">
      <c r="A63" s="383">
        <v>45</v>
      </c>
      <c r="B63" s="388">
        <v>25</v>
      </c>
      <c r="C63" s="388">
        <v>15</v>
      </c>
      <c r="D63" s="401"/>
      <c r="E63" s="388">
        <v>200</v>
      </c>
      <c r="F63" s="388"/>
      <c r="G63" s="392"/>
      <c r="H63" s="388"/>
      <c r="I63" s="388"/>
      <c r="J63" s="388"/>
      <c r="K63" s="388"/>
      <c r="L63" s="388"/>
      <c r="M63" s="387">
        <v>63</v>
      </c>
      <c r="N63" s="388">
        <v>23</v>
      </c>
      <c r="O63" s="392"/>
      <c r="P63" s="388">
        <v>9</v>
      </c>
      <c r="Q63" s="388">
        <v>25</v>
      </c>
      <c r="R63" s="388">
        <v>7</v>
      </c>
      <c r="S63" s="387">
        <v>3</v>
      </c>
      <c r="T63" s="399">
        <v>17</v>
      </c>
      <c r="U63" s="387">
        <v>5</v>
      </c>
      <c r="V63" s="387"/>
      <c r="W63" s="388">
        <v>8</v>
      </c>
      <c r="X63" s="403"/>
      <c r="Y63" s="403"/>
      <c r="Z63" s="403"/>
      <c r="AA63" s="388"/>
      <c r="AB63" s="388">
        <v>15</v>
      </c>
      <c r="AC63" s="387"/>
      <c r="AD63" s="390">
        <v>415</v>
      </c>
      <c r="AE63" s="403"/>
      <c r="AF63" s="390">
        <f t="shared" si="17"/>
        <v>415</v>
      </c>
    </row>
    <row r="64" spans="1:32" s="384" customFormat="1" ht="14.25" customHeight="1" x14ac:dyDescent="0.2">
      <c r="A64" s="383">
        <v>46</v>
      </c>
      <c r="B64" s="388">
        <v>210</v>
      </c>
      <c r="C64" s="388">
        <v>140</v>
      </c>
      <c r="D64" s="401"/>
      <c r="E64" s="388">
        <v>120</v>
      </c>
      <c r="F64" s="388"/>
      <c r="G64" s="392"/>
      <c r="H64" s="388"/>
      <c r="I64" s="388"/>
      <c r="J64" s="388"/>
      <c r="K64" s="388"/>
      <c r="L64" s="388"/>
      <c r="M64" s="387"/>
      <c r="N64" s="388">
        <v>175</v>
      </c>
      <c r="O64" s="392"/>
      <c r="P64" s="388">
        <v>90</v>
      </c>
      <c r="Q64" s="388">
        <v>147</v>
      </c>
      <c r="R64" s="388">
        <v>230</v>
      </c>
      <c r="S64" s="387">
        <v>3</v>
      </c>
      <c r="T64" s="399">
        <v>75</v>
      </c>
      <c r="U64" s="387">
        <v>45</v>
      </c>
      <c r="V64" s="387"/>
      <c r="W64" s="388">
        <v>1</v>
      </c>
      <c r="X64" s="403"/>
      <c r="Y64" s="403"/>
      <c r="Z64" s="403"/>
      <c r="AA64" s="388"/>
      <c r="AB64" s="388">
        <v>33</v>
      </c>
      <c r="AC64" s="387">
        <v>2</v>
      </c>
      <c r="AD64" s="390">
        <v>1271</v>
      </c>
      <c r="AE64" s="403"/>
      <c r="AF64" s="390">
        <f t="shared" si="17"/>
        <v>1271</v>
      </c>
    </row>
    <row r="65" spans="1:32" s="384" customFormat="1" ht="14.25" customHeight="1" x14ac:dyDescent="0.2">
      <c r="A65" s="383">
        <v>47</v>
      </c>
      <c r="B65" s="388">
        <v>210</v>
      </c>
      <c r="C65" s="388">
        <v>40</v>
      </c>
      <c r="D65" s="401"/>
      <c r="E65" s="388">
        <v>220</v>
      </c>
      <c r="F65" s="388"/>
      <c r="G65" s="388"/>
      <c r="H65" s="388"/>
      <c r="I65" s="388"/>
      <c r="J65" s="388"/>
      <c r="K65" s="388"/>
      <c r="L65" s="388"/>
      <c r="M65" s="387">
        <v>109</v>
      </c>
      <c r="N65" s="388">
        <v>50</v>
      </c>
      <c r="O65" s="388"/>
      <c r="P65" s="388">
        <v>49</v>
      </c>
      <c r="Q65" s="388">
        <v>50</v>
      </c>
      <c r="R65" s="388">
        <v>20</v>
      </c>
      <c r="S65" s="387">
        <v>3</v>
      </c>
      <c r="T65" s="387">
        <v>23</v>
      </c>
      <c r="U65" s="387">
        <v>20</v>
      </c>
      <c r="V65" s="387"/>
      <c r="W65" s="388">
        <v>6</v>
      </c>
      <c r="X65" s="403"/>
      <c r="Y65" s="403"/>
      <c r="Z65" s="403"/>
      <c r="AA65" s="388"/>
      <c r="AB65" s="388">
        <v>65</v>
      </c>
      <c r="AC65" s="387">
        <v>2</v>
      </c>
      <c r="AD65" s="390">
        <v>867</v>
      </c>
      <c r="AE65" s="403"/>
      <c r="AF65" s="390">
        <f t="shared" si="17"/>
        <v>867</v>
      </c>
    </row>
    <row r="66" spans="1:32" s="384" customFormat="1" ht="14.25" customHeight="1" x14ac:dyDescent="0.2">
      <c r="A66" s="383">
        <v>48</v>
      </c>
      <c r="B66" s="388">
        <v>64</v>
      </c>
      <c r="C66" s="388">
        <v>5</v>
      </c>
      <c r="D66" s="401"/>
      <c r="E66" s="388">
        <v>230</v>
      </c>
      <c r="F66" s="388"/>
      <c r="G66" s="388"/>
      <c r="H66" s="388"/>
      <c r="I66" s="388"/>
      <c r="J66" s="388"/>
      <c r="K66" s="388"/>
      <c r="L66" s="388"/>
      <c r="M66" s="387">
        <v>73</v>
      </c>
      <c r="N66" s="388">
        <v>15</v>
      </c>
      <c r="O66" s="388"/>
      <c r="P66" s="388">
        <v>18</v>
      </c>
      <c r="Q66" s="388">
        <v>3</v>
      </c>
      <c r="R66" s="388">
        <v>4</v>
      </c>
      <c r="S66" s="387">
        <v>3</v>
      </c>
      <c r="T66" s="387">
        <v>8</v>
      </c>
      <c r="U66" s="387"/>
      <c r="V66" s="387"/>
      <c r="W66" s="388">
        <v>3</v>
      </c>
      <c r="X66" s="403"/>
      <c r="Y66" s="403"/>
      <c r="Z66" s="403"/>
      <c r="AA66" s="388"/>
      <c r="AB66" s="388">
        <v>22</v>
      </c>
      <c r="AC66" s="387"/>
      <c r="AD66" s="390">
        <v>448</v>
      </c>
      <c r="AE66" s="403"/>
      <c r="AF66" s="390">
        <f t="shared" si="17"/>
        <v>448</v>
      </c>
    </row>
    <row r="67" spans="1:32" s="384" customFormat="1" ht="14.25" customHeight="1" x14ac:dyDescent="0.2">
      <c r="A67" s="383">
        <v>49</v>
      </c>
      <c r="B67" s="388">
        <v>65</v>
      </c>
      <c r="C67" s="388">
        <v>140</v>
      </c>
      <c r="D67" s="401"/>
      <c r="E67" s="388">
        <v>90</v>
      </c>
      <c r="F67" s="388"/>
      <c r="G67" s="392"/>
      <c r="H67" s="388"/>
      <c r="I67" s="388"/>
      <c r="J67" s="388"/>
      <c r="K67" s="392"/>
      <c r="L67" s="388"/>
      <c r="M67" s="387"/>
      <c r="N67" s="392"/>
      <c r="O67" s="392"/>
      <c r="P67" s="388"/>
      <c r="Q67" s="388">
        <v>1</v>
      </c>
      <c r="R67" s="392"/>
      <c r="S67" s="387"/>
      <c r="T67" s="387">
        <v>26</v>
      </c>
      <c r="U67" s="387"/>
      <c r="V67" s="387"/>
      <c r="W67" s="387"/>
      <c r="X67" s="389"/>
      <c r="Y67" s="389"/>
      <c r="Z67" s="389"/>
      <c r="AA67" s="388"/>
      <c r="AB67" s="388">
        <v>50</v>
      </c>
      <c r="AC67" s="387">
        <v>20</v>
      </c>
      <c r="AD67" s="390">
        <v>392</v>
      </c>
      <c r="AE67" s="389"/>
      <c r="AF67" s="390">
        <f t="shared" si="17"/>
        <v>392</v>
      </c>
    </row>
    <row r="68" spans="1:32" s="384" customFormat="1" ht="14.25" customHeight="1" x14ac:dyDescent="0.2">
      <c r="A68" s="383">
        <v>50</v>
      </c>
      <c r="B68" s="388">
        <v>65</v>
      </c>
      <c r="C68" s="388">
        <v>40</v>
      </c>
      <c r="D68" s="401"/>
      <c r="E68" s="388">
        <v>100</v>
      </c>
      <c r="F68" s="388"/>
      <c r="G68" s="392"/>
      <c r="H68" s="388"/>
      <c r="I68" s="388"/>
      <c r="J68" s="388"/>
      <c r="K68" s="392"/>
      <c r="L68" s="388"/>
      <c r="M68" s="387">
        <v>24</v>
      </c>
      <c r="N68" s="392"/>
      <c r="O68" s="392"/>
      <c r="P68" s="388"/>
      <c r="Q68" s="388"/>
      <c r="R68" s="392"/>
      <c r="S68" s="387"/>
      <c r="T68" s="387">
        <v>6</v>
      </c>
      <c r="U68" s="387"/>
      <c r="V68" s="387"/>
      <c r="W68" s="387"/>
      <c r="X68" s="389"/>
      <c r="Y68" s="389"/>
      <c r="Z68" s="389"/>
      <c r="AA68" s="388"/>
      <c r="AB68" s="388">
        <v>5</v>
      </c>
      <c r="AC68" s="387"/>
      <c r="AD68" s="390">
        <v>240</v>
      </c>
      <c r="AE68" s="389"/>
      <c r="AF68" s="390">
        <f t="shared" si="17"/>
        <v>240</v>
      </c>
    </row>
    <row r="69" spans="1:32" s="384" customFormat="1" ht="14.25" customHeight="1" x14ac:dyDescent="0.2">
      <c r="A69" s="383">
        <v>51</v>
      </c>
      <c r="B69" s="388">
        <v>8</v>
      </c>
      <c r="C69" s="388">
        <v>6</v>
      </c>
      <c r="D69" s="401"/>
      <c r="E69" s="388">
        <v>418</v>
      </c>
      <c r="F69" s="388"/>
      <c r="G69" s="392"/>
      <c r="H69" s="388"/>
      <c r="I69" s="388"/>
      <c r="J69" s="388"/>
      <c r="K69" s="392"/>
      <c r="L69" s="388"/>
      <c r="M69" s="387">
        <v>13</v>
      </c>
      <c r="N69" s="392"/>
      <c r="O69" s="392"/>
      <c r="P69" s="388"/>
      <c r="Q69" s="388"/>
      <c r="R69" s="392"/>
      <c r="S69" s="387"/>
      <c r="T69" s="387">
        <v>3</v>
      </c>
      <c r="U69" s="387">
        <v>2</v>
      </c>
      <c r="V69" s="387"/>
      <c r="W69" s="387"/>
      <c r="X69" s="389"/>
      <c r="Y69" s="389"/>
      <c r="Z69" s="389"/>
      <c r="AA69" s="388"/>
      <c r="AB69" s="388">
        <v>5</v>
      </c>
      <c r="AC69" s="387"/>
      <c r="AD69" s="390">
        <v>455</v>
      </c>
      <c r="AE69" s="389"/>
      <c r="AF69" s="390">
        <f t="shared" si="17"/>
        <v>455</v>
      </c>
    </row>
    <row r="70" spans="1:32" s="384" customFormat="1" ht="14.25" customHeight="1" x14ac:dyDescent="0.2">
      <c r="A70" s="383">
        <v>52</v>
      </c>
      <c r="B70" s="388"/>
      <c r="C70" s="388"/>
      <c r="D70" s="401"/>
      <c r="E70" s="388">
        <v>50</v>
      </c>
      <c r="F70" s="388"/>
      <c r="G70" s="392"/>
      <c r="H70" s="388"/>
      <c r="I70" s="388"/>
      <c r="J70" s="388"/>
      <c r="K70" s="392"/>
      <c r="L70" s="388"/>
      <c r="M70" s="387"/>
      <c r="N70" s="392"/>
      <c r="O70" s="392"/>
      <c r="P70" s="388"/>
      <c r="Q70" s="388"/>
      <c r="R70" s="392"/>
      <c r="S70" s="387"/>
      <c r="T70" s="387"/>
      <c r="U70" s="387"/>
      <c r="V70" s="387"/>
      <c r="W70" s="387"/>
      <c r="X70" s="389"/>
      <c r="Y70" s="389"/>
      <c r="Z70" s="389"/>
      <c r="AA70" s="388"/>
      <c r="AB70" s="388"/>
      <c r="AC70" s="387"/>
      <c r="AD70" s="390">
        <v>50</v>
      </c>
      <c r="AE70" s="389"/>
      <c r="AF70" s="390">
        <f t="shared" si="17"/>
        <v>50</v>
      </c>
    </row>
    <row r="71" spans="1:32" s="384" customFormat="1" ht="14.25" customHeight="1" x14ac:dyDescent="0.2">
      <c r="A71" s="383">
        <v>53</v>
      </c>
      <c r="B71" s="388"/>
      <c r="C71" s="388"/>
      <c r="D71" s="401"/>
      <c r="E71" s="388">
        <v>50</v>
      </c>
      <c r="F71" s="388"/>
      <c r="G71" s="392"/>
      <c r="H71" s="388"/>
      <c r="I71" s="388"/>
      <c r="J71" s="388"/>
      <c r="K71" s="392"/>
      <c r="L71" s="388"/>
      <c r="M71" s="387">
        <v>54</v>
      </c>
      <c r="N71" s="392"/>
      <c r="O71" s="392"/>
      <c r="P71" s="388">
        <v>2</v>
      </c>
      <c r="Q71" s="388"/>
      <c r="R71" s="392"/>
      <c r="S71" s="387"/>
      <c r="T71" s="387"/>
      <c r="U71" s="387"/>
      <c r="V71" s="387"/>
      <c r="W71" s="387"/>
      <c r="X71" s="389"/>
      <c r="Y71" s="389"/>
      <c r="Z71" s="389"/>
      <c r="AA71" s="388"/>
      <c r="AB71" s="388"/>
      <c r="AC71" s="387"/>
      <c r="AD71" s="390">
        <v>106</v>
      </c>
      <c r="AE71" s="389"/>
      <c r="AF71" s="390">
        <f t="shared" si="17"/>
        <v>106</v>
      </c>
    </row>
    <row r="72" spans="1:32" s="384" customFormat="1" ht="14.25" customHeight="1" x14ac:dyDescent="0.2">
      <c r="A72" s="383">
        <v>54</v>
      </c>
      <c r="B72" s="388"/>
      <c r="C72" s="388"/>
      <c r="D72" s="401"/>
      <c r="E72" s="388">
        <v>50</v>
      </c>
      <c r="F72" s="388"/>
      <c r="G72" s="392"/>
      <c r="H72" s="388"/>
      <c r="I72" s="388"/>
      <c r="J72" s="388"/>
      <c r="K72" s="392"/>
      <c r="L72" s="388"/>
      <c r="M72" s="387">
        <v>32</v>
      </c>
      <c r="N72" s="392"/>
      <c r="O72" s="392"/>
      <c r="P72" s="388">
        <v>1</v>
      </c>
      <c r="Q72" s="388"/>
      <c r="R72" s="392"/>
      <c r="S72" s="387"/>
      <c r="T72" s="387"/>
      <c r="U72" s="387"/>
      <c r="V72" s="387"/>
      <c r="W72" s="387"/>
      <c r="X72" s="389"/>
      <c r="Y72" s="389"/>
      <c r="Z72" s="389"/>
      <c r="AA72" s="388"/>
      <c r="AB72" s="388"/>
      <c r="AC72" s="387"/>
      <c r="AD72" s="390">
        <v>83</v>
      </c>
      <c r="AE72" s="389"/>
      <c r="AF72" s="390">
        <f t="shared" si="17"/>
        <v>83</v>
      </c>
    </row>
    <row r="73" spans="1:32" s="384" customFormat="1" ht="14.25" customHeight="1" x14ac:dyDescent="0.2">
      <c r="A73" s="383">
        <v>55</v>
      </c>
      <c r="B73" s="388"/>
      <c r="C73" s="388"/>
      <c r="D73" s="401"/>
      <c r="E73" s="388">
        <v>260</v>
      </c>
      <c r="F73" s="388"/>
      <c r="G73" s="392"/>
      <c r="H73" s="388"/>
      <c r="I73" s="388"/>
      <c r="J73" s="388"/>
      <c r="K73" s="392"/>
      <c r="L73" s="388"/>
      <c r="M73" s="387">
        <v>10</v>
      </c>
      <c r="N73" s="392"/>
      <c r="O73" s="392"/>
      <c r="P73" s="388"/>
      <c r="Q73" s="388"/>
      <c r="R73" s="392"/>
      <c r="S73" s="388"/>
      <c r="T73" s="387"/>
      <c r="U73" s="387"/>
      <c r="V73" s="387"/>
      <c r="W73" s="387"/>
      <c r="X73" s="389"/>
      <c r="Y73" s="389"/>
      <c r="Z73" s="389"/>
      <c r="AA73" s="388"/>
      <c r="AB73" s="388"/>
      <c r="AC73" s="387"/>
      <c r="AD73" s="390">
        <v>270</v>
      </c>
      <c r="AE73" s="389"/>
      <c r="AF73" s="390">
        <f t="shared" si="17"/>
        <v>270</v>
      </c>
    </row>
    <row r="74" spans="1:32" s="384" customFormat="1" ht="14.25" customHeight="1" x14ac:dyDescent="0.2">
      <c r="A74" s="383">
        <v>56</v>
      </c>
      <c r="B74" s="388"/>
      <c r="C74" s="388"/>
      <c r="D74" s="401"/>
      <c r="E74" s="388">
        <v>10</v>
      </c>
      <c r="F74" s="388"/>
      <c r="G74" s="392"/>
      <c r="H74" s="388"/>
      <c r="I74" s="388"/>
      <c r="J74" s="388"/>
      <c r="K74" s="392"/>
      <c r="L74" s="388"/>
      <c r="M74" s="387"/>
      <c r="N74" s="392"/>
      <c r="O74" s="392"/>
      <c r="P74" s="388"/>
      <c r="Q74" s="388"/>
      <c r="R74" s="392"/>
      <c r="S74" s="388"/>
      <c r="T74" s="387"/>
      <c r="U74" s="387"/>
      <c r="V74" s="387"/>
      <c r="W74" s="387"/>
      <c r="X74" s="389"/>
      <c r="Y74" s="389"/>
      <c r="Z74" s="389"/>
      <c r="AA74" s="388"/>
      <c r="AB74" s="388"/>
      <c r="AC74" s="387"/>
      <c r="AD74" s="390">
        <v>10</v>
      </c>
      <c r="AE74" s="389"/>
      <c r="AF74" s="390">
        <f t="shared" si="17"/>
        <v>10</v>
      </c>
    </row>
    <row r="75" spans="1:32" s="384" customFormat="1" ht="14.25" customHeight="1" x14ac:dyDescent="0.2">
      <c r="A75" s="383">
        <v>57</v>
      </c>
      <c r="B75" s="387"/>
      <c r="C75" s="387"/>
      <c r="D75" s="401"/>
      <c r="E75" s="387">
        <v>790</v>
      </c>
      <c r="F75" s="387"/>
      <c r="G75" s="387"/>
      <c r="H75" s="387"/>
      <c r="I75" s="387"/>
      <c r="J75" s="387"/>
      <c r="K75" s="387"/>
      <c r="L75" s="387"/>
      <c r="M75" s="387">
        <v>57</v>
      </c>
      <c r="N75" s="387"/>
      <c r="O75" s="387"/>
      <c r="P75" s="387"/>
      <c r="Q75" s="387"/>
      <c r="R75" s="387"/>
      <c r="S75" s="387"/>
      <c r="T75" s="387"/>
      <c r="U75" s="387"/>
      <c r="V75" s="387"/>
      <c r="W75" s="387"/>
      <c r="X75" s="389"/>
      <c r="Y75" s="389"/>
      <c r="Z75" s="389"/>
      <c r="AA75" s="387"/>
      <c r="AB75" s="387">
        <v>8</v>
      </c>
      <c r="AC75" s="387"/>
      <c r="AD75" s="390">
        <v>855</v>
      </c>
      <c r="AE75" s="389"/>
      <c r="AF75" s="390">
        <f t="shared" si="17"/>
        <v>855</v>
      </c>
    </row>
    <row r="76" spans="1:32" s="384" customFormat="1" ht="14.25" customHeight="1" x14ac:dyDescent="0.2">
      <c r="A76" s="383">
        <v>58</v>
      </c>
      <c r="B76" s="387">
        <v>15</v>
      </c>
      <c r="C76" s="387">
        <v>80</v>
      </c>
      <c r="D76" s="401"/>
      <c r="E76" s="387"/>
      <c r="F76" s="387"/>
      <c r="G76" s="387"/>
      <c r="H76" s="387"/>
      <c r="I76" s="387"/>
      <c r="J76" s="387"/>
      <c r="K76" s="387"/>
      <c r="L76" s="387"/>
      <c r="M76" s="387">
        <v>3</v>
      </c>
      <c r="N76" s="387">
        <v>20</v>
      </c>
      <c r="O76" s="387"/>
      <c r="P76" s="387">
        <v>6</v>
      </c>
      <c r="Q76" s="387"/>
      <c r="R76" s="387">
        <v>15</v>
      </c>
      <c r="S76" s="387">
        <v>10</v>
      </c>
      <c r="T76" s="387">
        <v>3</v>
      </c>
      <c r="U76" s="387">
        <v>5</v>
      </c>
      <c r="V76" s="387"/>
      <c r="W76" s="387"/>
      <c r="X76" s="389"/>
      <c r="Y76" s="389"/>
      <c r="Z76" s="389"/>
      <c r="AA76" s="387"/>
      <c r="AB76" s="387">
        <v>12</v>
      </c>
      <c r="AC76" s="387"/>
      <c r="AD76" s="390">
        <v>169</v>
      </c>
      <c r="AE76" s="389"/>
      <c r="AF76" s="390">
        <f t="shared" si="17"/>
        <v>169</v>
      </c>
    </row>
    <row r="77" spans="1:32" s="384" customFormat="1" ht="14.25" customHeight="1" x14ac:dyDescent="0.2">
      <c r="A77" s="383">
        <v>59</v>
      </c>
      <c r="B77" s="387"/>
      <c r="C77" s="387"/>
      <c r="D77" s="401"/>
      <c r="E77" s="387">
        <v>400</v>
      </c>
      <c r="F77" s="387"/>
      <c r="G77" s="387"/>
      <c r="H77" s="387"/>
      <c r="I77" s="387"/>
      <c r="J77" s="387"/>
      <c r="K77" s="387"/>
      <c r="L77" s="387"/>
      <c r="M77" s="387"/>
      <c r="N77" s="387"/>
      <c r="O77" s="387"/>
      <c r="P77" s="387"/>
      <c r="Q77" s="387"/>
      <c r="R77" s="387"/>
      <c r="S77" s="387"/>
      <c r="T77" s="387"/>
      <c r="U77" s="387"/>
      <c r="V77" s="387"/>
      <c r="W77" s="387"/>
      <c r="X77" s="389"/>
      <c r="Y77" s="389"/>
      <c r="Z77" s="389"/>
      <c r="AA77" s="387"/>
      <c r="AB77" s="387"/>
      <c r="AC77" s="387"/>
      <c r="AD77" s="390">
        <v>400</v>
      </c>
      <c r="AE77" s="389"/>
      <c r="AF77" s="390">
        <f t="shared" si="17"/>
        <v>400</v>
      </c>
    </row>
    <row r="78" spans="1:32" s="384" customFormat="1" ht="14.25" customHeight="1" x14ac:dyDescent="0.2">
      <c r="A78" s="383">
        <v>60</v>
      </c>
      <c r="B78" s="387"/>
      <c r="C78" s="387"/>
      <c r="D78" s="401"/>
      <c r="E78" s="387">
        <v>20</v>
      </c>
      <c r="F78" s="387"/>
      <c r="G78" s="387"/>
      <c r="H78" s="387"/>
      <c r="I78" s="387"/>
      <c r="J78" s="387"/>
      <c r="K78" s="387"/>
      <c r="L78" s="387"/>
      <c r="M78" s="387"/>
      <c r="N78" s="387"/>
      <c r="O78" s="387"/>
      <c r="P78" s="387"/>
      <c r="Q78" s="387"/>
      <c r="R78" s="387"/>
      <c r="S78" s="387"/>
      <c r="T78" s="387"/>
      <c r="U78" s="387"/>
      <c r="V78" s="387"/>
      <c r="W78" s="387"/>
      <c r="X78" s="389"/>
      <c r="Y78" s="389"/>
      <c r="Z78" s="389"/>
      <c r="AA78" s="387"/>
      <c r="AB78" s="387"/>
      <c r="AC78" s="387"/>
      <c r="AD78" s="390">
        <v>20</v>
      </c>
      <c r="AE78" s="389"/>
      <c r="AF78" s="390">
        <f t="shared" si="17"/>
        <v>20</v>
      </c>
    </row>
    <row r="79" spans="1:32" s="384" customFormat="1" ht="14.25" customHeight="1" x14ac:dyDescent="0.2">
      <c r="A79" s="383">
        <v>61</v>
      </c>
      <c r="B79" s="387"/>
      <c r="C79" s="387"/>
      <c r="D79" s="401"/>
      <c r="E79" s="387">
        <v>10</v>
      </c>
      <c r="F79" s="387"/>
      <c r="G79" s="387"/>
      <c r="H79" s="387"/>
      <c r="I79" s="387"/>
      <c r="J79" s="387"/>
      <c r="K79" s="387"/>
      <c r="L79" s="387"/>
      <c r="M79" s="387"/>
      <c r="N79" s="387"/>
      <c r="O79" s="387"/>
      <c r="P79" s="387"/>
      <c r="Q79" s="387"/>
      <c r="R79" s="387"/>
      <c r="S79" s="387"/>
      <c r="T79" s="387"/>
      <c r="U79" s="387"/>
      <c r="V79" s="387"/>
      <c r="W79" s="387"/>
      <c r="X79" s="389"/>
      <c r="Y79" s="389"/>
      <c r="Z79" s="389"/>
      <c r="AA79" s="387"/>
      <c r="AB79" s="387"/>
      <c r="AC79" s="387"/>
      <c r="AD79" s="390">
        <v>10</v>
      </c>
      <c r="AE79" s="389"/>
      <c r="AF79" s="390">
        <f t="shared" si="17"/>
        <v>10</v>
      </c>
    </row>
    <row r="80" spans="1:32" s="384" customFormat="1" ht="14.25" customHeight="1" x14ac:dyDescent="0.2">
      <c r="A80" s="383">
        <v>62</v>
      </c>
      <c r="B80" s="387"/>
      <c r="C80" s="387"/>
      <c r="D80" s="401"/>
      <c r="E80" s="387"/>
      <c r="F80" s="387"/>
      <c r="G80" s="387"/>
      <c r="H80" s="387"/>
      <c r="I80" s="387"/>
      <c r="J80" s="387"/>
      <c r="K80" s="387"/>
      <c r="L80" s="387"/>
      <c r="M80" s="387"/>
      <c r="N80" s="387"/>
      <c r="O80" s="387"/>
      <c r="P80" s="387"/>
      <c r="Q80" s="387"/>
      <c r="R80" s="387"/>
      <c r="S80" s="387"/>
      <c r="T80" s="387"/>
      <c r="U80" s="387"/>
      <c r="V80" s="387"/>
      <c r="W80" s="387"/>
      <c r="X80" s="389"/>
      <c r="Y80" s="389"/>
      <c r="Z80" s="389"/>
      <c r="AA80" s="387"/>
      <c r="AB80" s="387"/>
      <c r="AC80" s="387"/>
      <c r="AD80" s="390">
        <v>0</v>
      </c>
      <c r="AE80" s="389"/>
      <c r="AF80" s="390">
        <f t="shared" si="17"/>
        <v>0</v>
      </c>
    </row>
    <row r="81" spans="1:32" s="384" customFormat="1" ht="14.25" customHeight="1" x14ac:dyDescent="0.2">
      <c r="A81" s="383">
        <v>63</v>
      </c>
      <c r="B81" s="387"/>
      <c r="C81" s="387"/>
      <c r="D81" s="401"/>
      <c r="E81" s="387">
        <v>10</v>
      </c>
      <c r="F81" s="387"/>
      <c r="G81" s="387"/>
      <c r="H81" s="387"/>
      <c r="I81" s="387"/>
      <c r="J81" s="387"/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  <c r="W81" s="387"/>
      <c r="X81" s="389"/>
      <c r="Y81" s="389"/>
      <c r="Z81" s="389"/>
      <c r="AA81" s="387"/>
      <c r="AB81" s="387"/>
      <c r="AC81" s="387"/>
      <c r="AD81" s="390">
        <v>10</v>
      </c>
      <c r="AE81" s="389"/>
      <c r="AF81" s="390">
        <f t="shared" si="17"/>
        <v>10</v>
      </c>
    </row>
    <row r="82" spans="1:32" s="384" customFormat="1" ht="14.25" customHeight="1" x14ac:dyDescent="0.2">
      <c r="A82" s="383">
        <v>64</v>
      </c>
      <c r="B82" s="387"/>
      <c r="C82" s="387"/>
      <c r="D82" s="401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9"/>
      <c r="Y82" s="389"/>
      <c r="Z82" s="389"/>
      <c r="AA82" s="387"/>
      <c r="AB82" s="387"/>
      <c r="AC82" s="387"/>
      <c r="AD82" s="390">
        <v>0</v>
      </c>
      <c r="AE82" s="389"/>
      <c r="AF82" s="390">
        <f t="shared" si="17"/>
        <v>0</v>
      </c>
    </row>
    <row r="83" spans="1:32" s="381" customFormat="1" ht="19.5" customHeight="1" x14ac:dyDescent="0.2">
      <c r="A83" s="761" t="s">
        <v>529</v>
      </c>
      <c r="B83" s="385">
        <v>24</v>
      </c>
      <c r="C83" s="385">
        <v>0</v>
      </c>
      <c r="D83" s="385">
        <v>0</v>
      </c>
      <c r="E83" s="385">
        <v>0</v>
      </c>
      <c r="F83" s="385">
        <v>0</v>
      </c>
      <c r="G83" s="385">
        <v>0</v>
      </c>
      <c r="H83" s="385">
        <v>0</v>
      </c>
      <c r="I83" s="385">
        <v>2</v>
      </c>
      <c r="J83" s="385">
        <v>0</v>
      </c>
      <c r="K83" s="385">
        <v>0</v>
      </c>
      <c r="L83" s="385">
        <v>0</v>
      </c>
      <c r="M83" s="385">
        <v>0</v>
      </c>
      <c r="N83" s="385">
        <v>0</v>
      </c>
      <c r="O83" s="385">
        <v>0</v>
      </c>
      <c r="P83" s="385">
        <v>0</v>
      </c>
      <c r="Q83" s="385">
        <v>0</v>
      </c>
      <c r="R83" s="385">
        <v>0</v>
      </c>
      <c r="S83" s="385">
        <v>0</v>
      </c>
      <c r="T83" s="385">
        <v>0</v>
      </c>
      <c r="U83" s="385">
        <v>0</v>
      </c>
      <c r="V83" s="385">
        <v>0</v>
      </c>
      <c r="W83" s="385">
        <v>0</v>
      </c>
      <c r="X83" s="385">
        <v>0</v>
      </c>
      <c r="Y83" s="385">
        <v>0</v>
      </c>
      <c r="Z83" s="385">
        <v>0</v>
      </c>
      <c r="AA83" s="385">
        <v>0</v>
      </c>
      <c r="AB83" s="385">
        <v>0</v>
      </c>
      <c r="AC83" s="385">
        <v>0</v>
      </c>
      <c r="AD83" s="385">
        <v>26</v>
      </c>
      <c r="AE83" s="385">
        <v>0</v>
      </c>
      <c r="AF83" s="385">
        <f t="shared" ref="AF83" si="18">AF84+AF85</f>
        <v>26</v>
      </c>
    </row>
    <row r="84" spans="1:32" s="384" customFormat="1" ht="15.75" customHeight="1" x14ac:dyDescent="0.2">
      <c r="A84" s="383">
        <v>65</v>
      </c>
      <c r="B84" s="388">
        <v>20</v>
      </c>
      <c r="C84" s="388"/>
      <c r="D84" s="388"/>
      <c r="E84" s="388"/>
      <c r="F84" s="388"/>
      <c r="G84" s="392"/>
      <c r="H84" s="388"/>
      <c r="I84" s="388">
        <v>2</v>
      </c>
      <c r="J84" s="388"/>
      <c r="K84" s="392"/>
      <c r="L84" s="388"/>
      <c r="M84" s="387"/>
      <c r="N84" s="392"/>
      <c r="O84" s="392"/>
      <c r="P84" s="388"/>
      <c r="Q84" s="388"/>
      <c r="R84" s="392"/>
      <c r="S84" s="388"/>
      <c r="T84" s="387"/>
      <c r="U84" s="387"/>
      <c r="V84" s="387"/>
      <c r="W84" s="387"/>
      <c r="X84" s="389"/>
      <c r="Y84" s="389"/>
      <c r="Z84" s="389"/>
      <c r="AA84" s="388"/>
      <c r="AB84" s="388"/>
      <c r="AC84" s="387"/>
      <c r="AD84" s="390">
        <v>22</v>
      </c>
      <c r="AE84" s="389"/>
      <c r="AF84" s="390">
        <f>AD84+AE84</f>
        <v>22</v>
      </c>
    </row>
    <row r="85" spans="1:32" s="384" customFormat="1" ht="15.75" customHeight="1" x14ac:dyDescent="0.2">
      <c r="A85" s="765">
        <v>66</v>
      </c>
      <c r="B85" s="388">
        <v>4</v>
      </c>
      <c r="C85" s="388"/>
      <c r="D85" s="388"/>
      <c r="E85" s="388"/>
      <c r="F85" s="388"/>
      <c r="G85" s="392"/>
      <c r="H85" s="388"/>
      <c r="I85" s="388"/>
      <c r="J85" s="388"/>
      <c r="K85" s="392"/>
      <c r="L85" s="388"/>
      <c r="M85" s="387"/>
      <c r="N85" s="392"/>
      <c r="O85" s="392"/>
      <c r="P85" s="388"/>
      <c r="Q85" s="388"/>
      <c r="R85" s="392"/>
      <c r="S85" s="388"/>
      <c r="T85" s="387"/>
      <c r="U85" s="387"/>
      <c r="V85" s="387"/>
      <c r="W85" s="387"/>
      <c r="X85" s="389"/>
      <c r="Y85" s="389"/>
      <c r="Z85" s="389"/>
      <c r="AA85" s="388"/>
      <c r="AB85" s="388"/>
      <c r="AC85" s="387"/>
      <c r="AD85" s="390">
        <v>4</v>
      </c>
      <c r="AE85" s="389"/>
      <c r="AF85" s="390">
        <f>AD85+AE85</f>
        <v>4</v>
      </c>
    </row>
    <row r="86" spans="1:32" s="381" customFormat="1" ht="24" customHeight="1" x14ac:dyDescent="0.2">
      <c r="A86" s="761" t="s">
        <v>530</v>
      </c>
      <c r="B86" s="385">
        <v>347</v>
      </c>
      <c r="C86" s="385">
        <v>175</v>
      </c>
      <c r="D86" s="385">
        <v>0</v>
      </c>
      <c r="E86" s="385">
        <v>0</v>
      </c>
      <c r="F86" s="385">
        <v>0</v>
      </c>
      <c r="G86" s="385">
        <v>0</v>
      </c>
      <c r="H86" s="385">
        <v>265</v>
      </c>
      <c r="I86" s="385">
        <v>69</v>
      </c>
      <c r="J86" s="385">
        <v>236</v>
      </c>
      <c r="K86" s="385">
        <v>0</v>
      </c>
      <c r="L86" s="385">
        <v>90</v>
      </c>
      <c r="M86" s="385">
        <v>220</v>
      </c>
      <c r="N86" s="385">
        <v>225</v>
      </c>
      <c r="O86" s="385">
        <v>0</v>
      </c>
      <c r="P86" s="385">
        <v>26</v>
      </c>
      <c r="Q86" s="385">
        <v>35</v>
      </c>
      <c r="R86" s="385">
        <v>77</v>
      </c>
      <c r="S86" s="385">
        <v>45</v>
      </c>
      <c r="T86" s="385">
        <v>0</v>
      </c>
      <c r="U86" s="385">
        <v>16</v>
      </c>
      <c r="V86" s="385">
        <v>10</v>
      </c>
      <c r="W86" s="385">
        <v>0</v>
      </c>
      <c r="X86" s="385">
        <v>0</v>
      </c>
      <c r="Y86" s="385">
        <v>0</v>
      </c>
      <c r="Z86" s="385">
        <v>0</v>
      </c>
      <c r="AA86" s="385">
        <v>0</v>
      </c>
      <c r="AB86" s="385">
        <v>0</v>
      </c>
      <c r="AC86" s="385">
        <v>36</v>
      </c>
      <c r="AD86" s="385">
        <v>1872</v>
      </c>
      <c r="AE86" s="385">
        <v>0</v>
      </c>
      <c r="AF86" s="385">
        <f t="shared" ref="AF86" si="19">SUM(AF87:AF93)</f>
        <v>1872</v>
      </c>
    </row>
    <row r="87" spans="1:32" s="384" customFormat="1" ht="15.75" customHeight="1" x14ac:dyDescent="0.2">
      <c r="A87" s="766">
        <v>67</v>
      </c>
      <c r="B87" s="387">
        <v>85</v>
      </c>
      <c r="C87" s="387">
        <v>50</v>
      </c>
      <c r="D87" s="387"/>
      <c r="E87" s="387"/>
      <c r="F87" s="387"/>
      <c r="G87" s="387"/>
      <c r="H87" s="387">
        <v>42</v>
      </c>
      <c r="I87" s="387">
        <v>64</v>
      </c>
      <c r="J87" s="387">
        <v>222</v>
      </c>
      <c r="K87" s="387"/>
      <c r="L87" s="387">
        <v>67</v>
      </c>
      <c r="M87" s="387">
        <v>20</v>
      </c>
      <c r="N87" s="387">
        <v>60</v>
      </c>
      <c r="O87" s="387"/>
      <c r="P87" s="387">
        <v>16</v>
      </c>
      <c r="Q87" s="387"/>
      <c r="R87" s="387">
        <v>40</v>
      </c>
      <c r="S87" s="387">
        <v>10</v>
      </c>
      <c r="T87" s="387"/>
      <c r="U87" s="387">
        <v>5</v>
      </c>
      <c r="V87" s="387"/>
      <c r="W87" s="387"/>
      <c r="X87" s="389"/>
      <c r="Y87" s="389"/>
      <c r="Z87" s="389"/>
      <c r="AA87" s="387"/>
      <c r="AB87" s="387"/>
      <c r="AC87" s="387">
        <v>14</v>
      </c>
      <c r="AD87" s="390">
        <v>695</v>
      </c>
      <c r="AE87" s="389"/>
      <c r="AF87" s="390">
        <f t="shared" ref="AF87:AF93" si="20">AD87+AE87</f>
        <v>695</v>
      </c>
    </row>
    <row r="88" spans="1:32" s="384" customFormat="1" ht="15.75" customHeight="1" x14ac:dyDescent="0.2">
      <c r="A88" s="766">
        <v>68</v>
      </c>
      <c r="B88" s="399">
        <v>16</v>
      </c>
      <c r="C88" s="387">
        <v>45</v>
      </c>
      <c r="D88" s="387"/>
      <c r="E88" s="387"/>
      <c r="F88" s="387"/>
      <c r="G88" s="387"/>
      <c r="H88" s="387"/>
      <c r="I88" s="387">
        <v>5</v>
      </c>
      <c r="J88" s="399">
        <v>4</v>
      </c>
      <c r="K88" s="387"/>
      <c r="L88" s="387">
        <v>20</v>
      </c>
      <c r="M88" s="387"/>
      <c r="N88" s="387">
        <v>45</v>
      </c>
      <c r="O88" s="387"/>
      <c r="P88" s="387">
        <v>10</v>
      </c>
      <c r="Q88" s="387">
        <v>35</v>
      </c>
      <c r="R88" s="387">
        <v>37</v>
      </c>
      <c r="S88" s="387">
        <v>35</v>
      </c>
      <c r="T88" s="387"/>
      <c r="U88" s="387">
        <v>11</v>
      </c>
      <c r="V88" s="387">
        <v>5</v>
      </c>
      <c r="W88" s="387"/>
      <c r="X88" s="389"/>
      <c r="Y88" s="389"/>
      <c r="Z88" s="389"/>
      <c r="AA88" s="387"/>
      <c r="AB88" s="387"/>
      <c r="AC88" s="387"/>
      <c r="AD88" s="390">
        <v>268</v>
      </c>
      <c r="AE88" s="389"/>
      <c r="AF88" s="390">
        <f t="shared" si="20"/>
        <v>268</v>
      </c>
    </row>
    <row r="89" spans="1:32" s="384" customFormat="1" ht="15.75" customHeight="1" x14ac:dyDescent="0.2">
      <c r="A89" s="766">
        <v>69</v>
      </c>
      <c r="B89" s="387"/>
      <c r="C89" s="387">
        <v>40</v>
      </c>
      <c r="D89" s="387"/>
      <c r="E89" s="387"/>
      <c r="F89" s="387"/>
      <c r="G89" s="387"/>
      <c r="H89" s="387"/>
      <c r="I89" s="387"/>
      <c r="J89" s="387"/>
      <c r="K89" s="387"/>
      <c r="L89" s="387"/>
      <c r="M89" s="387">
        <v>20</v>
      </c>
      <c r="N89" s="387">
        <v>8</v>
      </c>
      <c r="O89" s="387"/>
      <c r="P89" s="387"/>
      <c r="Q89" s="387"/>
      <c r="R89" s="387"/>
      <c r="S89" s="387"/>
      <c r="T89" s="387"/>
      <c r="U89" s="387"/>
      <c r="V89" s="387">
        <v>5</v>
      </c>
      <c r="W89" s="387"/>
      <c r="X89" s="389"/>
      <c r="Y89" s="389"/>
      <c r="Z89" s="389"/>
      <c r="AA89" s="387"/>
      <c r="AB89" s="387"/>
      <c r="AC89" s="387">
        <v>22</v>
      </c>
      <c r="AD89" s="390">
        <v>95</v>
      </c>
      <c r="AE89" s="389"/>
      <c r="AF89" s="390">
        <f t="shared" si="20"/>
        <v>95</v>
      </c>
    </row>
    <row r="90" spans="1:32" s="384" customFormat="1" ht="15.75" customHeight="1" x14ac:dyDescent="0.2">
      <c r="A90" s="766">
        <v>70</v>
      </c>
      <c r="B90" s="399">
        <v>246</v>
      </c>
      <c r="C90" s="387">
        <v>40</v>
      </c>
      <c r="D90" s="387"/>
      <c r="E90" s="387"/>
      <c r="F90" s="387"/>
      <c r="G90" s="397"/>
      <c r="H90" s="387">
        <v>223</v>
      </c>
      <c r="I90" s="387"/>
      <c r="J90" s="387"/>
      <c r="K90" s="397"/>
      <c r="L90" s="387"/>
      <c r="M90" s="387">
        <v>176</v>
      </c>
      <c r="N90" s="387">
        <v>112</v>
      </c>
      <c r="O90" s="387"/>
      <c r="P90" s="387"/>
      <c r="Q90" s="387"/>
      <c r="R90" s="397"/>
      <c r="S90" s="387"/>
      <c r="T90" s="387"/>
      <c r="U90" s="387"/>
      <c r="V90" s="387"/>
      <c r="W90" s="387"/>
      <c r="X90" s="389"/>
      <c r="Y90" s="389"/>
      <c r="Z90" s="389"/>
      <c r="AA90" s="387"/>
      <c r="AB90" s="387"/>
      <c r="AC90" s="387"/>
      <c r="AD90" s="390">
        <v>797</v>
      </c>
      <c r="AE90" s="389"/>
      <c r="AF90" s="390">
        <f t="shared" si="20"/>
        <v>797</v>
      </c>
    </row>
    <row r="91" spans="1:32" s="384" customFormat="1" ht="15.75" customHeight="1" x14ac:dyDescent="0.2">
      <c r="A91" s="766">
        <v>71</v>
      </c>
      <c r="B91" s="387"/>
      <c r="C91" s="387"/>
      <c r="D91" s="387"/>
      <c r="E91" s="387"/>
      <c r="F91" s="387"/>
      <c r="G91" s="387"/>
      <c r="H91" s="387"/>
      <c r="I91" s="387"/>
      <c r="J91" s="387">
        <v>10</v>
      </c>
      <c r="K91" s="387"/>
      <c r="L91" s="387"/>
      <c r="M91" s="387"/>
      <c r="N91" s="387"/>
      <c r="O91" s="387"/>
      <c r="P91" s="387"/>
      <c r="Q91" s="387"/>
      <c r="R91" s="387"/>
      <c r="S91" s="387"/>
      <c r="T91" s="387"/>
      <c r="U91" s="387"/>
      <c r="V91" s="387"/>
      <c r="W91" s="387"/>
      <c r="X91" s="389"/>
      <c r="Y91" s="389"/>
      <c r="Z91" s="389"/>
      <c r="AA91" s="387"/>
      <c r="AB91" s="387"/>
      <c r="AC91" s="387"/>
      <c r="AD91" s="390">
        <v>10</v>
      </c>
      <c r="AE91" s="389"/>
      <c r="AF91" s="390">
        <f t="shared" si="20"/>
        <v>10</v>
      </c>
    </row>
    <row r="92" spans="1:32" s="384" customFormat="1" ht="15.75" customHeight="1" x14ac:dyDescent="0.2">
      <c r="A92" s="766">
        <v>72</v>
      </c>
      <c r="B92" s="387"/>
      <c r="C92" s="387"/>
      <c r="D92" s="387"/>
      <c r="E92" s="387"/>
      <c r="F92" s="387"/>
      <c r="G92" s="387"/>
      <c r="H92" s="387"/>
      <c r="I92" s="387"/>
      <c r="J92" s="387"/>
      <c r="K92" s="387"/>
      <c r="L92" s="387"/>
      <c r="M92" s="387"/>
      <c r="N92" s="387"/>
      <c r="O92" s="387"/>
      <c r="P92" s="387"/>
      <c r="Q92" s="387"/>
      <c r="R92" s="387"/>
      <c r="S92" s="387"/>
      <c r="T92" s="387"/>
      <c r="U92" s="387"/>
      <c r="V92" s="387"/>
      <c r="W92" s="387"/>
      <c r="X92" s="389"/>
      <c r="Y92" s="389"/>
      <c r="Z92" s="389"/>
      <c r="AA92" s="387"/>
      <c r="AB92" s="387"/>
      <c r="AC92" s="387"/>
      <c r="AD92" s="390">
        <v>0</v>
      </c>
      <c r="AE92" s="389"/>
      <c r="AF92" s="390">
        <f t="shared" si="20"/>
        <v>0</v>
      </c>
    </row>
    <row r="93" spans="1:32" s="384" customFormat="1" ht="15.75" customHeight="1" x14ac:dyDescent="0.2">
      <c r="A93" s="766">
        <v>73</v>
      </c>
      <c r="B93" s="387"/>
      <c r="C93" s="387"/>
      <c r="D93" s="387"/>
      <c r="E93" s="387"/>
      <c r="F93" s="387"/>
      <c r="G93" s="387"/>
      <c r="H93" s="387"/>
      <c r="I93" s="387"/>
      <c r="J93" s="387"/>
      <c r="K93" s="387"/>
      <c r="L93" s="387">
        <v>3</v>
      </c>
      <c r="M93" s="387">
        <v>4</v>
      </c>
      <c r="N93" s="387"/>
      <c r="O93" s="387"/>
      <c r="P93" s="387"/>
      <c r="Q93" s="387"/>
      <c r="R93" s="387"/>
      <c r="S93" s="387"/>
      <c r="T93" s="387"/>
      <c r="U93" s="387"/>
      <c r="V93" s="387"/>
      <c r="W93" s="387"/>
      <c r="X93" s="389"/>
      <c r="Y93" s="389"/>
      <c r="Z93" s="389"/>
      <c r="AA93" s="387"/>
      <c r="AB93" s="387"/>
      <c r="AC93" s="387"/>
      <c r="AD93" s="390">
        <v>7</v>
      </c>
      <c r="AE93" s="389"/>
      <c r="AF93" s="390">
        <f t="shared" si="20"/>
        <v>7</v>
      </c>
    </row>
    <row r="94" spans="1:32" s="381" customFormat="1" ht="18.75" customHeight="1" x14ac:dyDescent="0.2">
      <c r="A94" s="761" t="s">
        <v>531</v>
      </c>
      <c r="B94" s="385">
        <v>150</v>
      </c>
      <c r="C94" s="385">
        <v>0</v>
      </c>
      <c r="D94" s="385">
        <v>0</v>
      </c>
      <c r="E94" s="385">
        <v>0</v>
      </c>
      <c r="F94" s="385">
        <v>0</v>
      </c>
      <c r="G94" s="385">
        <v>0</v>
      </c>
      <c r="H94" s="385">
        <v>0</v>
      </c>
      <c r="I94" s="385">
        <v>131</v>
      </c>
      <c r="J94" s="385">
        <v>49</v>
      </c>
      <c r="K94" s="385">
        <v>9</v>
      </c>
      <c r="L94" s="385">
        <v>0</v>
      </c>
      <c r="M94" s="385">
        <v>0</v>
      </c>
      <c r="N94" s="385">
        <v>10</v>
      </c>
      <c r="O94" s="385">
        <v>0</v>
      </c>
      <c r="P94" s="385">
        <v>0</v>
      </c>
      <c r="Q94" s="385">
        <v>0</v>
      </c>
      <c r="R94" s="385">
        <v>0</v>
      </c>
      <c r="S94" s="385">
        <v>0</v>
      </c>
      <c r="T94" s="385">
        <v>0</v>
      </c>
      <c r="U94" s="385">
        <v>0</v>
      </c>
      <c r="V94" s="385">
        <v>0</v>
      </c>
      <c r="W94" s="385">
        <v>0</v>
      </c>
      <c r="X94" s="385">
        <v>0</v>
      </c>
      <c r="Y94" s="385">
        <v>0</v>
      </c>
      <c r="Z94" s="385">
        <v>0</v>
      </c>
      <c r="AA94" s="385">
        <v>41</v>
      </c>
      <c r="AB94" s="385">
        <v>0</v>
      </c>
      <c r="AC94" s="385">
        <v>25</v>
      </c>
      <c r="AD94" s="385">
        <v>415</v>
      </c>
      <c r="AE94" s="385">
        <v>0</v>
      </c>
      <c r="AF94" s="385">
        <f t="shared" ref="AF94" si="21">SUM(AF95:AF97)</f>
        <v>415</v>
      </c>
    </row>
    <row r="95" spans="1:32" s="384" customFormat="1" ht="18" customHeight="1" x14ac:dyDescent="0.2">
      <c r="A95" s="383">
        <v>74</v>
      </c>
      <c r="B95" s="399">
        <v>130</v>
      </c>
      <c r="C95" s="387"/>
      <c r="D95" s="387"/>
      <c r="E95" s="387"/>
      <c r="F95" s="387"/>
      <c r="G95" s="387"/>
      <c r="H95" s="387"/>
      <c r="I95" s="387">
        <v>131</v>
      </c>
      <c r="J95" s="387">
        <v>49</v>
      </c>
      <c r="K95" s="387">
        <v>6</v>
      </c>
      <c r="L95" s="387"/>
      <c r="M95" s="387"/>
      <c r="N95" s="387">
        <v>10</v>
      </c>
      <c r="O95" s="387"/>
      <c r="P95" s="387"/>
      <c r="Q95" s="387"/>
      <c r="R95" s="387"/>
      <c r="S95" s="387"/>
      <c r="T95" s="387"/>
      <c r="U95" s="387"/>
      <c r="V95" s="387"/>
      <c r="W95" s="387"/>
      <c r="X95" s="389"/>
      <c r="Y95" s="389"/>
      <c r="Z95" s="389"/>
      <c r="AA95" s="387">
        <v>41</v>
      </c>
      <c r="AB95" s="387"/>
      <c r="AC95" s="387">
        <v>25</v>
      </c>
      <c r="AD95" s="390">
        <v>392</v>
      </c>
      <c r="AE95" s="389"/>
      <c r="AF95" s="390">
        <f>AD95+AE95</f>
        <v>392</v>
      </c>
    </row>
    <row r="96" spans="1:32" s="384" customFormat="1" ht="12.75" customHeight="1" x14ac:dyDescent="0.2">
      <c r="A96" s="383">
        <v>75</v>
      </c>
      <c r="B96" s="399">
        <v>20</v>
      </c>
      <c r="C96" s="387"/>
      <c r="D96" s="387"/>
      <c r="E96" s="387"/>
      <c r="F96" s="387"/>
      <c r="G96" s="387"/>
      <c r="H96" s="387"/>
      <c r="I96" s="387"/>
      <c r="J96" s="387"/>
      <c r="K96" s="387">
        <v>3</v>
      </c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9"/>
      <c r="Y96" s="389"/>
      <c r="Z96" s="389"/>
      <c r="AA96" s="387"/>
      <c r="AB96" s="387"/>
      <c r="AC96" s="387"/>
      <c r="AD96" s="390">
        <v>23</v>
      </c>
      <c r="AE96" s="389"/>
      <c r="AF96" s="390">
        <f>AD96+AE96</f>
        <v>23</v>
      </c>
    </row>
    <row r="97" spans="1:32" s="384" customFormat="1" ht="12.75" customHeight="1" x14ac:dyDescent="0.2">
      <c r="A97" s="383">
        <v>76</v>
      </c>
      <c r="B97" s="399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9"/>
      <c r="Y97" s="389"/>
      <c r="Z97" s="389"/>
      <c r="AA97" s="387"/>
      <c r="AB97" s="387"/>
      <c r="AC97" s="387"/>
      <c r="AD97" s="390"/>
      <c r="AE97" s="389"/>
      <c r="AF97" s="390">
        <f>AD97+AE97</f>
        <v>0</v>
      </c>
    </row>
    <row r="98" spans="1:32" s="384" customFormat="1" ht="12.75" customHeight="1" x14ac:dyDescent="0.2">
      <c r="A98" s="761" t="s">
        <v>532</v>
      </c>
      <c r="B98" s="404">
        <v>186</v>
      </c>
      <c r="C98" s="404">
        <v>0</v>
      </c>
      <c r="D98" s="404">
        <v>0</v>
      </c>
      <c r="E98" s="404">
        <v>0</v>
      </c>
      <c r="F98" s="404">
        <v>0</v>
      </c>
      <c r="G98" s="404">
        <v>0</v>
      </c>
      <c r="H98" s="404">
        <v>0</v>
      </c>
      <c r="I98" s="404">
        <v>10</v>
      </c>
      <c r="J98" s="404">
        <v>7</v>
      </c>
      <c r="K98" s="404">
        <v>0</v>
      </c>
      <c r="L98" s="404">
        <v>0</v>
      </c>
      <c r="M98" s="404">
        <v>0</v>
      </c>
      <c r="N98" s="404">
        <v>73</v>
      </c>
      <c r="O98" s="404">
        <v>0</v>
      </c>
      <c r="P98" s="404">
        <v>0</v>
      </c>
      <c r="Q98" s="404">
        <v>0</v>
      </c>
      <c r="R98" s="404">
        <v>0</v>
      </c>
      <c r="S98" s="404">
        <v>0</v>
      </c>
      <c r="T98" s="404">
        <v>0</v>
      </c>
      <c r="U98" s="404">
        <v>0</v>
      </c>
      <c r="V98" s="404">
        <v>0</v>
      </c>
      <c r="W98" s="404">
        <v>0</v>
      </c>
      <c r="X98" s="405">
        <v>0</v>
      </c>
      <c r="Y98" s="405">
        <v>0</v>
      </c>
      <c r="Z98" s="405">
        <v>0</v>
      </c>
      <c r="AA98" s="404">
        <v>25</v>
      </c>
      <c r="AB98" s="404">
        <v>0</v>
      </c>
      <c r="AC98" s="404">
        <v>0</v>
      </c>
      <c r="AD98" s="404">
        <v>301</v>
      </c>
      <c r="AE98" s="405">
        <v>0</v>
      </c>
      <c r="AF98" s="404">
        <f t="shared" ref="AF98" si="22">SUM(AF99:AF100)</f>
        <v>301</v>
      </c>
    </row>
    <row r="99" spans="1:32" s="384" customFormat="1" ht="12.75" customHeight="1" x14ac:dyDescent="0.2">
      <c r="A99" s="383">
        <v>77</v>
      </c>
      <c r="B99" s="399">
        <v>156</v>
      </c>
      <c r="C99" s="387"/>
      <c r="D99" s="387"/>
      <c r="E99" s="387"/>
      <c r="F99" s="387"/>
      <c r="G99" s="387"/>
      <c r="H99" s="387"/>
      <c r="I99" s="387">
        <v>8</v>
      </c>
      <c r="J99" s="387">
        <v>7</v>
      </c>
      <c r="K99" s="387"/>
      <c r="L99" s="387"/>
      <c r="M99" s="387"/>
      <c r="N99" s="387">
        <v>70</v>
      </c>
      <c r="O99" s="387"/>
      <c r="P99" s="387"/>
      <c r="Q99" s="387"/>
      <c r="R99" s="387"/>
      <c r="S99" s="387"/>
      <c r="T99" s="387"/>
      <c r="U99" s="387"/>
      <c r="V99" s="387"/>
      <c r="W99" s="387"/>
      <c r="X99" s="389"/>
      <c r="Y99" s="389"/>
      <c r="Z99" s="389"/>
      <c r="AA99" s="387">
        <v>25</v>
      </c>
      <c r="AB99" s="387"/>
      <c r="AC99" s="387"/>
      <c r="AD99" s="390">
        <v>266</v>
      </c>
      <c r="AE99" s="389"/>
      <c r="AF99" s="390">
        <f>AD99+AE99</f>
        <v>266</v>
      </c>
    </row>
    <row r="100" spans="1:32" s="384" customFormat="1" ht="12.75" customHeight="1" x14ac:dyDescent="0.2">
      <c r="A100" s="383">
        <v>78</v>
      </c>
      <c r="B100" s="399">
        <v>30</v>
      </c>
      <c r="C100" s="387"/>
      <c r="D100" s="387"/>
      <c r="E100" s="387"/>
      <c r="F100" s="387"/>
      <c r="G100" s="387"/>
      <c r="H100" s="387"/>
      <c r="I100" s="387">
        <v>2</v>
      </c>
      <c r="J100" s="387"/>
      <c r="K100" s="387"/>
      <c r="L100" s="387"/>
      <c r="M100" s="387"/>
      <c r="N100" s="387">
        <v>3</v>
      </c>
      <c r="O100" s="387"/>
      <c r="P100" s="387"/>
      <c r="Q100" s="387"/>
      <c r="R100" s="387"/>
      <c r="S100" s="387"/>
      <c r="T100" s="387"/>
      <c r="U100" s="387"/>
      <c r="V100" s="387"/>
      <c r="W100" s="387"/>
      <c r="X100" s="389"/>
      <c r="Y100" s="389"/>
      <c r="Z100" s="389"/>
      <c r="AA100" s="387"/>
      <c r="AB100" s="387"/>
      <c r="AC100" s="387"/>
      <c r="AD100" s="390">
        <v>35</v>
      </c>
      <c r="AE100" s="389"/>
      <c r="AF100" s="390">
        <f>AD100+AE100</f>
        <v>35</v>
      </c>
    </row>
    <row r="101" spans="1:32" s="381" customFormat="1" ht="24.75" customHeight="1" x14ac:dyDescent="0.2">
      <c r="A101" s="761" t="s">
        <v>533</v>
      </c>
      <c r="B101" s="385">
        <v>0</v>
      </c>
      <c r="C101" s="385">
        <v>0</v>
      </c>
      <c r="D101" s="385">
        <v>0</v>
      </c>
      <c r="E101" s="385">
        <v>0</v>
      </c>
      <c r="F101" s="385">
        <v>0</v>
      </c>
      <c r="G101" s="385">
        <v>0</v>
      </c>
      <c r="H101" s="385">
        <v>0</v>
      </c>
      <c r="I101" s="385">
        <v>60</v>
      </c>
      <c r="J101" s="385">
        <v>0</v>
      </c>
      <c r="K101" s="385">
        <v>0</v>
      </c>
      <c r="L101" s="385">
        <v>0</v>
      </c>
      <c r="M101" s="385">
        <v>0</v>
      </c>
      <c r="N101" s="385">
        <v>51</v>
      </c>
      <c r="O101" s="385">
        <v>0</v>
      </c>
      <c r="P101" s="385">
        <v>0</v>
      </c>
      <c r="Q101" s="385">
        <v>0</v>
      </c>
      <c r="R101" s="385">
        <v>13</v>
      </c>
      <c r="S101" s="385">
        <v>0</v>
      </c>
      <c r="T101" s="385">
        <v>0</v>
      </c>
      <c r="U101" s="385">
        <v>0</v>
      </c>
      <c r="V101" s="385">
        <v>0</v>
      </c>
      <c r="W101" s="385">
        <v>0</v>
      </c>
      <c r="X101" s="385">
        <v>0</v>
      </c>
      <c r="Y101" s="385">
        <v>0</v>
      </c>
      <c r="Z101" s="385">
        <v>0</v>
      </c>
      <c r="AA101" s="385">
        <v>0</v>
      </c>
      <c r="AB101" s="385">
        <v>0</v>
      </c>
      <c r="AC101" s="385">
        <v>0</v>
      </c>
      <c r="AD101" s="385">
        <v>124</v>
      </c>
      <c r="AE101" s="385">
        <v>0</v>
      </c>
      <c r="AF101" s="385">
        <f t="shared" ref="AF101" si="23">AF102</f>
        <v>124</v>
      </c>
    </row>
    <row r="102" spans="1:32" s="384" customFormat="1" ht="16.5" customHeight="1" x14ac:dyDescent="0.2">
      <c r="A102" s="383">
        <v>79</v>
      </c>
      <c r="B102" s="387"/>
      <c r="C102" s="387"/>
      <c r="D102" s="387"/>
      <c r="E102" s="387"/>
      <c r="F102" s="387"/>
      <c r="G102" s="387"/>
      <c r="H102" s="387"/>
      <c r="I102" s="387">
        <v>60</v>
      </c>
      <c r="J102" s="387"/>
      <c r="K102" s="387"/>
      <c r="L102" s="387"/>
      <c r="M102" s="387"/>
      <c r="N102" s="387">
        <v>51</v>
      </c>
      <c r="O102" s="387"/>
      <c r="P102" s="387"/>
      <c r="Q102" s="387"/>
      <c r="R102" s="387">
        <v>13</v>
      </c>
      <c r="S102" s="387"/>
      <c r="T102" s="387"/>
      <c r="U102" s="387"/>
      <c r="V102" s="387"/>
      <c r="W102" s="387"/>
      <c r="X102" s="389"/>
      <c r="Y102" s="389"/>
      <c r="Z102" s="389"/>
      <c r="AA102" s="387"/>
      <c r="AB102" s="387"/>
      <c r="AC102" s="387"/>
      <c r="AD102" s="390">
        <v>124</v>
      </c>
      <c r="AE102" s="389"/>
      <c r="AF102" s="390">
        <f>AD102+AE102</f>
        <v>124</v>
      </c>
    </row>
    <row r="103" spans="1:32" s="381" customFormat="1" ht="18.75" customHeight="1" x14ac:dyDescent="0.2">
      <c r="A103" s="761" t="s">
        <v>534</v>
      </c>
      <c r="B103" s="385">
        <v>10</v>
      </c>
      <c r="C103" s="385">
        <v>0</v>
      </c>
      <c r="D103" s="385">
        <v>0</v>
      </c>
      <c r="E103" s="385">
        <v>0</v>
      </c>
      <c r="F103" s="385">
        <v>0</v>
      </c>
      <c r="G103" s="385">
        <v>0</v>
      </c>
      <c r="H103" s="385">
        <v>0</v>
      </c>
      <c r="I103" s="385">
        <v>80</v>
      </c>
      <c r="J103" s="385">
        <v>0</v>
      </c>
      <c r="K103" s="385">
        <v>0</v>
      </c>
      <c r="L103" s="385">
        <v>0</v>
      </c>
      <c r="M103" s="385">
        <v>0</v>
      </c>
      <c r="N103" s="385">
        <v>10</v>
      </c>
      <c r="O103" s="385">
        <v>0</v>
      </c>
      <c r="P103" s="385">
        <v>0</v>
      </c>
      <c r="Q103" s="385">
        <v>0</v>
      </c>
      <c r="R103" s="385">
        <v>0</v>
      </c>
      <c r="S103" s="385">
        <v>0</v>
      </c>
      <c r="T103" s="385">
        <v>0</v>
      </c>
      <c r="U103" s="385">
        <v>0</v>
      </c>
      <c r="V103" s="385">
        <v>0</v>
      </c>
      <c r="W103" s="385">
        <v>0</v>
      </c>
      <c r="X103" s="385">
        <v>0</v>
      </c>
      <c r="Y103" s="385">
        <v>0</v>
      </c>
      <c r="Z103" s="385">
        <v>0</v>
      </c>
      <c r="AA103" s="385">
        <v>0</v>
      </c>
      <c r="AB103" s="385">
        <v>0</v>
      </c>
      <c r="AC103" s="385">
        <v>0</v>
      </c>
      <c r="AD103" s="385">
        <v>100</v>
      </c>
      <c r="AE103" s="385">
        <v>0</v>
      </c>
      <c r="AF103" s="385">
        <f t="shared" ref="AF103" si="24">AF104+AF105</f>
        <v>100</v>
      </c>
    </row>
    <row r="104" spans="1:32" s="384" customFormat="1" ht="15.75" customHeight="1" x14ac:dyDescent="0.2">
      <c r="A104" s="383">
        <v>80</v>
      </c>
      <c r="B104" s="387">
        <v>10</v>
      </c>
      <c r="C104" s="387"/>
      <c r="D104" s="387"/>
      <c r="E104" s="387"/>
      <c r="F104" s="387"/>
      <c r="G104" s="387"/>
      <c r="H104" s="387"/>
      <c r="I104" s="387">
        <v>80</v>
      </c>
      <c r="J104" s="387"/>
      <c r="K104" s="387"/>
      <c r="L104" s="387"/>
      <c r="M104" s="387"/>
      <c r="N104" s="387">
        <v>10</v>
      </c>
      <c r="O104" s="387"/>
      <c r="P104" s="387"/>
      <c r="Q104" s="387"/>
      <c r="R104" s="387"/>
      <c r="S104" s="387"/>
      <c r="T104" s="387"/>
      <c r="U104" s="387"/>
      <c r="V104" s="387"/>
      <c r="W104" s="387"/>
      <c r="X104" s="389"/>
      <c r="Y104" s="389"/>
      <c r="Z104" s="389"/>
      <c r="AA104" s="387"/>
      <c r="AB104" s="387"/>
      <c r="AC104" s="387"/>
      <c r="AD104" s="390">
        <v>100</v>
      </c>
      <c r="AE104" s="389"/>
      <c r="AF104" s="390">
        <f>AD104+AE104</f>
        <v>100</v>
      </c>
    </row>
    <row r="105" spans="1:32" s="384" customFormat="1" ht="17.25" customHeight="1" x14ac:dyDescent="0.2">
      <c r="A105" s="383">
        <v>81</v>
      </c>
      <c r="B105" s="387"/>
      <c r="C105" s="387"/>
      <c r="D105" s="387"/>
      <c r="E105" s="387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  <c r="P105" s="387"/>
      <c r="Q105" s="387"/>
      <c r="R105" s="387"/>
      <c r="S105" s="387"/>
      <c r="T105" s="387"/>
      <c r="U105" s="387"/>
      <c r="V105" s="387"/>
      <c r="W105" s="387"/>
      <c r="X105" s="389"/>
      <c r="Y105" s="389"/>
      <c r="Z105" s="389"/>
      <c r="AA105" s="387"/>
      <c r="AB105" s="387"/>
      <c r="AC105" s="387"/>
      <c r="AD105" s="390">
        <v>0</v>
      </c>
      <c r="AE105" s="389"/>
      <c r="AF105" s="390">
        <f>AD105+AE105</f>
        <v>0</v>
      </c>
    </row>
    <row r="106" spans="1:32" s="381" customFormat="1" ht="18.75" customHeight="1" x14ac:dyDescent="0.2">
      <c r="A106" s="762" t="s">
        <v>335</v>
      </c>
      <c r="B106" s="406">
        <f>B5+B10+B12+B15+B17+B19+B22+B29+B32+B40+B44+B58+B60+B83+B86+B94+B98+B101+B103+B49</f>
        <v>3027</v>
      </c>
      <c r="C106" s="406">
        <f t="shared" ref="C106:AF106" si="25">C5+C10+C12+C15+C17+C19+C22+C29+C32+C40+C44+C58+C60+C83+C86+C94+C98+C101+C103+C49</f>
        <v>1160</v>
      </c>
      <c r="D106" s="406">
        <f t="shared" si="25"/>
        <v>872</v>
      </c>
      <c r="E106" s="406">
        <f t="shared" si="25"/>
        <v>3588</v>
      </c>
      <c r="F106" s="406">
        <f t="shared" si="25"/>
        <v>1773</v>
      </c>
      <c r="G106" s="406">
        <f t="shared" si="25"/>
        <v>52</v>
      </c>
      <c r="H106" s="406">
        <f t="shared" si="25"/>
        <v>265</v>
      </c>
      <c r="I106" s="406">
        <f t="shared" si="25"/>
        <v>1124</v>
      </c>
      <c r="J106" s="406">
        <f t="shared" si="25"/>
        <v>381</v>
      </c>
      <c r="K106" s="406">
        <f t="shared" si="25"/>
        <v>1271</v>
      </c>
      <c r="L106" s="406">
        <f t="shared" si="25"/>
        <v>375</v>
      </c>
      <c r="M106" s="406">
        <f t="shared" si="25"/>
        <v>1032</v>
      </c>
      <c r="N106" s="406">
        <f t="shared" si="25"/>
        <v>1135</v>
      </c>
      <c r="O106" s="406">
        <f t="shared" si="25"/>
        <v>115</v>
      </c>
      <c r="P106" s="406">
        <f t="shared" si="25"/>
        <v>261</v>
      </c>
      <c r="Q106" s="406">
        <f t="shared" si="25"/>
        <v>511</v>
      </c>
      <c r="R106" s="406">
        <f t="shared" si="25"/>
        <v>1189</v>
      </c>
      <c r="S106" s="406">
        <f t="shared" si="25"/>
        <v>195</v>
      </c>
      <c r="T106" s="406">
        <f t="shared" si="25"/>
        <v>301</v>
      </c>
      <c r="U106" s="406">
        <f t="shared" si="25"/>
        <v>209</v>
      </c>
      <c r="V106" s="406">
        <f t="shared" si="25"/>
        <v>10</v>
      </c>
      <c r="W106" s="406">
        <f t="shared" si="25"/>
        <v>134</v>
      </c>
      <c r="X106" s="406">
        <f t="shared" si="25"/>
        <v>129</v>
      </c>
      <c r="Y106" s="406">
        <f t="shared" si="25"/>
        <v>94</v>
      </c>
      <c r="Z106" s="406">
        <f t="shared" si="25"/>
        <v>90</v>
      </c>
      <c r="AA106" s="406">
        <f t="shared" si="25"/>
        <v>269</v>
      </c>
      <c r="AB106" s="406">
        <f t="shared" si="25"/>
        <v>575</v>
      </c>
      <c r="AC106" s="406">
        <f t="shared" si="25"/>
        <v>93</v>
      </c>
      <c r="AD106" s="406">
        <f t="shared" si="25"/>
        <v>20230</v>
      </c>
      <c r="AE106" s="406">
        <f t="shared" si="25"/>
        <v>15</v>
      </c>
      <c r="AF106" s="406">
        <f t="shared" si="25"/>
        <v>20245</v>
      </c>
    </row>
    <row r="107" spans="1:32" s="408" customFormat="1" ht="15.75" x14ac:dyDescent="0.25">
      <c r="A107" s="768"/>
      <c r="B107" s="410"/>
      <c r="C107" s="410"/>
      <c r="D107" s="410"/>
      <c r="E107" s="410"/>
      <c r="F107" s="410"/>
      <c r="G107" s="409"/>
      <c r="H107" s="410"/>
      <c r="I107" s="407"/>
      <c r="J107" s="407"/>
      <c r="L107" s="407"/>
      <c r="N107" s="411"/>
      <c r="P107" s="407"/>
      <c r="Q107" s="407"/>
      <c r="S107" s="407"/>
      <c r="X107" s="407"/>
      <c r="Z107" s="407"/>
      <c r="AA107" s="407"/>
      <c r="AB107" s="407"/>
      <c r="AE107" s="407"/>
      <c r="AF107" s="407"/>
    </row>
    <row r="108" spans="1:32" s="408" customFormat="1" ht="15.75" x14ac:dyDescent="0.25">
      <c r="A108" s="768"/>
      <c r="B108" s="410"/>
      <c r="C108" s="410"/>
      <c r="D108" s="410"/>
      <c r="E108" s="410"/>
      <c r="F108" s="410"/>
      <c r="G108" s="409"/>
      <c r="H108" s="410"/>
      <c r="I108" s="407"/>
      <c r="J108" s="407"/>
      <c r="L108" s="407"/>
      <c r="N108" s="411"/>
      <c r="P108" s="407"/>
      <c r="Q108" s="407"/>
      <c r="S108" s="407"/>
      <c r="X108" s="407"/>
      <c r="Z108" s="407"/>
      <c r="AA108" s="407"/>
      <c r="AB108" s="407"/>
      <c r="AE108" s="407"/>
      <c r="AF108" s="407"/>
    </row>
    <row r="109" spans="1:32" s="408" customFormat="1" ht="15.75" x14ac:dyDescent="0.25">
      <c r="A109" s="768"/>
      <c r="B109" s="410"/>
      <c r="C109" s="410"/>
      <c r="D109" s="410"/>
      <c r="E109" s="410"/>
      <c r="F109" s="410"/>
      <c r="G109" s="409"/>
      <c r="H109" s="410"/>
      <c r="I109" s="407"/>
      <c r="J109" s="407"/>
      <c r="L109" s="407"/>
      <c r="N109" s="411"/>
      <c r="P109" s="407"/>
      <c r="Q109" s="407"/>
      <c r="S109" s="407"/>
      <c r="X109" s="407"/>
      <c r="Z109" s="407"/>
      <c r="AA109" s="407"/>
      <c r="AB109" s="407"/>
      <c r="AE109" s="407"/>
      <c r="AF109" s="407"/>
    </row>
    <row r="110" spans="1:32" ht="15.75" x14ac:dyDescent="0.25">
      <c r="A110" s="768"/>
      <c r="B110" s="410"/>
      <c r="C110" s="410"/>
      <c r="D110" s="410"/>
      <c r="E110" s="410"/>
      <c r="F110" s="410"/>
      <c r="G110" s="409"/>
      <c r="H110" s="410"/>
    </row>
    <row r="111" spans="1:32" ht="15.75" x14ac:dyDescent="0.25">
      <c r="A111" s="768"/>
      <c r="B111" s="410"/>
      <c r="C111" s="410"/>
      <c r="D111" s="410"/>
      <c r="E111" s="410"/>
      <c r="F111" s="410"/>
      <c r="G111" s="409"/>
      <c r="H111" s="410"/>
    </row>
  </sheetData>
  <autoFilter ref="A4:AG97"/>
  <mergeCells count="2">
    <mergeCell ref="A2:A3"/>
    <mergeCell ref="A1:AF1"/>
  </mergeCells>
  <pageMargins left="0" right="0" top="0" bottom="0" header="0.70866141732283472" footer="0.31496062992125984"/>
  <pageSetup paperSize="9" scale="65" fitToWidth="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A8" sqref="A8:C8"/>
    </sheetView>
  </sheetViews>
  <sheetFormatPr defaultRowHeight="12.75" x14ac:dyDescent="0.25"/>
  <cols>
    <col min="1" max="1" width="5.85546875" style="83" customWidth="1"/>
    <col min="2" max="2" width="10.140625" style="83" customWidth="1"/>
    <col min="3" max="3" width="47" style="97" customWidth="1"/>
    <col min="4" max="4" width="16.28515625" style="83" customWidth="1"/>
    <col min="5" max="5" width="13.7109375" style="83" customWidth="1"/>
    <col min="6" max="16384" width="9.140625" style="83"/>
  </cols>
  <sheetData>
    <row r="1" spans="1:7" ht="33.75" customHeight="1" x14ac:dyDescent="0.25">
      <c r="A1" s="1187" t="s">
        <v>336</v>
      </c>
      <c r="B1" s="1188"/>
      <c r="C1" s="1188"/>
      <c r="D1" s="1188"/>
      <c r="E1" s="1188"/>
      <c r="F1" s="82"/>
      <c r="G1" s="82"/>
    </row>
    <row r="3" spans="1:7" ht="33.75" customHeight="1" x14ac:dyDescent="0.25">
      <c r="A3" s="84" t="s">
        <v>0</v>
      </c>
      <c r="B3" s="84" t="s">
        <v>1</v>
      </c>
      <c r="C3" s="84" t="s">
        <v>93</v>
      </c>
      <c r="D3" s="84" t="s">
        <v>337</v>
      </c>
      <c r="E3" s="84" t="s">
        <v>338</v>
      </c>
    </row>
    <row r="4" spans="1:7" x14ac:dyDescent="0.25">
      <c r="A4" s="85">
        <v>1</v>
      </c>
      <c r="B4" s="85">
        <v>2</v>
      </c>
      <c r="C4" s="85">
        <v>3</v>
      </c>
      <c r="D4" s="85">
        <v>4</v>
      </c>
      <c r="E4" s="85">
        <v>5</v>
      </c>
    </row>
    <row r="5" spans="1:7" ht="42" customHeight="1" x14ac:dyDescent="0.25">
      <c r="A5" s="1189" t="s">
        <v>738</v>
      </c>
      <c r="B5" s="1189"/>
      <c r="C5" s="1189"/>
      <c r="D5" s="86">
        <v>3881</v>
      </c>
      <c r="E5" s="87"/>
    </row>
    <row r="6" spans="1:7" x14ac:dyDescent="0.25">
      <c r="A6" s="709">
        <v>1</v>
      </c>
      <c r="B6" s="84">
        <v>29110</v>
      </c>
      <c r="C6" s="89" t="s">
        <v>287</v>
      </c>
      <c r="D6" s="90">
        <v>2440</v>
      </c>
      <c r="E6" s="88"/>
    </row>
    <row r="7" spans="1:7" x14ac:dyDescent="0.25">
      <c r="A7" s="709">
        <v>2</v>
      </c>
      <c r="B7" s="710">
        <v>20233</v>
      </c>
      <c r="C7" s="91" t="s">
        <v>289</v>
      </c>
      <c r="D7" s="90">
        <v>1441</v>
      </c>
      <c r="E7" s="88"/>
    </row>
    <row r="8" spans="1:7" ht="29.25" customHeight="1" x14ac:dyDescent="0.25">
      <c r="A8" s="1189" t="s">
        <v>739</v>
      </c>
      <c r="B8" s="1189"/>
      <c r="C8" s="1189"/>
      <c r="D8" s="85"/>
      <c r="E8" s="92">
        <v>363</v>
      </c>
    </row>
    <row r="9" spans="1:7" x14ac:dyDescent="0.25">
      <c r="A9" s="1190">
        <v>1</v>
      </c>
      <c r="B9" s="1191">
        <v>22134</v>
      </c>
      <c r="C9" s="91" t="s">
        <v>312</v>
      </c>
      <c r="D9" s="93"/>
      <c r="E9" s="88"/>
    </row>
    <row r="10" spans="1:7" x14ac:dyDescent="0.25">
      <c r="A10" s="1190"/>
      <c r="B10" s="1191"/>
      <c r="C10" s="94" t="s">
        <v>339</v>
      </c>
      <c r="D10" s="85"/>
      <c r="E10" s="85">
        <v>57</v>
      </c>
    </row>
    <row r="11" spans="1:7" x14ac:dyDescent="0.25">
      <c r="A11" s="1190"/>
      <c r="B11" s="1191"/>
      <c r="C11" s="94" t="s">
        <v>340</v>
      </c>
      <c r="D11" s="85"/>
      <c r="E11" s="85">
        <v>306</v>
      </c>
    </row>
    <row r="12" spans="1:7" x14ac:dyDescent="0.2">
      <c r="A12" s="95"/>
      <c r="B12" s="96"/>
      <c r="C12" s="96"/>
      <c r="D12" s="96"/>
      <c r="E12" s="96"/>
    </row>
    <row r="13" spans="1:7" x14ac:dyDescent="0.25">
      <c r="D13" s="98"/>
      <c r="E13" s="98"/>
    </row>
    <row r="14" spans="1:7" x14ac:dyDescent="0.25">
      <c r="D14" s="98"/>
      <c r="E14" s="98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3"/>
  <sheetViews>
    <sheetView zoomScale="90" zoomScaleNormal="90" workbookViewId="0">
      <pane xSplit="3" ySplit="7" topLeftCell="D110" activePane="bottomRight" state="frozen"/>
      <selection pane="topRight" activeCell="D1" sqref="D1"/>
      <selection pane="bottomLeft" activeCell="A9" sqref="A9"/>
      <selection pane="bottomRight" activeCell="D7" sqref="D7"/>
    </sheetView>
  </sheetViews>
  <sheetFormatPr defaultRowHeight="12.75" x14ac:dyDescent="0.2"/>
  <cols>
    <col min="1" max="1" width="5.42578125" style="22" customWidth="1"/>
    <col min="2" max="2" width="10.5703125" style="22" customWidth="1"/>
    <col min="3" max="3" width="44.7109375" style="22" customWidth="1"/>
    <col min="4" max="4" width="17" style="23" customWidth="1"/>
    <col min="5" max="5" width="13.7109375" style="24" customWidth="1"/>
    <col min="6" max="6" width="11" style="25" customWidth="1"/>
    <col min="7" max="7" width="10" style="24" customWidth="1"/>
    <col min="8" max="8" width="9.7109375" style="26" customWidth="1"/>
    <col min="9" max="9" width="10.85546875" style="24" customWidth="1"/>
    <col min="10" max="10" width="9.140625" style="24"/>
    <col min="11" max="16384" width="9.140625" style="22"/>
  </cols>
  <sheetData>
    <row r="1" spans="1:24" ht="15.75" customHeight="1" x14ac:dyDescent="0.2">
      <c r="A1" s="1192" t="s">
        <v>325</v>
      </c>
      <c r="B1" s="1193"/>
      <c r="C1" s="1193"/>
      <c r="D1" s="1193"/>
      <c r="E1" s="1193"/>
      <c r="F1" s="1193"/>
      <c r="G1" s="1193"/>
      <c r="H1" s="1193"/>
      <c r="I1" s="1193"/>
      <c r="J1" s="20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4" ht="13.5" thickBot="1" x14ac:dyDescent="0.25"/>
    <row r="3" spans="1:24" s="28" customFormat="1" ht="12.75" customHeight="1" x14ac:dyDescent="0.2">
      <c r="A3" s="1194" t="s">
        <v>0</v>
      </c>
      <c r="B3" s="1196" t="s">
        <v>1</v>
      </c>
      <c r="C3" s="1198" t="s">
        <v>93</v>
      </c>
      <c r="D3" s="1200" t="s">
        <v>326</v>
      </c>
      <c r="E3" s="1201"/>
      <c r="F3" s="1202" t="s">
        <v>327</v>
      </c>
      <c r="G3" s="1203"/>
      <c r="H3" s="1202" t="s">
        <v>328</v>
      </c>
      <c r="I3" s="1204"/>
      <c r="J3" s="27"/>
    </row>
    <row r="4" spans="1:24" s="28" customFormat="1" ht="36.75" customHeight="1" x14ac:dyDescent="0.2">
      <c r="A4" s="1195"/>
      <c r="B4" s="1197"/>
      <c r="C4" s="1199"/>
      <c r="D4" s="29" t="s">
        <v>329</v>
      </c>
      <c r="E4" s="30" t="s">
        <v>330</v>
      </c>
      <c r="F4" s="31" t="s">
        <v>331</v>
      </c>
      <c r="G4" s="32" t="s">
        <v>332</v>
      </c>
      <c r="H4" s="33" t="s">
        <v>333</v>
      </c>
      <c r="I4" s="34" t="s">
        <v>334</v>
      </c>
      <c r="J4" s="27"/>
    </row>
    <row r="5" spans="1:24" s="41" customFormat="1" x14ac:dyDescent="0.2">
      <c r="A5" s="1205" t="s">
        <v>335</v>
      </c>
      <c r="B5" s="1206"/>
      <c r="C5" s="1207"/>
      <c r="D5" s="35">
        <f t="shared" ref="D5:I5" si="0">SUM(D6:D7)</f>
        <v>301334</v>
      </c>
      <c r="E5" s="36">
        <f t="shared" si="0"/>
        <v>9338</v>
      </c>
      <c r="F5" s="37">
        <f t="shared" si="0"/>
        <v>794</v>
      </c>
      <c r="G5" s="38">
        <f t="shared" si="0"/>
        <v>11900</v>
      </c>
      <c r="H5" s="37">
        <f t="shared" si="0"/>
        <v>676</v>
      </c>
      <c r="I5" s="39">
        <f t="shared" si="0"/>
        <v>7440</v>
      </c>
      <c r="J5" s="40"/>
      <c r="K5" s="24"/>
    </row>
    <row r="6" spans="1:24" s="41" customFormat="1" x14ac:dyDescent="0.2">
      <c r="A6" s="1208" t="s">
        <v>106</v>
      </c>
      <c r="B6" s="1209"/>
      <c r="C6" s="1210"/>
      <c r="D6" s="35"/>
      <c r="E6" s="36"/>
      <c r="F6" s="37"/>
      <c r="G6" s="38"/>
      <c r="H6" s="37"/>
      <c r="I6" s="39"/>
      <c r="J6" s="40"/>
      <c r="K6" s="24"/>
    </row>
    <row r="7" spans="1:24" s="41" customFormat="1" x14ac:dyDescent="0.2">
      <c r="A7" s="1208" t="s">
        <v>108</v>
      </c>
      <c r="B7" s="1209"/>
      <c r="C7" s="1211"/>
      <c r="D7" s="117">
        <f t="shared" ref="D7:I7" si="1">SUM(D8:D145)-D86</f>
        <v>301334</v>
      </c>
      <c r="E7" s="146">
        <f t="shared" si="1"/>
        <v>9338</v>
      </c>
      <c r="F7" s="117">
        <f t="shared" si="1"/>
        <v>794</v>
      </c>
      <c r="G7" s="118">
        <f t="shared" si="1"/>
        <v>11900</v>
      </c>
      <c r="H7" s="140">
        <f t="shared" si="1"/>
        <v>676</v>
      </c>
      <c r="I7" s="118">
        <f t="shared" si="1"/>
        <v>7440</v>
      </c>
      <c r="J7" s="40"/>
      <c r="K7" s="24"/>
    </row>
    <row r="8" spans="1:24" x14ac:dyDescent="0.2">
      <c r="A8" s="713">
        <v>1</v>
      </c>
      <c r="B8" s="44" t="s">
        <v>109</v>
      </c>
      <c r="C8" s="121" t="s">
        <v>110</v>
      </c>
      <c r="D8" s="45">
        <v>1628</v>
      </c>
      <c r="E8" s="46"/>
      <c r="F8" s="47"/>
      <c r="G8" s="48"/>
      <c r="H8" s="49"/>
      <c r="I8" s="50"/>
      <c r="K8" s="24"/>
    </row>
    <row r="9" spans="1:24" x14ac:dyDescent="0.2">
      <c r="A9" s="713">
        <v>2</v>
      </c>
      <c r="B9" s="44" t="s">
        <v>111</v>
      </c>
      <c r="C9" s="121" t="s">
        <v>112</v>
      </c>
      <c r="D9" s="51">
        <v>2400</v>
      </c>
      <c r="E9" s="52"/>
      <c r="F9" s="47"/>
      <c r="G9" s="48"/>
      <c r="H9" s="49"/>
      <c r="I9" s="50"/>
      <c r="K9" s="24"/>
    </row>
    <row r="10" spans="1:24" x14ac:dyDescent="0.2">
      <c r="A10" s="713">
        <v>3</v>
      </c>
      <c r="B10" s="53" t="s">
        <v>80</v>
      </c>
      <c r="C10" s="121" t="s">
        <v>81</v>
      </c>
      <c r="D10" s="51">
        <v>4717</v>
      </c>
      <c r="E10" s="52"/>
      <c r="F10" s="47"/>
      <c r="G10" s="48"/>
      <c r="H10" s="49"/>
      <c r="I10" s="50"/>
      <c r="K10" s="24"/>
    </row>
    <row r="11" spans="1:24" x14ac:dyDescent="0.2">
      <c r="A11" s="713">
        <v>4</v>
      </c>
      <c r="B11" s="44" t="s">
        <v>113</v>
      </c>
      <c r="C11" s="121" t="s">
        <v>114</v>
      </c>
      <c r="D11" s="51">
        <v>1900</v>
      </c>
      <c r="E11" s="52"/>
      <c r="F11" s="47"/>
      <c r="G11" s="48"/>
      <c r="H11" s="49"/>
      <c r="I11" s="50"/>
      <c r="K11" s="24"/>
    </row>
    <row r="12" spans="1:24" ht="14.25" customHeight="1" x14ac:dyDescent="0.2">
      <c r="A12" s="713">
        <v>5</v>
      </c>
      <c r="B12" s="44" t="s">
        <v>115</v>
      </c>
      <c r="C12" s="121" t="s">
        <v>116</v>
      </c>
      <c r="D12" s="51">
        <v>1530</v>
      </c>
      <c r="E12" s="52"/>
      <c r="F12" s="47"/>
      <c r="G12" s="48"/>
      <c r="H12" s="49"/>
      <c r="I12" s="50"/>
      <c r="K12" s="24"/>
    </row>
    <row r="13" spans="1:24" x14ac:dyDescent="0.2">
      <c r="A13" s="713">
        <v>6</v>
      </c>
      <c r="B13" s="53" t="s">
        <v>117</v>
      </c>
      <c r="C13" s="121" t="s">
        <v>118</v>
      </c>
      <c r="D13" s="51">
        <v>10956</v>
      </c>
      <c r="E13" s="52">
        <v>81</v>
      </c>
      <c r="F13" s="47"/>
      <c r="G13" s="48"/>
      <c r="H13" s="54">
        <v>282</v>
      </c>
      <c r="I13" s="50">
        <v>3100</v>
      </c>
      <c r="K13" s="24"/>
    </row>
    <row r="14" spans="1:24" x14ac:dyDescent="0.2">
      <c r="A14" s="713">
        <v>7</v>
      </c>
      <c r="B14" s="55" t="s">
        <v>20</v>
      </c>
      <c r="C14" s="121" t="s">
        <v>21</v>
      </c>
      <c r="D14" s="51">
        <v>4500</v>
      </c>
      <c r="E14" s="52"/>
      <c r="F14" s="47"/>
      <c r="G14" s="48"/>
      <c r="H14" s="54"/>
      <c r="I14" s="50"/>
      <c r="K14" s="24"/>
    </row>
    <row r="15" spans="1:24" x14ac:dyDescent="0.2">
      <c r="A15" s="713">
        <v>8</v>
      </c>
      <c r="B15" s="53" t="s">
        <v>119</v>
      </c>
      <c r="C15" s="121" t="s">
        <v>120</v>
      </c>
      <c r="D15" s="51">
        <v>1926</v>
      </c>
      <c r="E15" s="52"/>
      <c r="F15" s="47"/>
      <c r="G15" s="48"/>
      <c r="H15" s="54"/>
      <c r="I15" s="50"/>
      <c r="K15" s="24"/>
    </row>
    <row r="16" spans="1:24" x14ac:dyDescent="0.2">
      <c r="A16" s="713">
        <v>9</v>
      </c>
      <c r="B16" s="53" t="s">
        <v>121</v>
      </c>
      <c r="C16" s="121" t="s">
        <v>122</v>
      </c>
      <c r="D16" s="51">
        <v>2369</v>
      </c>
      <c r="E16" s="52"/>
      <c r="F16" s="47"/>
      <c r="G16" s="48"/>
      <c r="H16" s="54"/>
      <c r="I16" s="50"/>
      <c r="K16" s="24"/>
    </row>
    <row r="17" spans="1:11" x14ac:dyDescent="0.2">
      <c r="A17" s="713">
        <v>10</v>
      </c>
      <c r="B17" s="53" t="s">
        <v>123</v>
      </c>
      <c r="C17" s="121" t="s">
        <v>124</v>
      </c>
      <c r="D17" s="51">
        <v>2344</v>
      </c>
      <c r="E17" s="52"/>
      <c r="F17" s="47"/>
      <c r="G17" s="48"/>
      <c r="H17" s="54"/>
      <c r="I17" s="50"/>
      <c r="K17" s="24"/>
    </row>
    <row r="18" spans="1:11" x14ac:dyDescent="0.2">
      <c r="A18" s="713">
        <v>11</v>
      </c>
      <c r="B18" s="53" t="s">
        <v>125</v>
      </c>
      <c r="C18" s="121" t="s">
        <v>126</v>
      </c>
      <c r="D18" s="51">
        <v>1675</v>
      </c>
      <c r="E18" s="52"/>
      <c r="F18" s="47"/>
      <c r="G18" s="48"/>
      <c r="H18" s="54"/>
      <c r="I18" s="50"/>
      <c r="K18" s="24"/>
    </row>
    <row r="19" spans="1:11" x14ac:dyDescent="0.2">
      <c r="A19" s="713">
        <v>12</v>
      </c>
      <c r="B19" s="53" t="s">
        <v>127</v>
      </c>
      <c r="C19" s="121" t="s">
        <v>128</v>
      </c>
      <c r="D19" s="51">
        <v>3183</v>
      </c>
      <c r="E19" s="52"/>
      <c r="F19" s="47"/>
      <c r="G19" s="48"/>
      <c r="H19" s="54"/>
      <c r="I19" s="50"/>
      <c r="K19" s="24"/>
    </row>
    <row r="20" spans="1:11" x14ac:dyDescent="0.2">
      <c r="A20" s="713">
        <v>13</v>
      </c>
      <c r="B20" s="56" t="s">
        <v>129</v>
      </c>
      <c r="C20" s="122" t="s">
        <v>130</v>
      </c>
      <c r="D20" s="51"/>
      <c r="E20" s="52"/>
      <c r="F20" s="47"/>
      <c r="G20" s="48"/>
      <c r="H20" s="54"/>
      <c r="I20" s="50"/>
      <c r="K20" s="24"/>
    </row>
    <row r="21" spans="1:11" x14ac:dyDescent="0.2">
      <c r="A21" s="713">
        <v>14</v>
      </c>
      <c r="B21" s="53" t="s">
        <v>131</v>
      </c>
      <c r="C21" s="121" t="s">
        <v>132</v>
      </c>
      <c r="D21" s="51">
        <v>2755</v>
      </c>
      <c r="E21" s="52"/>
      <c r="F21" s="47"/>
      <c r="G21" s="48"/>
      <c r="H21" s="54"/>
      <c r="I21" s="50"/>
      <c r="K21" s="24"/>
    </row>
    <row r="22" spans="1:11" x14ac:dyDescent="0.2">
      <c r="A22" s="713">
        <v>15</v>
      </c>
      <c r="B22" s="53" t="s">
        <v>133</v>
      </c>
      <c r="C22" s="121" t="s">
        <v>134</v>
      </c>
      <c r="D22" s="51">
        <v>4455</v>
      </c>
      <c r="E22" s="52"/>
      <c r="F22" s="47"/>
      <c r="G22" s="48"/>
      <c r="H22" s="54"/>
      <c r="I22" s="50"/>
      <c r="K22" s="24"/>
    </row>
    <row r="23" spans="1:11" x14ac:dyDescent="0.2">
      <c r="A23" s="713">
        <v>16</v>
      </c>
      <c r="B23" s="53" t="s">
        <v>135</v>
      </c>
      <c r="C23" s="121" t="s">
        <v>136</v>
      </c>
      <c r="D23" s="51">
        <v>3845</v>
      </c>
      <c r="E23" s="52"/>
      <c r="F23" s="47"/>
      <c r="G23" s="48"/>
      <c r="H23" s="54"/>
      <c r="I23" s="50"/>
      <c r="K23" s="24"/>
    </row>
    <row r="24" spans="1:11" x14ac:dyDescent="0.2">
      <c r="A24" s="713">
        <v>17</v>
      </c>
      <c r="B24" s="53" t="s">
        <v>30</v>
      </c>
      <c r="C24" s="121" t="s">
        <v>31</v>
      </c>
      <c r="D24" s="51">
        <v>10114</v>
      </c>
      <c r="E24" s="52">
        <v>81</v>
      </c>
      <c r="F24" s="47"/>
      <c r="G24" s="48"/>
      <c r="H24" s="54">
        <v>113</v>
      </c>
      <c r="I24" s="50">
        <v>1240</v>
      </c>
      <c r="K24" s="24"/>
    </row>
    <row r="25" spans="1:11" x14ac:dyDescent="0.2">
      <c r="A25" s="713">
        <v>18</v>
      </c>
      <c r="B25" s="44" t="s">
        <v>137</v>
      </c>
      <c r="C25" s="121" t="s">
        <v>138</v>
      </c>
      <c r="D25" s="51">
        <v>1051</v>
      </c>
      <c r="E25" s="52"/>
      <c r="F25" s="47"/>
      <c r="G25" s="48"/>
      <c r="H25" s="54"/>
      <c r="I25" s="50"/>
      <c r="K25" s="24"/>
    </row>
    <row r="26" spans="1:11" x14ac:dyDescent="0.2">
      <c r="A26" s="713">
        <v>19</v>
      </c>
      <c r="B26" s="44" t="s">
        <v>139</v>
      </c>
      <c r="C26" s="121" t="s">
        <v>140</v>
      </c>
      <c r="D26" s="51">
        <v>1970</v>
      </c>
      <c r="E26" s="52"/>
      <c r="F26" s="47"/>
      <c r="G26" s="48"/>
      <c r="H26" s="54"/>
      <c r="I26" s="50"/>
      <c r="K26" s="24"/>
    </row>
    <row r="27" spans="1:11" x14ac:dyDescent="0.2">
      <c r="A27" s="713">
        <v>20</v>
      </c>
      <c r="B27" s="44" t="s">
        <v>84</v>
      </c>
      <c r="C27" s="121" t="s">
        <v>85</v>
      </c>
      <c r="D27" s="51">
        <v>6944</v>
      </c>
      <c r="E27" s="52"/>
      <c r="F27" s="47"/>
      <c r="G27" s="48"/>
      <c r="H27" s="54">
        <v>28</v>
      </c>
      <c r="I27" s="50">
        <v>310</v>
      </c>
      <c r="K27" s="24"/>
    </row>
    <row r="28" spans="1:11" x14ac:dyDescent="0.2">
      <c r="A28" s="713">
        <v>21</v>
      </c>
      <c r="B28" s="44" t="s">
        <v>141</v>
      </c>
      <c r="C28" s="121" t="s">
        <v>142</v>
      </c>
      <c r="D28" s="51">
        <v>4592</v>
      </c>
      <c r="E28" s="52">
        <v>81</v>
      </c>
      <c r="F28" s="47"/>
      <c r="G28" s="48"/>
      <c r="H28" s="54"/>
      <c r="I28" s="50"/>
      <c r="K28" s="24"/>
    </row>
    <row r="29" spans="1:11" x14ac:dyDescent="0.2">
      <c r="A29" s="713">
        <v>22</v>
      </c>
      <c r="B29" s="53" t="s">
        <v>143</v>
      </c>
      <c r="C29" s="121" t="s">
        <v>144</v>
      </c>
      <c r="D29" s="51"/>
      <c r="E29" s="52"/>
      <c r="F29" s="47"/>
      <c r="G29" s="48"/>
      <c r="H29" s="49"/>
      <c r="I29" s="50"/>
      <c r="K29" s="24"/>
    </row>
    <row r="30" spans="1:11" x14ac:dyDescent="0.2">
      <c r="A30" s="713">
        <v>23</v>
      </c>
      <c r="B30" s="53" t="s">
        <v>145</v>
      </c>
      <c r="C30" s="121" t="s">
        <v>146</v>
      </c>
      <c r="D30" s="51"/>
      <c r="E30" s="52"/>
      <c r="F30" s="47"/>
      <c r="G30" s="48"/>
      <c r="H30" s="49"/>
      <c r="I30" s="50"/>
      <c r="K30" s="24"/>
    </row>
    <row r="31" spans="1:11" ht="12" customHeight="1" x14ac:dyDescent="0.2">
      <c r="A31" s="713">
        <v>24</v>
      </c>
      <c r="B31" s="53" t="s">
        <v>147</v>
      </c>
      <c r="C31" s="121" t="s">
        <v>148</v>
      </c>
      <c r="D31" s="51"/>
      <c r="E31" s="52"/>
      <c r="F31" s="47"/>
      <c r="G31" s="48"/>
      <c r="H31" s="49"/>
      <c r="I31" s="50"/>
      <c r="K31" s="24"/>
    </row>
    <row r="32" spans="1:11" x14ac:dyDescent="0.2">
      <c r="A32" s="713">
        <v>25</v>
      </c>
      <c r="B32" s="44" t="s">
        <v>149</v>
      </c>
      <c r="C32" s="121" t="s">
        <v>150</v>
      </c>
      <c r="D32" s="51">
        <v>6514</v>
      </c>
      <c r="E32" s="52"/>
      <c r="F32" s="47"/>
      <c r="G32" s="48"/>
      <c r="H32" s="49"/>
      <c r="I32" s="50"/>
      <c r="K32" s="24"/>
    </row>
    <row r="33" spans="1:11" x14ac:dyDescent="0.2">
      <c r="A33" s="713">
        <v>26</v>
      </c>
      <c r="B33" s="53" t="s">
        <v>151</v>
      </c>
      <c r="C33" s="121" t="s">
        <v>152</v>
      </c>
      <c r="D33" s="51"/>
      <c r="E33" s="52"/>
      <c r="F33" s="47"/>
      <c r="G33" s="48"/>
      <c r="H33" s="49"/>
      <c r="I33" s="50"/>
      <c r="K33" s="24"/>
    </row>
    <row r="34" spans="1:11" x14ac:dyDescent="0.2">
      <c r="A34" s="713">
        <v>27</v>
      </c>
      <c r="B34" s="44" t="s">
        <v>153</v>
      </c>
      <c r="C34" s="121" t="s">
        <v>154</v>
      </c>
      <c r="D34" s="51"/>
      <c r="E34" s="52"/>
      <c r="F34" s="47"/>
      <c r="G34" s="48"/>
      <c r="H34" s="49"/>
      <c r="I34" s="50"/>
      <c r="K34" s="24"/>
    </row>
    <row r="35" spans="1:11" ht="16.5" customHeight="1" x14ac:dyDescent="0.2">
      <c r="A35" s="713">
        <v>28</v>
      </c>
      <c r="B35" s="44" t="s">
        <v>155</v>
      </c>
      <c r="C35" s="184" t="s">
        <v>156</v>
      </c>
      <c r="D35" s="51"/>
      <c r="E35" s="52"/>
      <c r="F35" s="47"/>
      <c r="G35" s="48"/>
      <c r="H35" s="49"/>
      <c r="I35" s="50"/>
      <c r="K35" s="24"/>
    </row>
    <row r="36" spans="1:11" x14ac:dyDescent="0.2">
      <c r="A36" s="713">
        <v>29</v>
      </c>
      <c r="B36" s="53" t="s">
        <v>157</v>
      </c>
      <c r="C36" s="121" t="s">
        <v>158</v>
      </c>
      <c r="D36" s="51">
        <v>6325</v>
      </c>
      <c r="E36" s="52">
        <v>81</v>
      </c>
      <c r="F36" s="47"/>
      <c r="G36" s="48"/>
      <c r="H36" s="49"/>
      <c r="I36" s="50"/>
      <c r="K36" s="24"/>
    </row>
    <row r="37" spans="1:11" x14ac:dyDescent="0.2">
      <c r="A37" s="713">
        <v>30</v>
      </c>
      <c r="B37" s="44" t="s">
        <v>46</v>
      </c>
      <c r="C37" s="121" t="s">
        <v>47</v>
      </c>
      <c r="D37" s="51"/>
      <c r="E37" s="52"/>
      <c r="F37" s="47"/>
      <c r="G37" s="48"/>
      <c r="H37" s="49"/>
      <c r="I37" s="50"/>
      <c r="K37" s="24"/>
    </row>
    <row r="38" spans="1:11" x14ac:dyDescent="0.2">
      <c r="A38" s="713">
        <v>31</v>
      </c>
      <c r="B38" s="55" t="s">
        <v>159</v>
      </c>
      <c r="C38" s="121" t="s">
        <v>160</v>
      </c>
      <c r="D38" s="51">
        <v>2866</v>
      </c>
      <c r="E38" s="52"/>
      <c r="F38" s="47"/>
      <c r="G38" s="48"/>
      <c r="H38" s="49"/>
      <c r="I38" s="50"/>
      <c r="K38" s="24"/>
    </row>
    <row r="39" spans="1:11" x14ac:dyDescent="0.2">
      <c r="A39" s="713">
        <v>32</v>
      </c>
      <c r="B39" s="44" t="s">
        <v>58</v>
      </c>
      <c r="C39" s="121" t="s">
        <v>59</v>
      </c>
      <c r="D39" s="51">
        <v>8011</v>
      </c>
      <c r="E39" s="52"/>
      <c r="F39" s="47"/>
      <c r="G39" s="48"/>
      <c r="H39" s="49"/>
      <c r="I39" s="50"/>
      <c r="K39" s="24"/>
    </row>
    <row r="40" spans="1:11" x14ac:dyDescent="0.2">
      <c r="A40" s="713">
        <v>33</v>
      </c>
      <c r="B40" s="44" t="s">
        <v>161</v>
      </c>
      <c r="C40" s="121" t="s">
        <v>162</v>
      </c>
      <c r="D40" s="51">
        <v>2539</v>
      </c>
      <c r="E40" s="52"/>
      <c r="F40" s="47"/>
      <c r="G40" s="48"/>
      <c r="H40" s="49"/>
      <c r="I40" s="50"/>
      <c r="K40" s="24"/>
    </row>
    <row r="41" spans="1:11" x14ac:dyDescent="0.2">
      <c r="A41" s="713">
        <v>34</v>
      </c>
      <c r="B41" s="53" t="s">
        <v>82</v>
      </c>
      <c r="C41" s="121" t="s">
        <v>83</v>
      </c>
      <c r="D41" s="51">
        <v>5969</v>
      </c>
      <c r="E41" s="52"/>
      <c r="F41" s="47"/>
      <c r="G41" s="48"/>
      <c r="H41" s="49"/>
      <c r="I41" s="50"/>
      <c r="K41" s="24"/>
    </row>
    <row r="42" spans="1:11" x14ac:dyDescent="0.2">
      <c r="A42" s="713">
        <v>35</v>
      </c>
      <c r="B42" s="44" t="s">
        <v>163</v>
      </c>
      <c r="C42" s="121" t="s">
        <v>164</v>
      </c>
      <c r="D42" s="51">
        <v>2541</v>
      </c>
      <c r="E42" s="52"/>
      <c r="F42" s="47"/>
      <c r="G42" s="48"/>
      <c r="H42" s="49"/>
      <c r="I42" s="50"/>
      <c r="K42" s="24"/>
    </row>
    <row r="43" spans="1:11" x14ac:dyDescent="0.2">
      <c r="A43" s="713">
        <v>36</v>
      </c>
      <c r="B43" s="44" t="s">
        <v>165</v>
      </c>
      <c r="C43" s="121" t="s">
        <v>166</v>
      </c>
      <c r="D43" s="51">
        <v>1291</v>
      </c>
      <c r="E43" s="52"/>
      <c r="F43" s="47"/>
      <c r="G43" s="48"/>
      <c r="H43" s="49"/>
      <c r="I43" s="50"/>
      <c r="K43" s="24"/>
    </row>
    <row r="44" spans="1:11" x14ac:dyDescent="0.2">
      <c r="A44" s="713">
        <v>37</v>
      </c>
      <c r="B44" s="57" t="s">
        <v>86</v>
      </c>
      <c r="C44" s="123" t="s">
        <v>87</v>
      </c>
      <c r="D44" s="51">
        <v>2271</v>
      </c>
      <c r="E44" s="52"/>
      <c r="F44" s="47"/>
      <c r="G44" s="48"/>
      <c r="H44" s="49"/>
      <c r="I44" s="50"/>
      <c r="K44" s="24"/>
    </row>
    <row r="45" spans="1:11" x14ac:dyDescent="0.2">
      <c r="A45" s="713">
        <v>38</v>
      </c>
      <c r="B45" s="44" t="s">
        <v>167</v>
      </c>
      <c r="C45" s="121" t="s">
        <v>168</v>
      </c>
      <c r="D45" s="51">
        <v>2065</v>
      </c>
      <c r="E45" s="52"/>
      <c r="F45" s="47"/>
      <c r="G45" s="48"/>
      <c r="H45" s="49"/>
      <c r="I45" s="50"/>
      <c r="K45" s="24"/>
    </row>
    <row r="46" spans="1:11" x14ac:dyDescent="0.2">
      <c r="A46" s="713">
        <v>39</v>
      </c>
      <c r="B46" s="55" t="s">
        <v>169</v>
      </c>
      <c r="C46" s="121" t="s">
        <v>170</v>
      </c>
      <c r="D46" s="51"/>
      <c r="E46" s="52"/>
      <c r="F46" s="47"/>
      <c r="G46" s="48"/>
      <c r="H46" s="49"/>
      <c r="I46" s="50"/>
      <c r="K46" s="24"/>
    </row>
    <row r="47" spans="1:11" x14ac:dyDescent="0.2">
      <c r="A47" s="713">
        <v>40</v>
      </c>
      <c r="B47" s="53" t="s">
        <v>171</v>
      </c>
      <c r="C47" s="121" t="s">
        <v>172</v>
      </c>
      <c r="D47" s="51">
        <v>8497</v>
      </c>
      <c r="E47" s="52">
        <v>81</v>
      </c>
      <c r="F47" s="47"/>
      <c r="G47" s="48"/>
      <c r="H47" s="49"/>
      <c r="I47" s="50"/>
      <c r="K47" s="24"/>
    </row>
    <row r="48" spans="1:11" x14ac:dyDescent="0.2">
      <c r="A48" s="713">
        <v>41</v>
      </c>
      <c r="B48" s="44" t="s">
        <v>78</v>
      </c>
      <c r="C48" s="121" t="s">
        <v>79</v>
      </c>
      <c r="D48" s="51">
        <v>2701</v>
      </c>
      <c r="E48" s="52"/>
      <c r="F48" s="47"/>
      <c r="G48" s="48"/>
      <c r="H48" s="49"/>
      <c r="I48" s="50"/>
      <c r="K48" s="24"/>
    </row>
    <row r="49" spans="1:11" x14ac:dyDescent="0.2">
      <c r="A49" s="713">
        <v>42</v>
      </c>
      <c r="B49" s="53" t="s">
        <v>173</v>
      </c>
      <c r="C49" s="121" t="s">
        <v>174</v>
      </c>
      <c r="D49" s="51">
        <v>7435</v>
      </c>
      <c r="E49" s="52"/>
      <c r="F49" s="47"/>
      <c r="G49" s="48"/>
      <c r="H49" s="54">
        <v>56</v>
      </c>
      <c r="I49" s="50">
        <v>620</v>
      </c>
      <c r="K49" s="24"/>
    </row>
    <row r="50" spans="1:11" x14ac:dyDescent="0.2">
      <c r="A50" s="713">
        <v>43</v>
      </c>
      <c r="B50" s="44" t="s">
        <v>175</v>
      </c>
      <c r="C50" s="121" t="s">
        <v>176</v>
      </c>
      <c r="D50" s="51">
        <v>2316</v>
      </c>
      <c r="E50" s="52"/>
      <c r="F50" s="47"/>
      <c r="G50" s="48"/>
      <c r="H50" s="49"/>
      <c r="I50" s="50"/>
      <c r="K50" s="24"/>
    </row>
    <row r="51" spans="1:11" x14ac:dyDescent="0.2">
      <c r="A51" s="713">
        <v>44</v>
      </c>
      <c r="B51" s="44" t="s">
        <v>42</v>
      </c>
      <c r="C51" s="121" t="s">
        <v>43</v>
      </c>
      <c r="D51" s="51">
        <v>2536</v>
      </c>
      <c r="E51" s="52"/>
      <c r="F51" s="47"/>
      <c r="G51" s="48"/>
      <c r="H51" s="49"/>
      <c r="I51" s="50"/>
      <c r="K51" s="24"/>
    </row>
    <row r="52" spans="1:11" x14ac:dyDescent="0.2">
      <c r="A52" s="713">
        <v>45</v>
      </c>
      <c r="B52" s="53" t="s">
        <v>177</v>
      </c>
      <c r="C52" s="121" t="s">
        <v>178</v>
      </c>
      <c r="D52" s="51">
        <v>2282</v>
      </c>
      <c r="E52" s="52"/>
      <c r="F52" s="47"/>
      <c r="G52" s="48"/>
      <c r="H52" s="49"/>
      <c r="I52" s="50"/>
      <c r="K52" s="24"/>
    </row>
    <row r="53" spans="1:11" x14ac:dyDescent="0.2">
      <c r="A53" s="713">
        <v>46</v>
      </c>
      <c r="B53" s="53" t="s">
        <v>179</v>
      </c>
      <c r="C53" s="121" t="s">
        <v>180</v>
      </c>
      <c r="D53" s="51">
        <v>1260</v>
      </c>
      <c r="E53" s="52"/>
      <c r="F53" s="47"/>
      <c r="G53" s="48"/>
      <c r="H53" s="49"/>
      <c r="I53" s="50"/>
      <c r="K53" s="24"/>
    </row>
    <row r="54" spans="1:11" x14ac:dyDescent="0.2">
      <c r="A54" s="713">
        <v>47</v>
      </c>
      <c r="B54" s="44" t="s">
        <v>181</v>
      </c>
      <c r="C54" s="121" t="s">
        <v>182</v>
      </c>
      <c r="D54" s="51">
        <v>2544</v>
      </c>
      <c r="E54" s="52"/>
      <c r="F54" s="47"/>
      <c r="G54" s="48"/>
      <c r="H54" s="49"/>
      <c r="I54" s="50"/>
      <c r="K54" s="24"/>
    </row>
    <row r="55" spans="1:11" x14ac:dyDescent="0.2">
      <c r="A55" s="713">
        <v>48</v>
      </c>
      <c r="B55" s="53" t="s">
        <v>183</v>
      </c>
      <c r="C55" s="121" t="s">
        <v>184</v>
      </c>
      <c r="D55" s="51">
        <v>2799</v>
      </c>
      <c r="E55" s="52"/>
      <c r="F55" s="47"/>
      <c r="G55" s="48"/>
      <c r="H55" s="49"/>
      <c r="I55" s="50"/>
      <c r="K55" s="24"/>
    </row>
    <row r="56" spans="1:11" x14ac:dyDescent="0.2">
      <c r="A56" s="713">
        <v>49</v>
      </c>
      <c r="B56" s="44" t="s">
        <v>185</v>
      </c>
      <c r="C56" s="121" t="s">
        <v>186</v>
      </c>
      <c r="D56" s="51">
        <v>10783</v>
      </c>
      <c r="E56" s="52"/>
      <c r="F56" s="47"/>
      <c r="G56" s="48"/>
      <c r="H56" s="49"/>
      <c r="I56" s="50"/>
      <c r="K56" s="24"/>
    </row>
    <row r="57" spans="1:11" x14ac:dyDescent="0.2">
      <c r="A57" s="713">
        <v>50</v>
      </c>
      <c r="B57" s="53" t="s">
        <v>187</v>
      </c>
      <c r="C57" s="121" t="s">
        <v>188</v>
      </c>
      <c r="D57" s="51">
        <v>2097</v>
      </c>
      <c r="E57" s="52"/>
      <c r="F57" s="47"/>
      <c r="G57" s="48"/>
      <c r="H57" s="49"/>
      <c r="I57" s="50"/>
      <c r="K57" s="24"/>
    </row>
    <row r="58" spans="1:11" x14ac:dyDescent="0.2">
      <c r="A58" s="713">
        <v>51</v>
      </c>
      <c r="B58" s="53" t="s">
        <v>189</v>
      </c>
      <c r="C58" s="121" t="s">
        <v>190</v>
      </c>
      <c r="D58" s="51"/>
      <c r="E58" s="52"/>
      <c r="F58" s="47"/>
      <c r="G58" s="48"/>
      <c r="H58" s="49"/>
      <c r="I58" s="50"/>
      <c r="K58" s="24"/>
    </row>
    <row r="59" spans="1:11" ht="17.25" customHeight="1" x14ac:dyDescent="0.2">
      <c r="A59" s="713">
        <v>52</v>
      </c>
      <c r="B59" s="711" t="s">
        <v>191</v>
      </c>
      <c r="C59" s="122" t="s">
        <v>192</v>
      </c>
      <c r="D59" s="51"/>
      <c r="E59" s="52"/>
      <c r="F59" s="47"/>
      <c r="G59" s="48"/>
      <c r="H59" s="49"/>
      <c r="I59" s="50"/>
      <c r="K59" s="24"/>
    </row>
    <row r="60" spans="1:11" ht="17.25" customHeight="1" x14ac:dyDescent="0.2">
      <c r="A60" s="713">
        <v>53</v>
      </c>
      <c r="B60" s="53" t="s">
        <v>22</v>
      </c>
      <c r="C60" s="121" t="s">
        <v>23</v>
      </c>
      <c r="D60" s="51"/>
      <c r="E60" s="52"/>
      <c r="F60" s="47"/>
      <c r="G60" s="48"/>
      <c r="H60" s="49"/>
      <c r="I60" s="50"/>
      <c r="K60" s="24"/>
    </row>
    <row r="61" spans="1:11" ht="17.25" customHeight="1" x14ac:dyDescent="0.2">
      <c r="A61" s="713">
        <v>54</v>
      </c>
      <c r="B61" s="53" t="s">
        <v>24</v>
      </c>
      <c r="C61" s="121" t="s">
        <v>25</v>
      </c>
      <c r="D61" s="51"/>
      <c r="E61" s="52"/>
      <c r="F61" s="47"/>
      <c r="G61" s="48"/>
      <c r="H61" s="49"/>
      <c r="I61" s="50"/>
      <c r="K61" s="24"/>
    </row>
    <row r="62" spans="1:11" ht="17.25" customHeight="1" x14ac:dyDescent="0.2">
      <c r="A62" s="713">
        <v>55</v>
      </c>
      <c r="B62" s="53" t="s">
        <v>193</v>
      </c>
      <c r="C62" s="121" t="s">
        <v>194</v>
      </c>
      <c r="D62" s="51"/>
      <c r="E62" s="52"/>
      <c r="F62" s="47"/>
      <c r="G62" s="48"/>
      <c r="H62" s="49"/>
      <c r="I62" s="50"/>
      <c r="K62" s="24"/>
    </row>
    <row r="63" spans="1:11" ht="17.25" customHeight="1" x14ac:dyDescent="0.2">
      <c r="A63" s="713">
        <v>56</v>
      </c>
      <c r="B63" s="44" t="s">
        <v>26</v>
      </c>
      <c r="C63" s="121" t="s">
        <v>27</v>
      </c>
      <c r="D63" s="51"/>
      <c r="E63" s="52"/>
      <c r="F63" s="47"/>
      <c r="G63" s="48"/>
      <c r="H63" s="49"/>
      <c r="I63" s="50"/>
      <c r="K63" s="24"/>
    </row>
    <row r="64" spans="1:11" ht="17.25" customHeight="1" x14ac:dyDescent="0.2">
      <c r="A64" s="713">
        <v>57</v>
      </c>
      <c r="B64" s="55" t="s">
        <v>28</v>
      </c>
      <c r="C64" s="121" t="s">
        <v>29</v>
      </c>
      <c r="D64" s="51"/>
      <c r="E64" s="52"/>
      <c r="F64" s="47"/>
      <c r="G64" s="48"/>
      <c r="H64" s="49"/>
      <c r="I64" s="50"/>
      <c r="K64" s="24"/>
    </row>
    <row r="65" spans="1:11" ht="27.75" customHeight="1" x14ac:dyDescent="0.2">
      <c r="A65" s="713">
        <v>58</v>
      </c>
      <c r="B65" s="44" t="s">
        <v>196</v>
      </c>
      <c r="C65" s="121" t="s">
        <v>197</v>
      </c>
      <c r="D65" s="51"/>
      <c r="E65" s="52"/>
      <c r="F65" s="47"/>
      <c r="G65" s="48"/>
      <c r="H65" s="49"/>
      <c r="I65" s="50"/>
      <c r="K65" s="24"/>
    </row>
    <row r="66" spans="1:11" ht="27.75" customHeight="1" x14ac:dyDescent="0.2">
      <c r="A66" s="713">
        <v>59</v>
      </c>
      <c r="B66" s="53" t="s">
        <v>198</v>
      </c>
      <c r="C66" s="121" t="s">
        <v>199</v>
      </c>
      <c r="D66" s="51"/>
      <c r="E66" s="52"/>
      <c r="F66" s="47"/>
      <c r="G66" s="48"/>
      <c r="H66" s="49"/>
      <c r="I66" s="50"/>
      <c r="K66" s="24"/>
    </row>
    <row r="67" spans="1:11" x14ac:dyDescent="0.2">
      <c r="A67" s="713">
        <v>60</v>
      </c>
      <c r="B67" s="44" t="s">
        <v>62</v>
      </c>
      <c r="C67" s="121" t="s">
        <v>200</v>
      </c>
      <c r="D67" s="51"/>
      <c r="E67" s="52"/>
      <c r="F67" s="47"/>
      <c r="G67" s="48"/>
      <c r="H67" s="49"/>
      <c r="I67" s="50"/>
      <c r="K67" s="24"/>
    </row>
    <row r="68" spans="1:11" x14ac:dyDescent="0.2">
      <c r="A68" s="713">
        <v>61</v>
      </c>
      <c r="B68" s="44" t="s">
        <v>64</v>
      </c>
      <c r="C68" s="121" t="s">
        <v>201</v>
      </c>
      <c r="D68" s="51"/>
      <c r="E68" s="52"/>
      <c r="F68" s="47"/>
      <c r="G68" s="48"/>
      <c r="H68" s="49"/>
      <c r="I68" s="50"/>
      <c r="K68" s="24"/>
    </row>
    <row r="69" spans="1:11" x14ac:dyDescent="0.2">
      <c r="A69" s="713">
        <v>62</v>
      </c>
      <c r="B69" s="44" t="s">
        <v>66</v>
      </c>
      <c r="C69" s="121" t="s">
        <v>202</v>
      </c>
      <c r="D69" s="51"/>
      <c r="E69" s="52"/>
      <c r="F69" s="47"/>
      <c r="G69" s="48"/>
      <c r="H69" s="49"/>
      <c r="I69" s="50"/>
      <c r="K69" s="24"/>
    </row>
    <row r="70" spans="1:11" ht="16.5" customHeight="1" x14ac:dyDescent="0.2">
      <c r="A70" s="713">
        <v>63</v>
      </c>
      <c r="B70" s="44" t="s">
        <v>203</v>
      </c>
      <c r="C70" s="121" t="s">
        <v>204</v>
      </c>
      <c r="D70" s="51"/>
      <c r="E70" s="52"/>
      <c r="F70" s="47"/>
      <c r="G70" s="48"/>
      <c r="H70" s="49"/>
      <c r="I70" s="50"/>
      <c r="K70" s="24"/>
    </row>
    <row r="71" spans="1:11" ht="16.5" customHeight="1" x14ac:dyDescent="0.2">
      <c r="A71" s="713">
        <v>64</v>
      </c>
      <c r="B71" s="44" t="s">
        <v>205</v>
      </c>
      <c r="C71" s="121" t="s">
        <v>206</v>
      </c>
      <c r="D71" s="51"/>
      <c r="E71" s="52"/>
      <c r="F71" s="47"/>
      <c r="G71" s="48"/>
      <c r="H71" s="49"/>
      <c r="I71" s="50"/>
      <c r="K71" s="24"/>
    </row>
    <row r="72" spans="1:11" ht="16.5" customHeight="1" x14ac:dyDescent="0.2">
      <c r="A72" s="713">
        <v>65</v>
      </c>
      <c r="B72" s="44" t="s">
        <v>207</v>
      </c>
      <c r="C72" s="121" t="s">
        <v>208</v>
      </c>
      <c r="D72" s="51"/>
      <c r="E72" s="52"/>
      <c r="F72" s="47"/>
      <c r="G72" s="48"/>
      <c r="H72" s="49"/>
      <c r="I72" s="50"/>
      <c r="K72" s="24"/>
    </row>
    <row r="73" spans="1:11" ht="16.5" customHeight="1" x14ac:dyDescent="0.2">
      <c r="A73" s="713">
        <v>66</v>
      </c>
      <c r="B73" s="44" t="s">
        <v>209</v>
      </c>
      <c r="C73" s="121" t="s">
        <v>210</v>
      </c>
      <c r="D73" s="51"/>
      <c r="E73" s="52"/>
      <c r="F73" s="47"/>
      <c r="G73" s="48"/>
      <c r="H73" s="49"/>
      <c r="I73" s="50"/>
      <c r="K73" s="24"/>
    </row>
    <row r="74" spans="1:11" ht="16.5" customHeight="1" x14ac:dyDescent="0.2">
      <c r="A74" s="713">
        <v>67</v>
      </c>
      <c r="B74" s="53" t="s">
        <v>211</v>
      </c>
      <c r="C74" s="121" t="s">
        <v>212</v>
      </c>
      <c r="D74" s="51"/>
      <c r="E74" s="52"/>
      <c r="F74" s="47"/>
      <c r="G74" s="48"/>
      <c r="H74" s="49"/>
      <c r="I74" s="50"/>
      <c r="K74" s="24"/>
    </row>
    <row r="75" spans="1:11" ht="16.5" customHeight="1" x14ac:dyDescent="0.2">
      <c r="A75" s="713">
        <v>68</v>
      </c>
      <c r="B75" s="44" t="s">
        <v>213</v>
      </c>
      <c r="C75" s="121" t="s">
        <v>214</v>
      </c>
      <c r="D75" s="51"/>
      <c r="E75" s="52"/>
      <c r="F75" s="47"/>
      <c r="G75" s="48"/>
      <c r="H75" s="49"/>
      <c r="I75" s="50"/>
      <c r="K75" s="24"/>
    </row>
    <row r="76" spans="1:11" ht="16.5" customHeight="1" x14ac:dyDescent="0.2">
      <c r="A76" s="713">
        <v>69</v>
      </c>
      <c r="B76" s="53" t="s">
        <v>215</v>
      </c>
      <c r="C76" s="121" t="s">
        <v>216</v>
      </c>
      <c r="D76" s="51"/>
      <c r="E76" s="52"/>
      <c r="F76" s="47"/>
      <c r="G76" s="48"/>
      <c r="H76" s="49"/>
      <c r="I76" s="50"/>
      <c r="K76" s="24"/>
    </row>
    <row r="77" spans="1:11" ht="17.25" customHeight="1" x14ac:dyDescent="0.2">
      <c r="A77" s="713">
        <v>70</v>
      </c>
      <c r="B77" s="44" t="s">
        <v>217</v>
      </c>
      <c r="C77" s="121" t="s">
        <v>218</v>
      </c>
      <c r="D77" s="51"/>
      <c r="E77" s="52"/>
      <c r="F77" s="47"/>
      <c r="G77" s="48"/>
      <c r="H77" s="49"/>
      <c r="I77" s="50"/>
      <c r="K77" s="24"/>
    </row>
    <row r="78" spans="1:11" x14ac:dyDescent="0.2">
      <c r="A78" s="713">
        <v>71</v>
      </c>
      <c r="B78" s="53" t="s">
        <v>50</v>
      </c>
      <c r="C78" s="121" t="s">
        <v>219</v>
      </c>
      <c r="D78" s="51"/>
      <c r="E78" s="52"/>
      <c r="F78" s="47"/>
      <c r="G78" s="48"/>
      <c r="H78" s="49"/>
      <c r="I78" s="50"/>
      <c r="K78" s="24"/>
    </row>
    <row r="79" spans="1:11" x14ac:dyDescent="0.2">
      <c r="A79" s="713">
        <v>72</v>
      </c>
      <c r="B79" s="53" t="s">
        <v>52</v>
      </c>
      <c r="C79" s="121" t="s">
        <v>220</v>
      </c>
      <c r="D79" s="51"/>
      <c r="E79" s="52"/>
      <c r="F79" s="47"/>
      <c r="G79" s="48"/>
      <c r="H79" s="49"/>
      <c r="I79" s="50"/>
      <c r="K79" s="24"/>
    </row>
    <row r="80" spans="1:11" x14ac:dyDescent="0.2">
      <c r="A80" s="713">
        <v>73</v>
      </c>
      <c r="B80" s="44" t="s">
        <v>44</v>
      </c>
      <c r="C80" s="121" t="s">
        <v>221</v>
      </c>
      <c r="D80" s="51"/>
      <c r="E80" s="52"/>
      <c r="F80" s="47"/>
      <c r="G80" s="48"/>
      <c r="H80" s="49"/>
      <c r="I80" s="50"/>
      <c r="K80" s="24"/>
    </row>
    <row r="81" spans="1:11" x14ac:dyDescent="0.2">
      <c r="A81" s="713">
        <v>74</v>
      </c>
      <c r="B81" s="44" t="s">
        <v>54</v>
      </c>
      <c r="C81" s="121" t="s">
        <v>222</v>
      </c>
      <c r="D81" s="51"/>
      <c r="E81" s="52"/>
      <c r="F81" s="47"/>
      <c r="G81" s="48"/>
      <c r="H81" s="49"/>
      <c r="I81" s="50"/>
      <c r="K81" s="24"/>
    </row>
    <row r="82" spans="1:11" x14ac:dyDescent="0.2">
      <c r="A82" s="713">
        <v>75</v>
      </c>
      <c r="B82" s="44" t="s">
        <v>36</v>
      </c>
      <c r="C82" s="121" t="s">
        <v>37</v>
      </c>
      <c r="D82" s="51"/>
      <c r="E82" s="52"/>
      <c r="F82" s="47"/>
      <c r="G82" s="48"/>
      <c r="H82" s="49"/>
      <c r="I82" s="50"/>
      <c r="K82" s="24"/>
    </row>
    <row r="83" spans="1:11" x14ac:dyDescent="0.2">
      <c r="A83" s="713">
        <v>76</v>
      </c>
      <c r="B83" s="44" t="s">
        <v>48</v>
      </c>
      <c r="C83" s="121" t="s">
        <v>223</v>
      </c>
      <c r="D83" s="51"/>
      <c r="E83" s="52"/>
      <c r="F83" s="47"/>
      <c r="G83" s="48"/>
      <c r="H83" s="49"/>
      <c r="I83" s="50"/>
      <c r="K83" s="24"/>
    </row>
    <row r="84" spans="1:11" x14ac:dyDescent="0.2">
      <c r="A84" s="713">
        <v>77</v>
      </c>
      <c r="B84" s="44" t="s">
        <v>224</v>
      </c>
      <c r="C84" s="177" t="s">
        <v>225</v>
      </c>
      <c r="D84" s="51"/>
      <c r="E84" s="52"/>
      <c r="F84" s="47"/>
      <c r="G84" s="48"/>
      <c r="H84" s="49"/>
      <c r="I84" s="50"/>
      <c r="K84" s="24"/>
    </row>
    <row r="85" spans="1:11" x14ac:dyDescent="0.2">
      <c r="A85" s="713">
        <v>78</v>
      </c>
      <c r="B85" s="59" t="s">
        <v>226</v>
      </c>
      <c r="C85" s="177" t="s">
        <v>227</v>
      </c>
      <c r="D85" s="51"/>
      <c r="E85" s="52"/>
      <c r="F85" s="47"/>
      <c r="G85" s="48"/>
      <c r="H85" s="49"/>
      <c r="I85" s="50"/>
      <c r="K85" s="24"/>
    </row>
    <row r="86" spans="1:11" ht="25.5" x14ac:dyDescent="0.2">
      <c r="A86" s="1212">
        <v>79</v>
      </c>
      <c r="B86" s="1213" t="s">
        <v>228</v>
      </c>
      <c r="C86" s="178" t="s">
        <v>229</v>
      </c>
      <c r="D86" s="51"/>
      <c r="E86" s="52"/>
      <c r="F86" s="47"/>
      <c r="G86" s="48"/>
      <c r="H86" s="49"/>
      <c r="I86" s="50"/>
      <c r="K86" s="24"/>
    </row>
    <row r="87" spans="1:11" ht="37.5" customHeight="1" x14ac:dyDescent="0.2">
      <c r="A87" s="1212"/>
      <c r="B87" s="1214"/>
      <c r="C87" s="177" t="s">
        <v>230</v>
      </c>
      <c r="D87" s="51"/>
      <c r="E87" s="52"/>
      <c r="F87" s="47"/>
      <c r="G87" s="48"/>
      <c r="H87" s="49"/>
      <c r="I87" s="50"/>
      <c r="K87" s="24"/>
    </row>
    <row r="88" spans="1:11" ht="24" customHeight="1" x14ac:dyDescent="0.2">
      <c r="A88" s="1212"/>
      <c r="B88" s="1214"/>
      <c r="C88" s="177" t="s">
        <v>231</v>
      </c>
      <c r="D88" s="51"/>
      <c r="E88" s="52"/>
      <c r="F88" s="47"/>
      <c r="G88" s="48"/>
      <c r="H88" s="49"/>
      <c r="I88" s="50"/>
      <c r="K88" s="24"/>
    </row>
    <row r="89" spans="1:11" ht="24" customHeight="1" x14ac:dyDescent="0.2">
      <c r="A89" s="1212"/>
      <c r="B89" s="1215"/>
      <c r="C89" s="185" t="s">
        <v>232</v>
      </c>
      <c r="D89" s="51"/>
      <c r="E89" s="52"/>
      <c r="F89" s="47"/>
      <c r="G89" s="48"/>
      <c r="H89" s="49"/>
      <c r="I89" s="50"/>
      <c r="K89" s="24"/>
    </row>
    <row r="90" spans="1:11" ht="24" customHeight="1" x14ac:dyDescent="0.2">
      <c r="A90" s="713">
        <v>80</v>
      </c>
      <c r="B90" s="53" t="s">
        <v>233</v>
      </c>
      <c r="C90" s="121" t="s">
        <v>234</v>
      </c>
      <c r="D90" s="51"/>
      <c r="E90" s="52"/>
      <c r="F90" s="47"/>
      <c r="G90" s="48"/>
      <c r="H90" s="49"/>
      <c r="I90" s="50"/>
      <c r="K90" s="24"/>
    </row>
    <row r="91" spans="1:11" x14ac:dyDescent="0.2">
      <c r="A91" s="713">
        <v>81</v>
      </c>
      <c r="B91" s="44" t="s">
        <v>235</v>
      </c>
      <c r="C91" s="121" t="s">
        <v>236</v>
      </c>
      <c r="D91" s="51"/>
      <c r="E91" s="52"/>
      <c r="F91" s="47"/>
      <c r="G91" s="48"/>
      <c r="H91" s="49"/>
      <c r="I91" s="50"/>
      <c r="K91" s="24"/>
    </row>
    <row r="92" spans="1:11" x14ac:dyDescent="0.2">
      <c r="A92" s="713">
        <v>82</v>
      </c>
      <c r="B92" s="53" t="s">
        <v>74</v>
      </c>
      <c r="C92" s="121" t="s">
        <v>237</v>
      </c>
      <c r="D92" s="51"/>
      <c r="E92" s="52"/>
      <c r="F92" s="47"/>
      <c r="G92" s="48"/>
      <c r="H92" s="49"/>
      <c r="I92" s="50"/>
      <c r="K92" s="24"/>
    </row>
    <row r="93" spans="1:11" x14ac:dyDescent="0.2">
      <c r="A93" s="713">
        <v>83</v>
      </c>
      <c r="B93" s="55" t="s">
        <v>38</v>
      </c>
      <c r="C93" s="121" t="s">
        <v>39</v>
      </c>
      <c r="D93" s="51">
        <v>1653</v>
      </c>
      <c r="E93" s="52"/>
      <c r="F93" s="47"/>
      <c r="G93" s="48"/>
      <c r="H93" s="49"/>
      <c r="I93" s="50"/>
      <c r="K93" s="24"/>
    </row>
    <row r="94" spans="1:11" x14ac:dyDescent="0.2">
      <c r="A94" s="713">
        <v>84</v>
      </c>
      <c r="B94" s="44" t="s">
        <v>40</v>
      </c>
      <c r="C94" s="121" t="s">
        <v>41</v>
      </c>
      <c r="D94" s="51">
        <v>2130</v>
      </c>
      <c r="E94" s="52"/>
      <c r="F94" s="47"/>
      <c r="G94" s="48"/>
      <c r="H94" s="49"/>
      <c r="I94" s="50"/>
      <c r="K94" s="24"/>
    </row>
    <row r="95" spans="1:11" x14ac:dyDescent="0.2">
      <c r="A95" s="713">
        <v>85</v>
      </c>
      <c r="B95" s="44" t="s">
        <v>238</v>
      </c>
      <c r="C95" s="121" t="s">
        <v>239</v>
      </c>
      <c r="D95" s="51">
        <v>3711</v>
      </c>
      <c r="E95" s="52"/>
      <c r="F95" s="47"/>
      <c r="G95" s="48"/>
      <c r="H95" s="49"/>
      <c r="I95" s="50"/>
      <c r="K95" s="24"/>
    </row>
    <row r="96" spans="1:11" x14ac:dyDescent="0.2">
      <c r="A96" s="713">
        <v>86</v>
      </c>
      <c r="B96" s="55" t="s">
        <v>240</v>
      </c>
      <c r="C96" s="121" t="s">
        <v>241</v>
      </c>
      <c r="D96" s="51">
        <v>1644</v>
      </c>
      <c r="E96" s="52"/>
      <c r="F96" s="47"/>
      <c r="G96" s="48"/>
      <c r="H96" s="49"/>
      <c r="I96" s="50"/>
      <c r="K96" s="24"/>
    </row>
    <row r="97" spans="1:11" x14ac:dyDescent="0.2">
      <c r="A97" s="713">
        <v>87</v>
      </c>
      <c r="B97" s="44" t="s">
        <v>88</v>
      </c>
      <c r="C97" s="121" t="s">
        <v>89</v>
      </c>
      <c r="D97" s="51">
        <v>2440</v>
      </c>
      <c r="E97" s="52"/>
      <c r="F97" s="47"/>
      <c r="G97" s="48"/>
      <c r="H97" s="49"/>
      <c r="I97" s="50"/>
      <c r="K97" s="24"/>
    </row>
    <row r="98" spans="1:11" x14ac:dyDescent="0.2">
      <c r="A98" s="713">
        <v>88</v>
      </c>
      <c r="B98" s="55" t="s">
        <v>242</v>
      </c>
      <c r="C98" s="121" t="s">
        <v>243</v>
      </c>
      <c r="D98" s="51">
        <v>5035</v>
      </c>
      <c r="E98" s="52"/>
      <c r="F98" s="47"/>
      <c r="G98" s="48"/>
      <c r="H98" s="49"/>
      <c r="I98" s="50"/>
      <c r="K98" s="24"/>
    </row>
    <row r="99" spans="1:11" x14ac:dyDescent="0.2">
      <c r="A99" s="713">
        <v>89</v>
      </c>
      <c r="B99" s="44" t="s">
        <v>244</v>
      </c>
      <c r="C99" s="121" t="s">
        <v>245</v>
      </c>
      <c r="D99" s="51">
        <v>3611</v>
      </c>
      <c r="E99" s="52"/>
      <c r="F99" s="47"/>
      <c r="G99" s="48"/>
      <c r="H99" s="49"/>
      <c r="I99" s="50"/>
      <c r="K99" s="24"/>
    </row>
    <row r="100" spans="1:11" x14ac:dyDescent="0.2">
      <c r="A100" s="713">
        <v>90</v>
      </c>
      <c r="B100" s="53" t="s">
        <v>246</v>
      </c>
      <c r="C100" s="121" t="s">
        <v>247</v>
      </c>
      <c r="D100" s="51">
        <v>1651</v>
      </c>
      <c r="E100" s="52"/>
      <c r="F100" s="47"/>
      <c r="G100" s="48"/>
      <c r="H100" s="49"/>
      <c r="I100" s="50"/>
      <c r="K100" s="24"/>
    </row>
    <row r="101" spans="1:11" x14ac:dyDescent="0.2">
      <c r="A101" s="713">
        <v>91</v>
      </c>
      <c r="B101" s="44" t="s">
        <v>248</v>
      </c>
      <c r="C101" s="121" t="s">
        <v>249</v>
      </c>
      <c r="D101" s="51">
        <v>2232</v>
      </c>
      <c r="E101" s="52"/>
      <c r="F101" s="47"/>
      <c r="G101" s="48"/>
      <c r="H101" s="49"/>
      <c r="I101" s="50"/>
      <c r="K101" s="24"/>
    </row>
    <row r="102" spans="1:11" x14ac:dyDescent="0.2">
      <c r="A102" s="713">
        <v>92</v>
      </c>
      <c r="B102" s="44" t="s">
        <v>250</v>
      </c>
      <c r="C102" s="121" t="s">
        <v>251</v>
      </c>
      <c r="D102" s="51">
        <v>1702</v>
      </c>
      <c r="E102" s="52"/>
      <c r="F102" s="47"/>
      <c r="G102" s="48"/>
      <c r="H102" s="49"/>
      <c r="I102" s="50"/>
      <c r="K102" s="24"/>
    </row>
    <row r="103" spans="1:11" x14ac:dyDescent="0.2">
      <c r="A103" s="713">
        <v>93</v>
      </c>
      <c r="B103" s="53" t="s">
        <v>32</v>
      </c>
      <c r="C103" s="121" t="s">
        <v>33</v>
      </c>
      <c r="D103" s="51">
        <v>2656</v>
      </c>
      <c r="E103" s="52">
        <v>81</v>
      </c>
      <c r="F103" s="47"/>
      <c r="G103" s="48"/>
      <c r="H103" s="49"/>
      <c r="I103" s="50"/>
      <c r="K103" s="24"/>
    </row>
    <row r="104" spans="1:11" x14ac:dyDescent="0.2">
      <c r="A104" s="713">
        <v>94</v>
      </c>
      <c r="B104" s="44" t="s">
        <v>252</v>
      </c>
      <c r="C104" s="121" t="s">
        <v>253</v>
      </c>
      <c r="D104" s="51">
        <v>4619</v>
      </c>
      <c r="E104" s="52"/>
      <c r="F104" s="47"/>
      <c r="G104" s="48"/>
      <c r="H104" s="49"/>
      <c r="I104" s="50"/>
      <c r="K104" s="24"/>
    </row>
    <row r="105" spans="1:11" x14ac:dyDescent="0.2">
      <c r="A105" s="713">
        <v>95</v>
      </c>
      <c r="B105" s="53" t="s">
        <v>254</v>
      </c>
      <c r="C105" s="121" t="s">
        <v>255</v>
      </c>
      <c r="D105" s="51">
        <v>2076</v>
      </c>
      <c r="E105" s="52"/>
      <c r="F105" s="47"/>
      <c r="G105" s="48"/>
      <c r="H105" s="49"/>
      <c r="I105" s="50"/>
      <c r="K105" s="24"/>
    </row>
    <row r="106" spans="1:11" x14ac:dyDescent="0.2">
      <c r="A106" s="713">
        <v>96</v>
      </c>
      <c r="B106" s="53" t="s">
        <v>256</v>
      </c>
      <c r="C106" s="121" t="s">
        <v>257</v>
      </c>
      <c r="D106" s="51">
        <v>4678</v>
      </c>
      <c r="E106" s="52"/>
      <c r="F106" s="47"/>
      <c r="G106" s="48"/>
      <c r="H106" s="49"/>
      <c r="I106" s="50"/>
      <c r="K106" s="24"/>
    </row>
    <row r="107" spans="1:11" x14ac:dyDescent="0.2">
      <c r="A107" s="713">
        <v>97</v>
      </c>
      <c r="B107" s="44" t="s">
        <v>76</v>
      </c>
      <c r="C107" s="121" t="s">
        <v>77</v>
      </c>
      <c r="D107" s="51">
        <v>1853</v>
      </c>
      <c r="E107" s="52"/>
      <c r="F107" s="47"/>
      <c r="G107" s="48"/>
      <c r="H107" s="49"/>
      <c r="I107" s="50"/>
      <c r="K107" s="24"/>
    </row>
    <row r="108" spans="1:11" x14ac:dyDescent="0.2">
      <c r="A108" s="713">
        <v>98</v>
      </c>
      <c r="B108" s="44" t="s">
        <v>258</v>
      </c>
      <c r="C108" s="121" t="s">
        <v>259</v>
      </c>
      <c r="D108" s="51"/>
      <c r="E108" s="52"/>
      <c r="F108" s="47"/>
      <c r="G108" s="48"/>
      <c r="H108" s="49"/>
      <c r="I108" s="50"/>
      <c r="K108" s="24"/>
    </row>
    <row r="109" spans="1:11" x14ac:dyDescent="0.2">
      <c r="A109" s="713">
        <v>99</v>
      </c>
      <c r="B109" s="44" t="s">
        <v>260</v>
      </c>
      <c r="C109" s="121" t="s">
        <v>261</v>
      </c>
      <c r="D109" s="51"/>
      <c r="E109" s="52"/>
      <c r="F109" s="47"/>
      <c r="G109" s="48"/>
      <c r="H109" s="49"/>
      <c r="I109" s="50"/>
      <c r="K109" s="24"/>
    </row>
    <row r="110" spans="1:11" x14ac:dyDescent="0.2">
      <c r="A110" s="713">
        <v>100</v>
      </c>
      <c r="B110" s="53" t="s">
        <v>264</v>
      </c>
      <c r="C110" s="121" t="s">
        <v>265</v>
      </c>
      <c r="D110" s="51"/>
      <c r="E110" s="52"/>
      <c r="F110" s="47"/>
      <c r="G110" s="48"/>
      <c r="H110" s="49"/>
      <c r="I110" s="50"/>
      <c r="K110" s="24"/>
    </row>
    <row r="111" spans="1:11" x14ac:dyDescent="0.2">
      <c r="A111" s="713">
        <v>101</v>
      </c>
      <c r="B111" s="55" t="s">
        <v>266</v>
      </c>
      <c r="C111" s="121" t="s">
        <v>267</v>
      </c>
      <c r="D111" s="51"/>
      <c r="E111" s="52"/>
      <c r="F111" s="47"/>
      <c r="G111" s="48"/>
      <c r="H111" s="49"/>
      <c r="I111" s="50"/>
      <c r="K111" s="24"/>
    </row>
    <row r="112" spans="1:11" x14ac:dyDescent="0.2">
      <c r="A112" s="713">
        <v>102</v>
      </c>
      <c r="B112" s="44" t="s">
        <v>268</v>
      </c>
      <c r="C112" s="121" t="s">
        <v>269</v>
      </c>
      <c r="D112" s="51"/>
      <c r="E112" s="52"/>
      <c r="F112" s="47"/>
      <c r="G112" s="48"/>
      <c r="H112" s="49"/>
      <c r="I112" s="50"/>
      <c r="K112" s="24"/>
    </row>
    <row r="113" spans="1:11" x14ac:dyDescent="0.2">
      <c r="A113" s="713">
        <v>103</v>
      </c>
      <c r="B113" s="44" t="s">
        <v>270</v>
      </c>
      <c r="C113" s="121" t="s">
        <v>271</v>
      </c>
      <c r="D113" s="51"/>
      <c r="E113" s="52"/>
      <c r="F113" s="47"/>
      <c r="G113" s="48"/>
      <c r="H113" s="49"/>
      <c r="I113" s="50"/>
      <c r="K113" s="24"/>
    </row>
    <row r="114" spans="1:11" x14ac:dyDescent="0.2">
      <c r="A114" s="713">
        <v>104</v>
      </c>
      <c r="B114" s="53" t="s">
        <v>272</v>
      </c>
      <c r="C114" s="121" t="s">
        <v>273</v>
      </c>
      <c r="D114" s="51"/>
      <c r="E114" s="52"/>
      <c r="F114" s="47"/>
      <c r="G114" s="48"/>
      <c r="H114" s="49"/>
      <c r="I114" s="50"/>
      <c r="K114" s="24"/>
    </row>
    <row r="115" spans="1:11" ht="13.5" customHeight="1" x14ac:dyDescent="0.2">
      <c r="A115" s="713">
        <v>105</v>
      </c>
      <c r="B115" s="53" t="s">
        <v>274</v>
      </c>
      <c r="C115" s="121" t="s">
        <v>275</v>
      </c>
      <c r="D115" s="51"/>
      <c r="E115" s="52"/>
      <c r="F115" s="47"/>
      <c r="G115" s="48"/>
      <c r="H115" s="49"/>
      <c r="I115" s="50"/>
      <c r="K115" s="24"/>
    </row>
    <row r="116" spans="1:11" x14ac:dyDescent="0.2">
      <c r="A116" s="713">
        <v>106</v>
      </c>
      <c r="B116" s="44" t="s">
        <v>276</v>
      </c>
      <c r="C116" s="121" t="s">
        <v>277</v>
      </c>
      <c r="D116" s="51"/>
      <c r="E116" s="52"/>
      <c r="F116" s="47"/>
      <c r="G116" s="48"/>
      <c r="H116" s="49"/>
      <c r="I116" s="50"/>
      <c r="K116" s="24"/>
    </row>
    <row r="117" spans="1:11" x14ac:dyDescent="0.2">
      <c r="A117" s="713">
        <v>107</v>
      </c>
      <c r="B117" s="44" t="s">
        <v>278</v>
      </c>
      <c r="C117" s="121" t="s">
        <v>279</v>
      </c>
      <c r="D117" s="51"/>
      <c r="E117" s="52"/>
      <c r="F117" s="47"/>
      <c r="G117" s="48"/>
      <c r="H117" s="49"/>
      <c r="I117" s="50"/>
      <c r="K117" s="24"/>
    </row>
    <row r="118" spans="1:11" x14ac:dyDescent="0.2">
      <c r="A118" s="713">
        <v>108</v>
      </c>
      <c r="B118" s="44" t="s">
        <v>280</v>
      </c>
      <c r="C118" s="121" t="s">
        <v>281</v>
      </c>
      <c r="D118" s="51"/>
      <c r="E118" s="52"/>
      <c r="F118" s="47"/>
      <c r="G118" s="48"/>
      <c r="H118" s="49"/>
      <c r="I118" s="50"/>
      <c r="K118" s="24"/>
    </row>
    <row r="119" spans="1:11" x14ac:dyDescent="0.2">
      <c r="A119" s="713">
        <v>109</v>
      </c>
      <c r="B119" s="711" t="s">
        <v>282</v>
      </c>
      <c r="C119" s="177" t="s">
        <v>283</v>
      </c>
      <c r="D119" s="51"/>
      <c r="E119" s="52"/>
      <c r="F119" s="47"/>
      <c r="G119" s="48"/>
      <c r="H119" s="49"/>
      <c r="I119" s="50"/>
      <c r="K119" s="24"/>
    </row>
    <row r="120" spans="1:11" x14ac:dyDescent="0.2">
      <c r="A120" s="713">
        <v>110</v>
      </c>
      <c r="B120" s="53" t="s">
        <v>284</v>
      </c>
      <c r="C120" s="121" t="s">
        <v>285</v>
      </c>
      <c r="D120" s="51"/>
      <c r="E120" s="52"/>
      <c r="F120" s="47"/>
      <c r="G120" s="48"/>
      <c r="H120" s="49"/>
      <c r="I120" s="50"/>
      <c r="K120" s="24"/>
    </row>
    <row r="121" spans="1:11" x14ac:dyDescent="0.2">
      <c r="A121" s="713">
        <v>111</v>
      </c>
      <c r="B121" s="53" t="s">
        <v>286</v>
      </c>
      <c r="C121" s="177" t="s">
        <v>357</v>
      </c>
      <c r="D121" s="51"/>
      <c r="E121" s="52"/>
      <c r="F121" s="47"/>
      <c r="G121" s="48"/>
      <c r="H121" s="49"/>
      <c r="I121" s="50"/>
      <c r="K121" s="24"/>
    </row>
    <row r="122" spans="1:11" x14ac:dyDescent="0.2">
      <c r="A122" s="713">
        <v>112</v>
      </c>
      <c r="B122" s="53" t="s">
        <v>288</v>
      </c>
      <c r="C122" s="121" t="s">
        <v>289</v>
      </c>
      <c r="D122" s="51"/>
      <c r="E122" s="52"/>
      <c r="F122" s="47"/>
      <c r="G122" s="48"/>
      <c r="H122" s="49"/>
      <c r="I122" s="50"/>
      <c r="K122" s="24"/>
    </row>
    <row r="123" spans="1:11" x14ac:dyDescent="0.2">
      <c r="A123" s="713">
        <v>113</v>
      </c>
      <c r="B123" s="60" t="s">
        <v>290</v>
      </c>
      <c r="C123" s="123" t="s">
        <v>291</v>
      </c>
      <c r="D123" s="51"/>
      <c r="E123" s="52"/>
      <c r="F123" s="47"/>
      <c r="G123" s="48"/>
      <c r="H123" s="49"/>
      <c r="I123" s="50"/>
      <c r="K123" s="24"/>
    </row>
    <row r="124" spans="1:11" x14ac:dyDescent="0.2">
      <c r="A124" s="713">
        <v>114</v>
      </c>
      <c r="B124" s="44" t="s">
        <v>292</v>
      </c>
      <c r="C124" s="121" t="s">
        <v>293</v>
      </c>
      <c r="D124" s="51"/>
      <c r="E124" s="52"/>
      <c r="F124" s="47"/>
      <c r="G124" s="48"/>
      <c r="H124" s="49"/>
      <c r="I124" s="50"/>
      <c r="K124" s="24"/>
    </row>
    <row r="125" spans="1:11" ht="12.75" customHeight="1" x14ac:dyDescent="0.2">
      <c r="A125" s="713">
        <v>115</v>
      </c>
      <c r="B125" s="53" t="s">
        <v>294</v>
      </c>
      <c r="C125" s="184" t="s">
        <v>295</v>
      </c>
      <c r="D125" s="51"/>
      <c r="E125" s="52"/>
      <c r="F125" s="47"/>
      <c r="G125" s="48"/>
      <c r="H125" s="49"/>
      <c r="I125" s="50"/>
      <c r="K125" s="24"/>
    </row>
    <row r="126" spans="1:11" x14ac:dyDescent="0.2">
      <c r="A126" s="713">
        <v>116</v>
      </c>
      <c r="B126" s="44" t="s">
        <v>296</v>
      </c>
      <c r="C126" s="121" t="s">
        <v>297</v>
      </c>
      <c r="D126" s="51"/>
      <c r="E126" s="52"/>
      <c r="F126" s="47"/>
      <c r="G126" s="48"/>
      <c r="H126" s="49"/>
      <c r="I126" s="50"/>
      <c r="K126" s="24"/>
    </row>
    <row r="127" spans="1:11" x14ac:dyDescent="0.2">
      <c r="A127" s="713">
        <v>117</v>
      </c>
      <c r="B127" s="53" t="s">
        <v>70</v>
      </c>
      <c r="C127" s="121" t="s">
        <v>298</v>
      </c>
      <c r="D127" s="51"/>
      <c r="E127" s="52"/>
      <c r="F127" s="47"/>
      <c r="G127" s="48"/>
      <c r="H127" s="49"/>
      <c r="I127" s="50"/>
      <c r="K127" s="24"/>
    </row>
    <row r="128" spans="1:11" x14ac:dyDescent="0.2">
      <c r="A128" s="713">
        <v>118</v>
      </c>
      <c r="B128" s="53" t="s">
        <v>72</v>
      </c>
      <c r="C128" s="121" t="s">
        <v>73</v>
      </c>
      <c r="D128" s="51"/>
      <c r="E128" s="52"/>
      <c r="F128" s="47"/>
      <c r="G128" s="48"/>
      <c r="H128" s="49"/>
      <c r="I128" s="50"/>
      <c r="K128" s="24"/>
    </row>
    <row r="129" spans="1:11" x14ac:dyDescent="0.2">
      <c r="A129" s="713">
        <v>119</v>
      </c>
      <c r="B129" s="44" t="s">
        <v>34</v>
      </c>
      <c r="C129" s="121" t="s">
        <v>35</v>
      </c>
      <c r="D129" s="51"/>
      <c r="E129" s="52"/>
      <c r="F129" s="47"/>
      <c r="G129" s="48"/>
      <c r="H129" s="49"/>
      <c r="I129" s="50"/>
      <c r="K129" s="24"/>
    </row>
    <row r="130" spans="1:11" x14ac:dyDescent="0.2">
      <c r="A130" s="713">
        <v>120</v>
      </c>
      <c r="B130" s="53" t="s">
        <v>299</v>
      </c>
      <c r="C130" s="121" t="s">
        <v>300</v>
      </c>
      <c r="D130" s="51">
        <v>93850</v>
      </c>
      <c r="E130" s="52">
        <v>8852</v>
      </c>
      <c r="F130" s="61">
        <v>794</v>
      </c>
      <c r="G130" s="48">
        <v>11900</v>
      </c>
      <c r="H130" s="54">
        <v>197</v>
      </c>
      <c r="I130" s="50">
        <v>2170</v>
      </c>
      <c r="K130" s="24"/>
    </row>
    <row r="131" spans="1:11" x14ac:dyDescent="0.2">
      <c r="A131" s="713">
        <v>121</v>
      </c>
      <c r="B131" s="44" t="s">
        <v>301</v>
      </c>
      <c r="C131" s="121" t="s">
        <v>302</v>
      </c>
      <c r="D131" s="51"/>
      <c r="E131" s="52"/>
      <c r="F131" s="47"/>
      <c r="G131" s="48"/>
      <c r="H131" s="49"/>
      <c r="I131" s="50"/>
      <c r="K131" s="24"/>
    </row>
    <row r="132" spans="1:11" x14ac:dyDescent="0.2">
      <c r="A132" s="713">
        <v>122</v>
      </c>
      <c r="B132" s="44" t="s">
        <v>303</v>
      </c>
      <c r="C132" s="121" t="s">
        <v>304</v>
      </c>
      <c r="D132" s="51"/>
      <c r="E132" s="52"/>
      <c r="F132" s="47"/>
      <c r="G132" s="48"/>
      <c r="H132" s="49"/>
      <c r="I132" s="50"/>
      <c r="K132" s="24"/>
    </row>
    <row r="133" spans="1:11" x14ac:dyDescent="0.2">
      <c r="A133" s="713">
        <v>123</v>
      </c>
      <c r="B133" s="53" t="s">
        <v>16</v>
      </c>
      <c r="C133" s="121" t="s">
        <v>17</v>
      </c>
      <c r="D133" s="51"/>
      <c r="E133" s="52"/>
      <c r="F133" s="47"/>
      <c r="G133" s="48"/>
      <c r="H133" s="49"/>
      <c r="I133" s="50"/>
      <c r="K133" s="24"/>
    </row>
    <row r="134" spans="1:11" x14ac:dyDescent="0.2">
      <c r="A134" s="713">
        <v>124</v>
      </c>
      <c r="B134" s="53" t="s">
        <v>68</v>
      </c>
      <c r="C134" s="121" t="s">
        <v>69</v>
      </c>
      <c r="D134" s="51"/>
      <c r="E134" s="52"/>
      <c r="F134" s="47"/>
      <c r="G134" s="48"/>
      <c r="H134" s="49"/>
      <c r="I134" s="50"/>
      <c r="K134" s="24"/>
    </row>
    <row r="135" spans="1:11" x14ac:dyDescent="0.2">
      <c r="A135" s="713">
        <v>125</v>
      </c>
      <c r="B135" s="53" t="s">
        <v>60</v>
      </c>
      <c r="C135" s="121" t="s">
        <v>305</v>
      </c>
      <c r="D135" s="51"/>
      <c r="E135" s="52"/>
      <c r="F135" s="47"/>
      <c r="G135" s="48"/>
      <c r="H135" s="49"/>
      <c r="I135" s="50"/>
      <c r="K135" s="24"/>
    </row>
    <row r="136" spans="1:11" x14ac:dyDescent="0.2">
      <c r="A136" s="713">
        <v>126</v>
      </c>
      <c r="B136" s="53" t="s">
        <v>56</v>
      </c>
      <c r="C136" s="121" t="s">
        <v>306</v>
      </c>
      <c r="D136" s="51">
        <v>5297</v>
      </c>
      <c r="E136" s="52"/>
      <c r="F136" s="47"/>
      <c r="G136" s="48"/>
      <c r="H136" s="49"/>
      <c r="I136" s="50"/>
      <c r="K136" s="24"/>
    </row>
    <row r="137" spans="1:11" x14ac:dyDescent="0.2">
      <c r="A137" s="713">
        <v>127</v>
      </c>
      <c r="B137" s="53" t="s">
        <v>307</v>
      </c>
      <c r="C137" s="121" t="s">
        <v>308</v>
      </c>
      <c r="D137" s="51"/>
      <c r="E137" s="52"/>
      <c r="F137" s="47"/>
      <c r="G137" s="48"/>
      <c r="H137" s="49"/>
      <c r="I137" s="50"/>
      <c r="K137" s="24"/>
    </row>
    <row r="138" spans="1:11" x14ac:dyDescent="0.2">
      <c r="A138" s="713">
        <v>128</v>
      </c>
      <c r="B138" s="44" t="s">
        <v>309</v>
      </c>
      <c r="C138" s="121" t="s">
        <v>310</v>
      </c>
      <c r="D138" s="51"/>
      <c r="E138" s="52"/>
      <c r="F138" s="47"/>
      <c r="G138" s="48"/>
      <c r="H138" s="49"/>
      <c r="I138" s="50"/>
      <c r="K138" s="24"/>
    </row>
    <row r="139" spans="1:11" x14ac:dyDescent="0.2">
      <c r="A139" s="713">
        <v>129</v>
      </c>
      <c r="B139" s="62" t="s">
        <v>311</v>
      </c>
      <c r="C139" s="186" t="s">
        <v>312</v>
      </c>
      <c r="D139" s="63"/>
      <c r="E139" s="64"/>
      <c r="F139" s="47"/>
      <c r="G139" s="48"/>
      <c r="H139" s="49"/>
      <c r="I139" s="50"/>
      <c r="K139" s="24"/>
    </row>
    <row r="140" spans="1:11" x14ac:dyDescent="0.2">
      <c r="A140" s="713">
        <v>130</v>
      </c>
      <c r="B140" s="65" t="s">
        <v>313</v>
      </c>
      <c r="C140" s="58" t="s">
        <v>314</v>
      </c>
      <c r="D140" s="51"/>
      <c r="E140" s="50"/>
      <c r="F140" s="714"/>
      <c r="G140" s="48"/>
      <c r="H140" s="49"/>
      <c r="I140" s="50"/>
      <c r="K140" s="24"/>
    </row>
    <row r="141" spans="1:11" x14ac:dyDescent="0.2">
      <c r="A141" s="713">
        <v>131</v>
      </c>
      <c r="B141" s="66" t="s">
        <v>315</v>
      </c>
      <c r="C141" s="123" t="s">
        <v>316</v>
      </c>
      <c r="D141" s="51"/>
      <c r="E141" s="50"/>
      <c r="F141" s="714"/>
      <c r="G141" s="50"/>
      <c r="H141" s="715"/>
      <c r="I141" s="50"/>
      <c r="K141" s="24"/>
    </row>
    <row r="142" spans="1:11" x14ac:dyDescent="0.2">
      <c r="A142" s="713">
        <v>132</v>
      </c>
      <c r="B142" s="68" t="s">
        <v>317</v>
      </c>
      <c r="C142" s="716" t="s">
        <v>318</v>
      </c>
      <c r="D142" s="51"/>
      <c r="E142" s="50"/>
      <c r="F142" s="714"/>
      <c r="G142" s="50"/>
      <c r="H142" s="715"/>
      <c r="I142" s="50"/>
      <c r="K142" s="24"/>
    </row>
    <row r="143" spans="1:11" x14ac:dyDescent="0.2">
      <c r="A143" s="713">
        <v>133</v>
      </c>
      <c r="B143" s="70" t="s">
        <v>319</v>
      </c>
      <c r="C143" s="717" t="s">
        <v>320</v>
      </c>
      <c r="D143" s="51"/>
      <c r="E143" s="50"/>
      <c r="F143" s="714"/>
      <c r="G143" s="50"/>
      <c r="H143" s="715"/>
      <c r="I143" s="50"/>
      <c r="K143" s="24"/>
    </row>
    <row r="144" spans="1:11" x14ac:dyDescent="0.2">
      <c r="A144" s="713">
        <v>134</v>
      </c>
      <c r="B144" s="72" t="s">
        <v>323</v>
      </c>
      <c r="C144" s="71" t="s">
        <v>324</v>
      </c>
      <c r="D144" s="51"/>
      <c r="E144" s="50"/>
      <c r="F144" s="714"/>
      <c r="G144" s="50"/>
      <c r="H144" s="715"/>
      <c r="I144" s="50"/>
      <c r="K144" s="24"/>
    </row>
    <row r="145" spans="1:11" s="73" customFormat="1" ht="13.5" thickBot="1" x14ac:dyDescent="0.25">
      <c r="A145" s="718">
        <v>135</v>
      </c>
      <c r="B145" s="719" t="s">
        <v>736</v>
      </c>
      <c r="C145" s="720" t="s">
        <v>737</v>
      </c>
      <c r="D145" s="721"/>
      <c r="E145" s="722"/>
      <c r="F145" s="723"/>
      <c r="G145" s="722"/>
      <c r="H145" s="724"/>
      <c r="I145" s="722"/>
      <c r="J145" s="74"/>
      <c r="K145" s="24"/>
    </row>
    <row r="146" spans="1:11" x14ac:dyDescent="0.2">
      <c r="F146" s="24"/>
      <c r="H146" s="24"/>
      <c r="K146" s="24"/>
    </row>
    <row r="147" spans="1:11" x14ac:dyDescent="0.2">
      <c r="F147" s="26"/>
    </row>
    <row r="148" spans="1:11" s="75" customFormat="1" x14ac:dyDescent="0.2">
      <c r="C148" s="76"/>
      <c r="D148" s="74"/>
      <c r="E148" s="77"/>
      <c r="F148" s="78"/>
      <c r="G148" s="77"/>
      <c r="H148" s="79"/>
      <c r="I148" s="77"/>
      <c r="J148" s="77"/>
    </row>
    <row r="149" spans="1:11" x14ac:dyDescent="0.2">
      <c r="F149" s="26"/>
      <c r="G149" s="80"/>
      <c r="I149" s="80"/>
    </row>
    <row r="150" spans="1:11" x14ac:dyDescent="0.2">
      <c r="E150" s="81"/>
      <c r="G150" s="81"/>
      <c r="I150" s="81"/>
    </row>
    <row r="152" spans="1:11" x14ac:dyDescent="0.2">
      <c r="F152" s="26"/>
      <c r="G152" s="80"/>
      <c r="I152" s="80"/>
    </row>
    <row r="153" spans="1:11" x14ac:dyDescent="0.2">
      <c r="G153" s="81"/>
      <c r="I153" s="81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9"/>
  <sheetViews>
    <sheetView zoomScale="90" zoomScaleNormal="90" workbookViewId="0">
      <pane xSplit="3" ySplit="7" topLeftCell="D124" activePane="bottomRight" state="frozen"/>
      <selection pane="topRight" activeCell="D1" sqref="D1"/>
      <selection pane="bottomLeft" activeCell="A8" sqref="A8"/>
      <selection pane="bottomRight" activeCell="D7" sqref="D7"/>
    </sheetView>
  </sheetViews>
  <sheetFormatPr defaultRowHeight="12.75" x14ac:dyDescent="0.25"/>
  <cols>
    <col min="1" max="1" width="5.28515625" style="129" customWidth="1"/>
    <col min="2" max="2" width="9.5703125" style="129" customWidth="1"/>
    <col min="3" max="3" width="35.7109375" style="130" customWidth="1"/>
    <col min="4" max="4" width="19.140625" style="102" customWidth="1"/>
    <col min="5" max="5" width="17.140625" style="102" customWidth="1"/>
    <col min="6" max="6" width="15" style="131" customWidth="1"/>
    <col min="7" max="7" width="16.7109375" style="131" customWidth="1"/>
    <col min="8" max="16384" width="9.140625" style="129"/>
  </cols>
  <sheetData>
    <row r="1" spans="1:7" ht="15.75" x14ac:dyDescent="0.25">
      <c r="A1" s="1217" t="s">
        <v>349</v>
      </c>
      <c r="B1" s="1218"/>
      <c r="C1" s="1218"/>
      <c r="D1" s="1218"/>
      <c r="E1" s="1218"/>
      <c r="F1" s="1218"/>
      <c r="G1" s="1218"/>
    </row>
    <row r="2" spans="1:7" ht="13.5" thickBot="1" x14ac:dyDescent="0.3"/>
    <row r="3" spans="1:7" s="133" customFormat="1" ht="38.25" customHeight="1" x14ac:dyDescent="0.25">
      <c r="A3" s="1219" t="s">
        <v>0</v>
      </c>
      <c r="B3" s="1221" t="s">
        <v>342</v>
      </c>
      <c r="C3" s="1223" t="s">
        <v>93</v>
      </c>
      <c r="D3" s="1200" t="s">
        <v>343</v>
      </c>
      <c r="E3" s="1225"/>
      <c r="F3" s="1225"/>
      <c r="G3" s="132" t="s">
        <v>350</v>
      </c>
    </row>
    <row r="4" spans="1:7" s="135" customFormat="1" ht="86.25" customHeight="1" x14ac:dyDescent="0.25">
      <c r="A4" s="1220"/>
      <c r="B4" s="1222"/>
      <c r="C4" s="1224"/>
      <c r="D4" s="725" t="s">
        <v>351</v>
      </c>
      <c r="E4" s="32" t="s">
        <v>352</v>
      </c>
      <c r="F4" s="32" t="s">
        <v>353</v>
      </c>
      <c r="G4" s="134" t="s">
        <v>332</v>
      </c>
    </row>
    <row r="5" spans="1:7" s="138" customFormat="1" x14ac:dyDescent="0.25">
      <c r="A5" s="1205" t="s">
        <v>335</v>
      </c>
      <c r="B5" s="1206"/>
      <c r="C5" s="1226"/>
      <c r="D5" s="42">
        <f>SUM(D6:D7)</f>
        <v>147342</v>
      </c>
      <c r="E5" s="136">
        <f>SUM(E6:E7)</f>
        <v>22723</v>
      </c>
      <c r="F5" s="136">
        <f>SUM(F6:F7)</f>
        <v>170065</v>
      </c>
      <c r="G5" s="137">
        <f>SUM(G6:G7)</f>
        <v>302940</v>
      </c>
    </row>
    <row r="6" spans="1:7" s="138" customFormat="1" x14ac:dyDescent="0.25">
      <c r="A6" s="1208" t="s">
        <v>106</v>
      </c>
      <c r="B6" s="1209"/>
      <c r="C6" s="1211"/>
      <c r="D6" s="726"/>
      <c r="E6" s="136"/>
      <c r="F6" s="136"/>
      <c r="G6" s="139"/>
    </row>
    <row r="7" spans="1:7" s="138" customFormat="1" x14ac:dyDescent="0.25">
      <c r="A7" s="1208" t="s">
        <v>108</v>
      </c>
      <c r="B7" s="1209"/>
      <c r="C7" s="1210"/>
      <c r="D7" s="140">
        <f>SUM(D8:D145)-D86</f>
        <v>147342</v>
      </c>
      <c r="E7" s="136">
        <f t="shared" ref="E7:G7" si="0">SUM(E8:E145)-E86</f>
        <v>22723</v>
      </c>
      <c r="F7" s="146">
        <f t="shared" si="0"/>
        <v>170065</v>
      </c>
      <c r="G7" s="137">
        <f t="shared" si="0"/>
        <v>302940</v>
      </c>
    </row>
    <row r="8" spans="1:7" x14ac:dyDescent="0.25">
      <c r="A8" s="783">
        <v>1</v>
      </c>
      <c r="B8" s="55" t="s">
        <v>109</v>
      </c>
      <c r="C8" s="121" t="s">
        <v>110</v>
      </c>
      <c r="D8" s="727"/>
      <c r="E8" s="141"/>
      <c r="F8" s="136">
        <f>D8+E8</f>
        <v>0</v>
      </c>
      <c r="G8" s="142">
        <v>3300</v>
      </c>
    </row>
    <row r="9" spans="1:7" x14ac:dyDescent="0.25">
      <c r="A9" s="783">
        <v>2</v>
      </c>
      <c r="B9" s="55" t="s">
        <v>111</v>
      </c>
      <c r="C9" s="121" t="s">
        <v>112</v>
      </c>
      <c r="D9" s="113">
        <v>1544</v>
      </c>
      <c r="E9" s="141">
        <v>158</v>
      </c>
      <c r="F9" s="136">
        <f>D9+E9</f>
        <v>1702</v>
      </c>
      <c r="G9" s="142">
        <v>3300</v>
      </c>
    </row>
    <row r="10" spans="1:7" x14ac:dyDescent="0.25">
      <c r="A10" s="783">
        <v>3</v>
      </c>
      <c r="B10" s="65" t="s">
        <v>80</v>
      </c>
      <c r="C10" s="121" t="s">
        <v>81</v>
      </c>
      <c r="D10" s="113">
        <v>3547</v>
      </c>
      <c r="E10" s="141">
        <v>468</v>
      </c>
      <c r="F10" s="136">
        <f>D10+E10</f>
        <v>4015</v>
      </c>
      <c r="G10" s="142">
        <v>5280</v>
      </c>
    </row>
    <row r="11" spans="1:7" x14ac:dyDescent="0.25">
      <c r="A11" s="783">
        <v>4</v>
      </c>
      <c r="B11" s="55" t="s">
        <v>113</v>
      </c>
      <c r="C11" s="121" t="s">
        <v>114</v>
      </c>
      <c r="D11" s="113">
        <v>806</v>
      </c>
      <c r="E11" s="141"/>
      <c r="F11" s="136">
        <f>D11+E11</f>
        <v>806</v>
      </c>
      <c r="G11" s="142">
        <v>3300</v>
      </c>
    </row>
    <row r="12" spans="1:7" ht="12.75" customHeight="1" x14ac:dyDescent="0.25">
      <c r="A12" s="783">
        <v>5</v>
      </c>
      <c r="B12" s="55" t="s">
        <v>115</v>
      </c>
      <c r="C12" s="121" t="s">
        <v>116</v>
      </c>
      <c r="D12" s="113"/>
      <c r="E12" s="141"/>
      <c r="F12" s="143"/>
      <c r="G12" s="142">
        <v>3300</v>
      </c>
    </row>
    <row r="13" spans="1:7" x14ac:dyDescent="0.25">
      <c r="A13" s="783">
        <v>6</v>
      </c>
      <c r="B13" s="65" t="s">
        <v>117</v>
      </c>
      <c r="C13" s="121" t="s">
        <v>118</v>
      </c>
      <c r="D13" s="113">
        <v>7529</v>
      </c>
      <c r="E13" s="141">
        <v>586</v>
      </c>
      <c r="F13" s="143">
        <f>D13+E13</f>
        <v>8115</v>
      </c>
      <c r="G13" s="142">
        <v>6930</v>
      </c>
    </row>
    <row r="14" spans="1:7" x14ac:dyDescent="0.25">
      <c r="A14" s="783">
        <v>7</v>
      </c>
      <c r="B14" s="55" t="s">
        <v>20</v>
      </c>
      <c r="C14" s="121" t="s">
        <v>21</v>
      </c>
      <c r="D14" s="113">
        <v>3253</v>
      </c>
      <c r="E14" s="141">
        <v>420</v>
      </c>
      <c r="F14" s="143">
        <f>D14+E14</f>
        <v>3673</v>
      </c>
      <c r="G14" s="142">
        <v>3300</v>
      </c>
    </row>
    <row r="15" spans="1:7" x14ac:dyDescent="0.25">
      <c r="A15" s="783">
        <v>8</v>
      </c>
      <c r="B15" s="65" t="s">
        <v>119</v>
      </c>
      <c r="C15" s="121" t="s">
        <v>120</v>
      </c>
      <c r="D15" s="113"/>
      <c r="E15" s="141"/>
      <c r="F15" s="143"/>
      <c r="G15" s="142">
        <v>3300</v>
      </c>
    </row>
    <row r="16" spans="1:7" x14ac:dyDescent="0.25">
      <c r="A16" s="783">
        <v>9</v>
      </c>
      <c r="B16" s="65" t="s">
        <v>121</v>
      </c>
      <c r="C16" s="121" t="s">
        <v>122</v>
      </c>
      <c r="D16" s="113">
        <v>791</v>
      </c>
      <c r="E16" s="141">
        <v>99</v>
      </c>
      <c r="F16" s="143">
        <f>D16+E16</f>
        <v>890</v>
      </c>
      <c r="G16" s="142">
        <v>1650</v>
      </c>
    </row>
    <row r="17" spans="1:7" x14ac:dyDescent="0.25">
      <c r="A17" s="783">
        <v>10</v>
      </c>
      <c r="B17" s="65" t="s">
        <v>123</v>
      </c>
      <c r="C17" s="121" t="s">
        <v>124</v>
      </c>
      <c r="D17" s="113"/>
      <c r="E17" s="141"/>
      <c r="F17" s="143"/>
      <c r="G17" s="142">
        <v>3300</v>
      </c>
    </row>
    <row r="18" spans="1:7" x14ac:dyDescent="0.25">
      <c r="A18" s="783">
        <v>11</v>
      </c>
      <c r="B18" s="65" t="s">
        <v>125</v>
      </c>
      <c r="C18" s="121" t="s">
        <v>126</v>
      </c>
      <c r="D18" s="113"/>
      <c r="E18" s="141"/>
      <c r="F18" s="143"/>
      <c r="G18" s="142">
        <v>3300</v>
      </c>
    </row>
    <row r="19" spans="1:7" x14ac:dyDescent="0.25">
      <c r="A19" s="783">
        <v>12</v>
      </c>
      <c r="B19" s="65" t="s">
        <v>127</v>
      </c>
      <c r="C19" s="121" t="s">
        <v>128</v>
      </c>
      <c r="D19" s="113">
        <v>1586</v>
      </c>
      <c r="E19" s="141"/>
      <c r="F19" s="143">
        <f>D19+E19</f>
        <v>1586</v>
      </c>
      <c r="G19" s="142">
        <v>3300</v>
      </c>
    </row>
    <row r="20" spans="1:7" x14ac:dyDescent="0.25">
      <c r="A20" s="783">
        <v>13</v>
      </c>
      <c r="B20" s="782" t="s">
        <v>129</v>
      </c>
      <c r="C20" s="122" t="s">
        <v>130</v>
      </c>
      <c r="D20" s="113"/>
      <c r="E20" s="141"/>
      <c r="F20" s="143"/>
      <c r="G20" s="142"/>
    </row>
    <row r="21" spans="1:7" x14ac:dyDescent="0.25">
      <c r="A21" s="783">
        <v>14</v>
      </c>
      <c r="B21" s="65" t="s">
        <v>131</v>
      </c>
      <c r="C21" s="121" t="s">
        <v>132</v>
      </c>
      <c r="D21" s="113"/>
      <c r="E21" s="141"/>
      <c r="F21" s="143"/>
      <c r="G21" s="142">
        <v>3300</v>
      </c>
    </row>
    <row r="22" spans="1:7" x14ac:dyDescent="0.25">
      <c r="A22" s="783">
        <v>15</v>
      </c>
      <c r="B22" s="65" t="s">
        <v>133</v>
      </c>
      <c r="C22" s="121" t="s">
        <v>134</v>
      </c>
      <c r="D22" s="113"/>
      <c r="E22" s="141"/>
      <c r="F22" s="143"/>
      <c r="G22" s="142">
        <v>3300</v>
      </c>
    </row>
    <row r="23" spans="1:7" x14ac:dyDescent="0.25">
      <c r="A23" s="783">
        <v>16</v>
      </c>
      <c r="B23" s="65" t="s">
        <v>135</v>
      </c>
      <c r="C23" s="121" t="s">
        <v>136</v>
      </c>
      <c r="D23" s="113">
        <v>1883</v>
      </c>
      <c r="E23" s="141">
        <v>265</v>
      </c>
      <c r="F23" s="143">
        <f t="shared" ref="F23:F28" si="1">D23+E23</f>
        <v>2148</v>
      </c>
      <c r="G23" s="142">
        <v>3300</v>
      </c>
    </row>
    <row r="24" spans="1:7" x14ac:dyDescent="0.25">
      <c r="A24" s="783">
        <v>17</v>
      </c>
      <c r="B24" s="65" t="s">
        <v>30</v>
      </c>
      <c r="C24" s="121" t="s">
        <v>31</v>
      </c>
      <c r="D24" s="113">
        <v>5517</v>
      </c>
      <c r="E24" s="141">
        <v>798</v>
      </c>
      <c r="F24" s="143">
        <f t="shared" si="1"/>
        <v>6315</v>
      </c>
      <c r="G24" s="142">
        <v>5280</v>
      </c>
    </row>
    <row r="25" spans="1:7" x14ac:dyDescent="0.25">
      <c r="A25" s="783">
        <v>18</v>
      </c>
      <c r="B25" s="55" t="s">
        <v>137</v>
      </c>
      <c r="C25" s="121" t="s">
        <v>138</v>
      </c>
      <c r="D25" s="113">
        <v>589</v>
      </c>
      <c r="E25" s="141">
        <v>95</v>
      </c>
      <c r="F25" s="143">
        <f t="shared" si="1"/>
        <v>684</v>
      </c>
      <c r="G25" s="142">
        <v>1650</v>
      </c>
    </row>
    <row r="26" spans="1:7" x14ac:dyDescent="0.25">
      <c r="A26" s="783">
        <v>19</v>
      </c>
      <c r="B26" s="55" t="s">
        <v>139</v>
      </c>
      <c r="C26" s="121" t="s">
        <v>140</v>
      </c>
      <c r="D26" s="113">
        <v>1498</v>
      </c>
      <c r="E26" s="141">
        <v>192</v>
      </c>
      <c r="F26" s="143">
        <f t="shared" si="1"/>
        <v>1690</v>
      </c>
      <c r="G26" s="142">
        <v>3300</v>
      </c>
    </row>
    <row r="27" spans="1:7" x14ac:dyDescent="0.25">
      <c r="A27" s="783">
        <v>20</v>
      </c>
      <c r="B27" s="55" t="s">
        <v>84</v>
      </c>
      <c r="C27" s="121" t="s">
        <v>85</v>
      </c>
      <c r="D27" s="113">
        <v>2496</v>
      </c>
      <c r="E27" s="141">
        <v>306</v>
      </c>
      <c r="F27" s="143">
        <f t="shared" si="1"/>
        <v>2802</v>
      </c>
      <c r="G27" s="142">
        <v>3300</v>
      </c>
    </row>
    <row r="28" spans="1:7" x14ac:dyDescent="0.25">
      <c r="A28" s="783">
        <v>21</v>
      </c>
      <c r="B28" s="55" t="s">
        <v>141</v>
      </c>
      <c r="C28" s="121" t="s">
        <v>142</v>
      </c>
      <c r="D28" s="113">
        <v>2084</v>
      </c>
      <c r="E28" s="141">
        <v>471</v>
      </c>
      <c r="F28" s="143">
        <f t="shared" si="1"/>
        <v>2555</v>
      </c>
      <c r="G28" s="142">
        <v>5280</v>
      </c>
    </row>
    <row r="29" spans="1:7" x14ac:dyDescent="0.25">
      <c r="A29" s="783">
        <v>22</v>
      </c>
      <c r="B29" s="65" t="s">
        <v>143</v>
      </c>
      <c r="C29" s="121" t="s">
        <v>144</v>
      </c>
      <c r="D29" s="113"/>
      <c r="E29" s="141"/>
      <c r="F29" s="143"/>
      <c r="G29" s="142"/>
    </row>
    <row r="30" spans="1:7" x14ac:dyDescent="0.25">
      <c r="A30" s="783">
        <v>23</v>
      </c>
      <c r="B30" s="65" t="s">
        <v>145</v>
      </c>
      <c r="C30" s="121" t="s">
        <v>146</v>
      </c>
      <c r="D30" s="113"/>
      <c r="E30" s="141"/>
      <c r="F30" s="143"/>
      <c r="G30" s="142"/>
    </row>
    <row r="31" spans="1:7" ht="25.5" x14ac:dyDescent="0.25">
      <c r="A31" s="783">
        <v>24</v>
      </c>
      <c r="B31" s="65" t="s">
        <v>147</v>
      </c>
      <c r="C31" s="121" t="s">
        <v>148</v>
      </c>
      <c r="D31" s="113"/>
      <c r="E31" s="141"/>
      <c r="F31" s="143"/>
      <c r="G31" s="142"/>
    </row>
    <row r="32" spans="1:7" x14ac:dyDescent="0.25">
      <c r="A32" s="783">
        <v>25</v>
      </c>
      <c r="B32" s="55" t="s">
        <v>149</v>
      </c>
      <c r="C32" s="121" t="s">
        <v>150</v>
      </c>
      <c r="D32" s="113">
        <v>12043</v>
      </c>
      <c r="E32" s="141">
        <v>804</v>
      </c>
      <c r="F32" s="143">
        <f>D32+E32</f>
        <v>12847</v>
      </c>
      <c r="G32" s="142">
        <v>6600</v>
      </c>
    </row>
    <row r="33" spans="1:7" x14ac:dyDescent="0.25">
      <c r="A33" s="783">
        <v>26</v>
      </c>
      <c r="B33" s="65" t="s">
        <v>151</v>
      </c>
      <c r="C33" s="121" t="s">
        <v>152</v>
      </c>
      <c r="D33" s="113"/>
      <c r="E33" s="141">
        <v>634</v>
      </c>
      <c r="F33" s="143">
        <f>D33+E33</f>
        <v>634</v>
      </c>
      <c r="G33" s="142">
        <f>330+310</f>
        <v>640</v>
      </c>
    </row>
    <row r="34" spans="1:7" x14ac:dyDescent="0.25">
      <c r="A34" s="783">
        <v>27</v>
      </c>
      <c r="B34" s="55" t="s">
        <v>153</v>
      </c>
      <c r="C34" s="121" t="s">
        <v>154</v>
      </c>
      <c r="D34" s="113"/>
      <c r="E34" s="141"/>
      <c r="F34" s="143"/>
      <c r="G34" s="142"/>
    </row>
    <row r="35" spans="1:7" ht="15.75" customHeight="1" x14ac:dyDescent="0.25">
      <c r="A35" s="783">
        <v>28</v>
      </c>
      <c r="B35" s="55" t="s">
        <v>155</v>
      </c>
      <c r="C35" s="121" t="s">
        <v>156</v>
      </c>
      <c r="D35" s="113"/>
      <c r="E35" s="141"/>
      <c r="F35" s="143"/>
      <c r="G35" s="142"/>
    </row>
    <row r="36" spans="1:7" x14ac:dyDescent="0.25">
      <c r="A36" s="783">
        <v>29</v>
      </c>
      <c r="B36" s="65" t="s">
        <v>157</v>
      </c>
      <c r="C36" s="121" t="s">
        <v>158</v>
      </c>
      <c r="D36" s="113">
        <v>4156</v>
      </c>
      <c r="E36" s="141">
        <v>751</v>
      </c>
      <c r="F36" s="143">
        <f>D36+E36</f>
        <v>4907</v>
      </c>
      <c r="G36" s="142">
        <v>5280</v>
      </c>
    </row>
    <row r="37" spans="1:7" x14ac:dyDescent="0.25">
      <c r="A37" s="783">
        <v>30</v>
      </c>
      <c r="B37" s="55" t="s">
        <v>46</v>
      </c>
      <c r="C37" s="121" t="s">
        <v>47</v>
      </c>
      <c r="D37" s="113">
        <v>5207</v>
      </c>
      <c r="E37" s="141">
        <v>680</v>
      </c>
      <c r="F37" s="143">
        <f>D37+E37</f>
        <v>5887</v>
      </c>
      <c r="G37" s="142">
        <v>4950</v>
      </c>
    </row>
    <row r="38" spans="1:7" x14ac:dyDescent="0.25">
      <c r="A38" s="783">
        <v>31</v>
      </c>
      <c r="B38" s="55" t="s">
        <v>159</v>
      </c>
      <c r="C38" s="121" t="s">
        <v>160</v>
      </c>
      <c r="D38" s="113">
        <v>886</v>
      </c>
      <c r="E38" s="141">
        <v>145</v>
      </c>
      <c r="F38" s="143">
        <f>D38+E38</f>
        <v>1031</v>
      </c>
      <c r="G38" s="142">
        <v>3300</v>
      </c>
    </row>
    <row r="39" spans="1:7" x14ac:dyDescent="0.25">
      <c r="A39" s="783">
        <v>32</v>
      </c>
      <c r="B39" s="55" t="s">
        <v>58</v>
      </c>
      <c r="C39" s="121" t="s">
        <v>59</v>
      </c>
      <c r="D39" s="113">
        <v>2992</v>
      </c>
      <c r="E39" s="141">
        <v>446</v>
      </c>
      <c r="F39" s="143">
        <f>D39+E39</f>
        <v>3438</v>
      </c>
      <c r="G39" s="142">
        <v>4950</v>
      </c>
    </row>
    <row r="40" spans="1:7" x14ac:dyDescent="0.25">
      <c r="A40" s="783">
        <v>33</v>
      </c>
      <c r="B40" s="55" t="s">
        <v>161</v>
      </c>
      <c r="C40" s="121" t="s">
        <v>162</v>
      </c>
      <c r="D40" s="113"/>
      <c r="E40" s="141"/>
      <c r="F40" s="143"/>
      <c r="G40" s="142">
        <v>3300</v>
      </c>
    </row>
    <row r="41" spans="1:7" x14ac:dyDescent="0.25">
      <c r="A41" s="783">
        <v>34</v>
      </c>
      <c r="B41" s="65" t="s">
        <v>82</v>
      </c>
      <c r="C41" s="121" t="s">
        <v>83</v>
      </c>
      <c r="D41" s="113">
        <v>3554</v>
      </c>
      <c r="E41" s="141">
        <v>529</v>
      </c>
      <c r="F41" s="143">
        <f>D41+E41</f>
        <v>4083</v>
      </c>
      <c r="G41" s="142">
        <v>3300</v>
      </c>
    </row>
    <row r="42" spans="1:7" x14ac:dyDescent="0.25">
      <c r="A42" s="783">
        <v>35</v>
      </c>
      <c r="B42" s="55" t="s">
        <v>163</v>
      </c>
      <c r="C42" s="121" t="s">
        <v>164</v>
      </c>
      <c r="D42" s="113"/>
      <c r="E42" s="141"/>
      <c r="F42" s="143"/>
      <c r="G42" s="142">
        <v>3300</v>
      </c>
    </row>
    <row r="43" spans="1:7" x14ac:dyDescent="0.25">
      <c r="A43" s="783">
        <v>36</v>
      </c>
      <c r="B43" s="55" t="s">
        <v>165</v>
      </c>
      <c r="C43" s="121" t="s">
        <v>166</v>
      </c>
      <c r="D43" s="113">
        <v>690</v>
      </c>
      <c r="E43" s="141">
        <v>84</v>
      </c>
      <c r="F43" s="143">
        <f>D43+E43</f>
        <v>774</v>
      </c>
      <c r="G43" s="142">
        <v>3300</v>
      </c>
    </row>
    <row r="44" spans="1:7" x14ac:dyDescent="0.25">
      <c r="A44" s="783">
        <v>37</v>
      </c>
      <c r="B44" s="144" t="s">
        <v>86</v>
      </c>
      <c r="C44" s="123" t="s">
        <v>87</v>
      </c>
      <c r="D44" s="113"/>
      <c r="E44" s="141"/>
      <c r="F44" s="143"/>
      <c r="G44" s="142">
        <v>3300</v>
      </c>
    </row>
    <row r="45" spans="1:7" x14ac:dyDescent="0.25">
      <c r="A45" s="783">
        <v>38</v>
      </c>
      <c r="B45" s="55" t="s">
        <v>167</v>
      </c>
      <c r="C45" s="121" t="s">
        <v>168</v>
      </c>
      <c r="D45" s="113"/>
      <c r="E45" s="141"/>
      <c r="F45" s="143"/>
      <c r="G45" s="142">
        <v>3300</v>
      </c>
    </row>
    <row r="46" spans="1:7" x14ac:dyDescent="0.25">
      <c r="A46" s="783">
        <v>39</v>
      </c>
      <c r="B46" s="55" t="s">
        <v>169</v>
      </c>
      <c r="C46" s="121" t="s">
        <v>170</v>
      </c>
      <c r="D46" s="113"/>
      <c r="E46" s="141"/>
      <c r="F46" s="143"/>
      <c r="G46" s="142"/>
    </row>
    <row r="47" spans="1:7" x14ac:dyDescent="0.25">
      <c r="A47" s="783">
        <v>40</v>
      </c>
      <c r="B47" s="65" t="s">
        <v>171</v>
      </c>
      <c r="C47" s="121" t="s">
        <v>172</v>
      </c>
      <c r="D47" s="113">
        <v>3773</v>
      </c>
      <c r="E47" s="141">
        <v>619</v>
      </c>
      <c r="F47" s="143">
        <f>D47+E47</f>
        <v>4392</v>
      </c>
      <c r="G47" s="142">
        <v>5280</v>
      </c>
    </row>
    <row r="48" spans="1:7" x14ac:dyDescent="0.25">
      <c r="A48" s="783">
        <v>41</v>
      </c>
      <c r="B48" s="55" t="s">
        <v>78</v>
      </c>
      <c r="C48" s="121" t="s">
        <v>79</v>
      </c>
      <c r="D48" s="113">
        <v>996</v>
      </c>
      <c r="E48" s="141">
        <v>270</v>
      </c>
      <c r="F48" s="143">
        <f>D48+E48</f>
        <v>1266</v>
      </c>
      <c r="G48" s="142">
        <v>3300</v>
      </c>
    </row>
    <row r="49" spans="1:7" x14ac:dyDescent="0.25">
      <c r="A49" s="783">
        <v>42</v>
      </c>
      <c r="B49" s="65" t="s">
        <v>173</v>
      </c>
      <c r="C49" s="121" t="s">
        <v>174</v>
      </c>
      <c r="D49" s="113">
        <v>3948</v>
      </c>
      <c r="E49" s="141">
        <v>689</v>
      </c>
      <c r="F49" s="143">
        <f>D49+E49</f>
        <v>4637</v>
      </c>
      <c r="G49" s="142">
        <v>6600</v>
      </c>
    </row>
    <row r="50" spans="1:7" x14ac:dyDescent="0.25">
      <c r="A50" s="783">
        <v>43</v>
      </c>
      <c r="B50" s="55" t="s">
        <v>175</v>
      </c>
      <c r="C50" s="121" t="s">
        <v>176</v>
      </c>
      <c r="D50" s="113"/>
      <c r="E50" s="141"/>
      <c r="F50" s="143"/>
      <c r="G50" s="142">
        <v>3300</v>
      </c>
    </row>
    <row r="51" spans="1:7" x14ac:dyDescent="0.25">
      <c r="A51" s="783">
        <v>44</v>
      </c>
      <c r="B51" s="55" t="s">
        <v>42</v>
      </c>
      <c r="C51" s="121" t="s">
        <v>43</v>
      </c>
      <c r="D51" s="113"/>
      <c r="E51" s="141"/>
      <c r="F51" s="143"/>
      <c r="G51" s="142">
        <v>3300</v>
      </c>
    </row>
    <row r="52" spans="1:7" x14ac:dyDescent="0.25">
      <c r="A52" s="783">
        <v>45</v>
      </c>
      <c r="B52" s="65" t="s">
        <v>177</v>
      </c>
      <c r="C52" s="121" t="s">
        <v>178</v>
      </c>
      <c r="D52" s="113">
        <v>1360</v>
      </c>
      <c r="E52" s="141">
        <v>394</v>
      </c>
      <c r="F52" s="143">
        <f t="shared" ref="F52:F57" si="2">D52+E52</f>
        <v>1754</v>
      </c>
      <c r="G52" s="142">
        <v>3300</v>
      </c>
    </row>
    <row r="53" spans="1:7" x14ac:dyDescent="0.25">
      <c r="A53" s="783">
        <v>46</v>
      </c>
      <c r="B53" s="65" t="s">
        <v>179</v>
      </c>
      <c r="C53" s="121" t="s">
        <v>180</v>
      </c>
      <c r="D53" s="113">
        <v>499</v>
      </c>
      <c r="E53" s="141"/>
      <c r="F53" s="143">
        <f t="shared" si="2"/>
        <v>499</v>
      </c>
      <c r="G53" s="142">
        <v>3300</v>
      </c>
    </row>
    <row r="54" spans="1:7" x14ac:dyDescent="0.25">
      <c r="A54" s="783">
        <v>47</v>
      </c>
      <c r="B54" s="55" t="s">
        <v>181</v>
      </c>
      <c r="C54" s="121" t="s">
        <v>182</v>
      </c>
      <c r="D54" s="113">
        <v>929</v>
      </c>
      <c r="E54" s="141">
        <v>113</v>
      </c>
      <c r="F54" s="143">
        <f t="shared" si="2"/>
        <v>1042</v>
      </c>
      <c r="G54" s="142">
        <v>3300</v>
      </c>
    </row>
    <row r="55" spans="1:7" x14ac:dyDescent="0.25">
      <c r="A55" s="783">
        <v>48</v>
      </c>
      <c r="B55" s="65" t="s">
        <v>183</v>
      </c>
      <c r="C55" s="121" t="s">
        <v>184</v>
      </c>
      <c r="D55" s="113">
        <v>1392</v>
      </c>
      <c r="E55" s="141"/>
      <c r="F55" s="143">
        <f t="shared" si="2"/>
        <v>1392</v>
      </c>
      <c r="G55" s="142">
        <v>3300</v>
      </c>
    </row>
    <row r="56" spans="1:7" x14ac:dyDescent="0.25">
      <c r="A56" s="783">
        <v>49</v>
      </c>
      <c r="B56" s="55" t="s">
        <v>185</v>
      </c>
      <c r="C56" s="121" t="s">
        <v>186</v>
      </c>
      <c r="D56" s="113">
        <v>4643</v>
      </c>
      <c r="E56" s="141">
        <v>788</v>
      </c>
      <c r="F56" s="143">
        <f t="shared" si="2"/>
        <v>5431</v>
      </c>
      <c r="G56" s="142">
        <v>4950</v>
      </c>
    </row>
    <row r="57" spans="1:7" x14ac:dyDescent="0.25">
      <c r="A57" s="783">
        <v>50</v>
      </c>
      <c r="B57" s="65" t="s">
        <v>187</v>
      </c>
      <c r="C57" s="121" t="s">
        <v>188</v>
      </c>
      <c r="D57" s="113">
        <v>779</v>
      </c>
      <c r="E57" s="141"/>
      <c r="F57" s="143">
        <f t="shared" si="2"/>
        <v>779</v>
      </c>
      <c r="G57" s="142">
        <v>3300</v>
      </c>
    </row>
    <row r="58" spans="1:7" x14ac:dyDescent="0.25">
      <c r="A58" s="783">
        <v>51</v>
      </c>
      <c r="B58" s="65" t="s">
        <v>189</v>
      </c>
      <c r="C58" s="121" t="s">
        <v>190</v>
      </c>
      <c r="D58" s="113"/>
      <c r="E58" s="141"/>
      <c r="F58" s="143"/>
      <c r="G58" s="142"/>
    </row>
    <row r="59" spans="1:7" ht="16.5" customHeight="1" x14ac:dyDescent="0.25">
      <c r="A59" s="783">
        <v>52</v>
      </c>
      <c r="B59" s="782" t="s">
        <v>191</v>
      </c>
      <c r="C59" s="122" t="s">
        <v>192</v>
      </c>
      <c r="D59" s="113"/>
      <c r="E59" s="141"/>
      <c r="F59" s="143"/>
      <c r="G59" s="142"/>
    </row>
    <row r="60" spans="1:7" ht="16.5" customHeight="1" x14ac:dyDescent="0.25">
      <c r="A60" s="783">
        <v>53</v>
      </c>
      <c r="B60" s="65" t="s">
        <v>22</v>
      </c>
      <c r="C60" s="121" t="s">
        <v>23</v>
      </c>
      <c r="D60" s="113"/>
      <c r="E60" s="141"/>
      <c r="F60" s="143"/>
      <c r="G60" s="142"/>
    </row>
    <row r="61" spans="1:7" ht="16.5" customHeight="1" x14ac:dyDescent="0.25">
      <c r="A61" s="783">
        <v>54</v>
      </c>
      <c r="B61" s="65" t="s">
        <v>24</v>
      </c>
      <c r="C61" s="121" t="s">
        <v>25</v>
      </c>
      <c r="D61" s="113"/>
      <c r="E61" s="141"/>
      <c r="F61" s="143"/>
      <c r="G61" s="142"/>
    </row>
    <row r="62" spans="1:7" ht="16.5" customHeight="1" x14ac:dyDescent="0.25">
      <c r="A62" s="783">
        <v>55</v>
      </c>
      <c r="B62" s="65" t="s">
        <v>193</v>
      </c>
      <c r="C62" s="121" t="s">
        <v>194</v>
      </c>
      <c r="D62" s="113"/>
      <c r="E62" s="141"/>
      <c r="F62" s="143"/>
      <c r="G62" s="142"/>
    </row>
    <row r="63" spans="1:7" ht="16.5" customHeight="1" x14ac:dyDescent="0.25">
      <c r="A63" s="783">
        <v>56</v>
      </c>
      <c r="B63" s="55" t="s">
        <v>26</v>
      </c>
      <c r="C63" s="121" t="s">
        <v>27</v>
      </c>
      <c r="D63" s="113"/>
      <c r="E63" s="141">
        <v>485</v>
      </c>
      <c r="F63" s="143">
        <f>D63+E63</f>
        <v>485</v>
      </c>
      <c r="G63" s="142"/>
    </row>
    <row r="64" spans="1:7" ht="16.5" customHeight="1" x14ac:dyDescent="0.25">
      <c r="A64" s="783">
        <v>57</v>
      </c>
      <c r="B64" s="55" t="s">
        <v>28</v>
      </c>
      <c r="C64" s="121" t="s">
        <v>29</v>
      </c>
      <c r="D64" s="113"/>
      <c r="E64" s="141"/>
      <c r="F64" s="143"/>
      <c r="G64" s="142"/>
    </row>
    <row r="65" spans="1:7" ht="24" customHeight="1" x14ac:dyDescent="0.25">
      <c r="A65" s="783">
        <v>58</v>
      </c>
      <c r="B65" s="55" t="s">
        <v>196</v>
      </c>
      <c r="C65" s="121" t="s">
        <v>197</v>
      </c>
      <c r="D65" s="113"/>
      <c r="E65" s="141"/>
      <c r="F65" s="143"/>
      <c r="G65" s="142"/>
    </row>
    <row r="66" spans="1:7" ht="24" customHeight="1" x14ac:dyDescent="0.25">
      <c r="A66" s="783">
        <v>59</v>
      </c>
      <c r="B66" s="65" t="s">
        <v>198</v>
      </c>
      <c r="C66" s="121" t="s">
        <v>199</v>
      </c>
      <c r="D66" s="113"/>
      <c r="E66" s="141"/>
      <c r="F66" s="143"/>
      <c r="G66" s="142"/>
    </row>
    <row r="67" spans="1:7" x14ac:dyDescent="0.25">
      <c r="A67" s="783">
        <v>60</v>
      </c>
      <c r="B67" s="55" t="s">
        <v>62</v>
      </c>
      <c r="C67" s="121" t="s">
        <v>200</v>
      </c>
      <c r="D67" s="113">
        <v>3563</v>
      </c>
      <c r="E67" s="141">
        <v>809</v>
      </c>
      <c r="F67" s="143">
        <f>D67+E67</f>
        <v>4372</v>
      </c>
      <c r="G67" s="142"/>
    </row>
    <row r="68" spans="1:7" x14ac:dyDescent="0.25">
      <c r="A68" s="783">
        <v>61</v>
      </c>
      <c r="B68" s="55" t="s">
        <v>64</v>
      </c>
      <c r="C68" s="121" t="s">
        <v>201</v>
      </c>
      <c r="D68" s="113">
        <v>2130</v>
      </c>
      <c r="E68" s="141">
        <v>920</v>
      </c>
      <c r="F68" s="143">
        <f>D68+E68</f>
        <v>3050</v>
      </c>
      <c r="G68" s="142"/>
    </row>
    <row r="69" spans="1:7" x14ac:dyDescent="0.25">
      <c r="A69" s="783">
        <v>62</v>
      </c>
      <c r="B69" s="55" t="s">
        <v>66</v>
      </c>
      <c r="C69" s="121" t="s">
        <v>202</v>
      </c>
      <c r="D69" s="113">
        <v>5016</v>
      </c>
      <c r="E69" s="141"/>
      <c r="F69" s="143">
        <f>D69+E69</f>
        <v>5016</v>
      </c>
      <c r="G69" s="142"/>
    </row>
    <row r="70" spans="1:7" ht="25.5" x14ac:dyDescent="0.25">
      <c r="A70" s="783">
        <v>63</v>
      </c>
      <c r="B70" s="55" t="s">
        <v>203</v>
      </c>
      <c r="C70" s="121" t="s">
        <v>204</v>
      </c>
      <c r="D70" s="113"/>
      <c r="E70" s="141"/>
      <c r="F70" s="143"/>
      <c r="G70" s="142"/>
    </row>
    <row r="71" spans="1:7" ht="25.5" x14ac:dyDescent="0.25">
      <c r="A71" s="783">
        <v>64</v>
      </c>
      <c r="B71" s="55" t="s">
        <v>205</v>
      </c>
      <c r="C71" s="121" t="s">
        <v>206</v>
      </c>
      <c r="D71" s="113"/>
      <c r="E71" s="141"/>
      <c r="F71" s="143"/>
      <c r="G71" s="142"/>
    </row>
    <row r="72" spans="1:7" ht="25.5" x14ac:dyDescent="0.25">
      <c r="A72" s="783">
        <v>65</v>
      </c>
      <c r="B72" s="55" t="s">
        <v>207</v>
      </c>
      <c r="C72" s="121" t="s">
        <v>208</v>
      </c>
      <c r="D72" s="113"/>
      <c r="E72" s="141"/>
      <c r="F72" s="143"/>
      <c r="G72" s="142"/>
    </row>
    <row r="73" spans="1:7" ht="25.5" x14ac:dyDescent="0.25">
      <c r="A73" s="783">
        <v>66</v>
      </c>
      <c r="B73" s="55" t="s">
        <v>209</v>
      </c>
      <c r="C73" s="121" t="s">
        <v>210</v>
      </c>
      <c r="D73" s="113"/>
      <c r="E73" s="141"/>
      <c r="F73" s="143"/>
      <c r="G73" s="142"/>
    </row>
    <row r="74" spans="1:7" ht="25.5" x14ac:dyDescent="0.25">
      <c r="A74" s="783">
        <v>67</v>
      </c>
      <c r="B74" s="65" t="s">
        <v>211</v>
      </c>
      <c r="C74" s="121" t="s">
        <v>212</v>
      </c>
      <c r="D74" s="113"/>
      <c r="E74" s="141"/>
      <c r="F74" s="143"/>
      <c r="G74" s="142"/>
    </row>
    <row r="75" spans="1:7" ht="25.5" x14ac:dyDescent="0.25">
      <c r="A75" s="783">
        <v>68</v>
      </c>
      <c r="B75" s="55" t="s">
        <v>213</v>
      </c>
      <c r="C75" s="121" t="s">
        <v>214</v>
      </c>
      <c r="D75" s="113"/>
      <c r="E75" s="141"/>
      <c r="F75" s="143"/>
      <c r="G75" s="142"/>
    </row>
    <row r="76" spans="1:7" ht="25.5" x14ac:dyDescent="0.25">
      <c r="A76" s="783">
        <v>69</v>
      </c>
      <c r="B76" s="65" t="s">
        <v>215</v>
      </c>
      <c r="C76" s="121" t="s">
        <v>216</v>
      </c>
      <c r="D76" s="113"/>
      <c r="E76" s="141"/>
      <c r="F76" s="143"/>
      <c r="G76" s="142"/>
    </row>
    <row r="77" spans="1:7" ht="14.25" customHeight="1" x14ac:dyDescent="0.25">
      <c r="A77" s="783">
        <v>70</v>
      </c>
      <c r="B77" s="55" t="s">
        <v>217</v>
      </c>
      <c r="C77" s="121" t="s">
        <v>218</v>
      </c>
      <c r="D77" s="113">
        <v>2562</v>
      </c>
      <c r="E77" s="141"/>
      <c r="F77" s="143">
        <f t="shared" ref="F77:F83" si="3">D77+E77</f>
        <v>2562</v>
      </c>
      <c r="G77" s="142">
        <v>4950</v>
      </c>
    </row>
    <row r="78" spans="1:7" x14ac:dyDescent="0.25">
      <c r="A78" s="783">
        <v>71</v>
      </c>
      <c r="B78" s="65" t="s">
        <v>50</v>
      </c>
      <c r="C78" s="121" t="s">
        <v>219</v>
      </c>
      <c r="D78" s="113">
        <v>6848</v>
      </c>
      <c r="E78" s="141">
        <v>1021</v>
      </c>
      <c r="F78" s="143">
        <f t="shared" si="3"/>
        <v>7869</v>
      </c>
      <c r="G78" s="142">
        <v>9900</v>
      </c>
    </row>
    <row r="79" spans="1:7" x14ac:dyDescent="0.25">
      <c r="A79" s="783">
        <v>72</v>
      </c>
      <c r="B79" s="65" t="s">
        <v>52</v>
      </c>
      <c r="C79" s="121" t="s">
        <v>220</v>
      </c>
      <c r="D79" s="113">
        <v>3888</v>
      </c>
      <c r="E79" s="141">
        <v>481</v>
      </c>
      <c r="F79" s="143">
        <f t="shared" si="3"/>
        <v>4369</v>
      </c>
      <c r="G79" s="142">
        <v>3300</v>
      </c>
    </row>
    <row r="80" spans="1:7" x14ac:dyDescent="0.25">
      <c r="A80" s="783">
        <v>73</v>
      </c>
      <c r="B80" s="55" t="s">
        <v>44</v>
      </c>
      <c r="C80" s="121" t="s">
        <v>221</v>
      </c>
      <c r="D80" s="113">
        <v>931</v>
      </c>
      <c r="E80" s="141"/>
      <c r="F80" s="143">
        <f t="shared" si="3"/>
        <v>931</v>
      </c>
      <c r="G80" s="142">
        <v>4950</v>
      </c>
    </row>
    <row r="81" spans="1:7" x14ac:dyDescent="0.25">
      <c r="A81" s="783">
        <v>74</v>
      </c>
      <c r="B81" s="55" t="s">
        <v>54</v>
      </c>
      <c r="C81" s="121" t="s">
        <v>222</v>
      </c>
      <c r="D81" s="113">
        <v>6458</v>
      </c>
      <c r="E81" s="141">
        <v>676</v>
      </c>
      <c r="F81" s="143">
        <f t="shared" si="3"/>
        <v>7134</v>
      </c>
      <c r="G81" s="142">
        <v>4950</v>
      </c>
    </row>
    <row r="82" spans="1:7" x14ac:dyDescent="0.25">
      <c r="A82" s="783">
        <v>75</v>
      </c>
      <c r="B82" s="55" t="s">
        <v>36</v>
      </c>
      <c r="C82" s="121" t="s">
        <v>37</v>
      </c>
      <c r="D82" s="113"/>
      <c r="E82" s="141">
        <v>436</v>
      </c>
      <c r="F82" s="143">
        <f t="shared" si="3"/>
        <v>436</v>
      </c>
      <c r="G82" s="142">
        <f>3300+620</f>
        <v>3920</v>
      </c>
    </row>
    <row r="83" spans="1:7" x14ac:dyDescent="0.25">
      <c r="A83" s="783">
        <v>76</v>
      </c>
      <c r="B83" s="55" t="s">
        <v>48</v>
      </c>
      <c r="C83" s="121" t="s">
        <v>223</v>
      </c>
      <c r="D83" s="113">
        <v>5211</v>
      </c>
      <c r="E83" s="141"/>
      <c r="F83" s="143">
        <f t="shared" si="3"/>
        <v>5211</v>
      </c>
      <c r="G83" s="142">
        <v>5280</v>
      </c>
    </row>
    <row r="84" spans="1:7" x14ac:dyDescent="0.25">
      <c r="A84" s="783">
        <v>77</v>
      </c>
      <c r="B84" s="55" t="s">
        <v>224</v>
      </c>
      <c r="C84" s="122" t="s">
        <v>225</v>
      </c>
      <c r="D84" s="113"/>
      <c r="E84" s="141"/>
      <c r="F84" s="143"/>
      <c r="G84" s="142"/>
    </row>
    <row r="85" spans="1:7" x14ac:dyDescent="0.25">
      <c r="A85" s="783">
        <v>78</v>
      </c>
      <c r="B85" s="59" t="s">
        <v>226</v>
      </c>
      <c r="C85" s="122" t="s">
        <v>227</v>
      </c>
      <c r="D85" s="113"/>
      <c r="E85" s="141"/>
      <c r="F85" s="143"/>
      <c r="G85" s="142"/>
    </row>
    <row r="86" spans="1:7" ht="25.5" x14ac:dyDescent="0.25">
      <c r="A86" s="1216">
        <v>79</v>
      </c>
      <c r="B86" s="1213" t="s">
        <v>228</v>
      </c>
      <c r="C86" s="728" t="s">
        <v>229</v>
      </c>
      <c r="D86" s="113"/>
      <c r="E86" s="141"/>
      <c r="F86" s="143"/>
      <c r="G86" s="142"/>
    </row>
    <row r="87" spans="1:7" ht="38.25" x14ac:dyDescent="0.25">
      <c r="A87" s="1216"/>
      <c r="B87" s="1214"/>
      <c r="C87" s="122" t="s">
        <v>230</v>
      </c>
      <c r="D87" s="113"/>
      <c r="E87" s="141"/>
      <c r="F87" s="143"/>
      <c r="G87" s="142"/>
    </row>
    <row r="88" spans="1:7" ht="25.5" x14ac:dyDescent="0.25">
      <c r="A88" s="1216"/>
      <c r="B88" s="1214"/>
      <c r="C88" s="122" t="s">
        <v>231</v>
      </c>
      <c r="D88" s="113"/>
      <c r="E88" s="141"/>
      <c r="F88" s="143"/>
      <c r="G88" s="142"/>
    </row>
    <row r="89" spans="1:7" ht="38.25" customHeight="1" x14ac:dyDescent="0.25">
      <c r="A89" s="1216"/>
      <c r="B89" s="1215"/>
      <c r="C89" s="729" t="s">
        <v>232</v>
      </c>
      <c r="D89" s="113"/>
      <c r="E89" s="141"/>
      <c r="F89" s="143"/>
      <c r="G89" s="142"/>
    </row>
    <row r="90" spans="1:7" ht="25.5" x14ac:dyDescent="0.25">
      <c r="A90" s="783">
        <v>80</v>
      </c>
      <c r="B90" s="65" t="s">
        <v>233</v>
      </c>
      <c r="C90" s="121" t="s">
        <v>234</v>
      </c>
      <c r="D90" s="113"/>
      <c r="E90" s="141"/>
      <c r="F90" s="143"/>
      <c r="G90" s="142"/>
    </row>
    <row r="91" spans="1:7" x14ac:dyDescent="0.25">
      <c r="A91" s="783">
        <v>81</v>
      </c>
      <c r="B91" s="55" t="s">
        <v>235</v>
      </c>
      <c r="C91" s="121" t="s">
        <v>236</v>
      </c>
      <c r="D91" s="113"/>
      <c r="E91" s="141"/>
      <c r="F91" s="143"/>
      <c r="G91" s="142"/>
    </row>
    <row r="92" spans="1:7" x14ac:dyDescent="0.25">
      <c r="A92" s="783">
        <v>82</v>
      </c>
      <c r="B92" s="65" t="s">
        <v>74</v>
      </c>
      <c r="C92" s="121" t="s">
        <v>237</v>
      </c>
      <c r="D92" s="113"/>
      <c r="E92" s="141"/>
      <c r="F92" s="143"/>
      <c r="G92" s="142"/>
    </row>
    <row r="93" spans="1:7" x14ac:dyDescent="0.25">
      <c r="A93" s="783">
        <v>83</v>
      </c>
      <c r="B93" s="55" t="s">
        <v>38</v>
      </c>
      <c r="C93" s="121" t="s">
        <v>39</v>
      </c>
      <c r="D93" s="113"/>
      <c r="E93" s="141"/>
      <c r="F93" s="143"/>
      <c r="G93" s="142">
        <v>3300</v>
      </c>
    </row>
    <row r="94" spans="1:7" x14ac:dyDescent="0.25">
      <c r="A94" s="783">
        <v>84</v>
      </c>
      <c r="B94" s="55" t="s">
        <v>40</v>
      </c>
      <c r="C94" s="121" t="s">
        <v>41</v>
      </c>
      <c r="D94" s="113"/>
      <c r="E94" s="141"/>
      <c r="F94" s="143"/>
      <c r="G94" s="142">
        <v>3300</v>
      </c>
    </row>
    <row r="95" spans="1:7" x14ac:dyDescent="0.25">
      <c r="A95" s="783">
        <v>85</v>
      </c>
      <c r="B95" s="55" t="s">
        <v>238</v>
      </c>
      <c r="C95" s="121" t="s">
        <v>239</v>
      </c>
      <c r="D95" s="113">
        <v>1766</v>
      </c>
      <c r="E95" s="141">
        <v>214</v>
      </c>
      <c r="F95" s="143">
        <f>D95+E95</f>
        <v>1980</v>
      </c>
      <c r="G95" s="142">
        <v>3300</v>
      </c>
    </row>
    <row r="96" spans="1:7" x14ac:dyDescent="0.25">
      <c r="A96" s="783">
        <v>86</v>
      </c>
      <c r="B96" s="55" t="s">
        <v>240</v>
      </c>
      <c r="C96" s="121" t="s">
        <v>241</v>
      </c>
      <c r="D96" s="113">
        <v>773</v>
      </c>
      <c r="E96" s="141">
        <v>121</v>
      </c>
      <c r="F96" s="143">
        <f>D96+E96</f>
        <v>894</v>
      </c>
      <c r="G96" s="142">
        <v>1650</v>
      </c>
    </row>
    <row r="97" spans="1:7" x14ac:dyDescent="0.25">
      <c r="A97" s="783">
        <v>87</v>
      </c>
      <c r="B97" s="55" t="s">
        <v>88</v>
      </c>
      <c r="C97" s="121" t="s">
        <v>89</v>
      </c>
      <c r="D97" s="113">
        <v>1000</v>
      </c>
      <c r="E97" s="141"/>
      <c r="F97" s="143">
        <f>D97+E97</f>
        <v>1000</v>
      </c>
      <c r="G97" s="142">
        <v>3300</v>
      </c>
    </row>
    <row r="98" spans="1:7" x14ac:dyDescent="0.25">
      <c r="A98" s="783">
        <v>88</v>
      </c>
      <c r="B98" s="55" t="s">
        <v>242</v>
      </c>
      <c r="C98" s="121" t="s">
        <v>243</v>
      </c>
      <c r="D98" s="113">
        <v>2003</v>
      </c>
      <c r="E98" s="141">
        <v>286</v>
      </c>
      <c r="F98" s="143">
        <f>D98+E98</f>
        <v>2289</v>
      </c>
      <c r="G98" s="142">
        <v>3300</v>
      </c>
    </row>
    <row r="99" spans="1:7" x14ac:dyDescent="0.25">
      <c r="A99" s="783">
        <v>89</v>
      </c>
      <c r="B99" s="55" t="s">
        <v>244</v>
      </c>
      <c r="C99" s="121" t="s">
        <v>245</v>
      </c>
      <c r="D99" s="113">
        <v>3510</v>
      </c>
      <c r="E99" s="141">
        <v>350</v>
      </c>
      <c r="F99" s="143">
        <f>D99+E99</f>
        <v>3860</v>
      </c>
      <c r="G99" s="142">
        <v>3300</v>
      </c>
    </row>
    <row r="100" spans="1:7" x14ac:dyDescent="0.25">
      <c r="A100" s="783">
        <v>90</v>
      </c>
      <c r="B100" s="65" t="s">
        <v>246</v>
      </c>
      <c r="C100" s="121" t="s">
        <v>247</v>
      </c>
      <c r="D100" s="113"/>
      <c r="E100" s="141"/>
      <c r="F100" s="143"/>
      <c r="G100" s="142">
        <v>1650</v>
      </c>
    </row>
    <row r="101" spans="1:7" x14ac:dyDescent="0.25">
      <c r="A101" s="783">
        <v>91</v>
      </c>
      <c r="B101" s="55" t="s">
        <v>248</v>
      </c>
      <c r="C101" s="121" t="s">
        <v>249</v>
      </c>
      <c r="D101" s="113">
        <v>922</v>
      </c>
      <c r="E101" s="141"/>
      <c r="F101" s="143">
        <f>D101+E101</f>
        <v>922</v>
      </c>
      <c r="G101" s="142">
        <v>3300</v>
      </c>
    </row>
    <row r="102" spans="1:7" x14ac:dyDescent="0.25">
      <c r="A102" s="783">
        <v>92</v>
      </c>
      <c r="B102" s="55" t="s">
        <v>250</v>
      </c>
      <c r="C102" s="121" t="s">
        <v>251</v>
      </c>
      <c r="D102" s="113"/>
      <c r="E102" s="141"/>
      <c r="F102" s="143"/>
      <c r="G102" s="142">
        <v>3300</v>
      </c>
    </row>
    <row r="103" spans="1:7" x14ac:dyDescent="0.25">
      <c r="A103" s="783">
        <v>93</v>
      </c>
      <c r="B103" s="65" t="s">
        <v>32</v>
      </c>
      <c r="C103" s="121" t="s">
        <v>33</v>
      </c>
      <c r="D103" s="113">
        <v>3081</v>
      </c>
      <c r="E103" s="141">
        <v>504</v>
      </c>
      <c r="F103" s="143">
        <f>D103+E103</f>
        <v>3585</v>
      </c>
      <c r="G103" s="142">
        <v>3630</v>
      </c>
    </row>
    <row r="104" spans="1:7" x14ac:dyDescent="0.25">
      <c r="A104" s="783">
        <v>94</v>
      </c>
      <c r="B104" s="55" t="s">
        <v>252</v>
      </c>
      <c r="C104" s="121" t="s">
        <v>253</v>
      </c>
      <c r="D104" s="113">
        <v>687</v>
      </c>
      <c r="E104" s="141"/>
      <c r="F104" s="143">
        <f>D104+E104</f>
        <v>687</v>
      </c>
      <c r="G104" s="142">
        <v>3300</v>
      </c>
    </row>
    <row r="105" spans="1:7" x14ac:dyDescent="0.25">
      <c r="A105" s="783">
        <v>95</v>
      </c>
      <c r="B105" s="65" t="s">
        <v>254</v>
      </c>
      <c r="C105" s="121" t="s">
        <v>255</v>
      </c>
      <c r="D105" s="113">
        <v>1016</v>
      </c>
      <c r="E105" s="141">
        <v>369</v>
      </c>
      <c r="F105" s="143">
        <f>D105+E105</f>
        <v>1385</v>
      </c>
      <c r="G105" s="142">
        <v>3300</v>
      </c>
    </row>
    <row r="106" spans="1:7" x14ac:dyDescent="0.25">
      <c r="A106" s="783">
        <v>96</v>
      </c>
      <c r="B106" s="65" t="s">
        <v>256</v>
      </c>
      <c r="C106" s="121" t="s">
        <v>257</v>
      </c>
      <c r="D106" s="113">
        <v>2534</v>
      </c>
      <c r="E106" s="141">
        <v>389</v>
      </c>
      <c r="F106" s="143">
        <f>D106+E106</f>
        <v>2923</v>
      </c>
      <c r="G106" s="142">
        <v>3300</v>
      </c>
    </row>
    <row r="107" spans="1:7" x14ac:dyDescent="0.25">
      <c r="A107" s="783">
        <v>97</v>
      </c>
      <c r="B107" s="55" t="s">
        <v>76</v>
      </c>
      <c r="C107" s="121" t="s">
        <v>77</v>
      </c>
      <c r="D107" s="113"/>
      <c r="E107" s="141"/>
      <c r="F107" s="143"/>
      <c r="G107" s="142">
        <v>3300</v>
      </c>
    </row>
    <row r="108" spans="1:7" x14ac:dyDescent="0.25">
      <c r="A108" s="783">
        <v>98</v>
      </c>
      <c r="B108" s="55" t="s">
        <v>258</v>
      </c>
      <c r="C108" s="121" t="s">
        <v>259</v>
      </c>
      <c r="D108" s="113"/>
      <c r="E108" s="141"/>
      <c r="F108" s="143"/>
      <c r="G108" s="142"/>
    </row>
    <row r="109" spans="1:7" x14ac:dyDescent="0.25">
      <c r="A109" s="783">
        <v>99</v>
      </c>
      <c r="B109" s="55" t="s">
        <v>260</v>
      </c>
      <c r="C109" s="121" t="s">
        <v>261</v>
      </c>
      <c r="D109" s="113"/>
      <c r="E109" s="141"/>
      <c r="F109" s="143"/>
      <c r="G109" s="142"/>
    </row>
    <row r="110" spans="1:7" x14ac:dyDescent="0.25">
      <c r="A110" s="783">
        <v>100</v>
      </c>
      <c r="B110" s="65" t="s">
        <v>264</v>
      </c>
      <c r="C110" s="121" t="s">
        <v>265</v>
      </c>
      <c r="D110" s="113"/>
      <c r="E110" s="141"/>
      <c r="F110" s="143"/>
      <c r="G110" s="142"/>
    </row>
    <row r="111" spans="1:7" x14ac:dyDescent="0.25">
      <c r="A111" s="783">
        <v>101</v>
      </c>
      <c r="B111" s="55" t="s">
        <v>266</v>
      </c>
      <c r="C111" s="121" t="s">
        <v>267</v>
      </c>
      <c r="D111" s="113"/>
      <c r="E111" s="141"/>
      <c r="F111" s="143"/>
      <c r="G111" s="142"/>
    </row>
    <row r="112" spans="1:7" x14ac:dyDescent="0.25">
      <c r="A112" s="783">
        <v>102</v>
      </c>
      <c r="B112" s="55" t="s">
        <v>268</v>
      </c>
      <c r="C112" s="121" t="s">
        <v>269</v>
      </c>
      <c r="D112" s="113"/>
      <c r="E112" s="141"/>
      <c r="F112" s="143"/>
      <c r="G112" s="142"/>
    </row>
    <row r="113" spans="1:7" x14ac:dyDescent="0.25">
      <c r="A113" s="783">
        <v>103</v>
      </c>
      <c r="B113" s="55" t="s">
        <v>270</v>
      </c>
      <c r="C113" s="121" t="s">
        <v>271</v>
      </c>
      <c r="D113" s="113"/>
      <c r="E113" s="141"/>
      <c r="F113" s="143"/>
      <c r="G113" s="142"/>
    </row>
    <row r="114" spans="1:7" x14ac:dyDescent="0.25">
      <c r="A114" s="783">
        <v>104</v>
      </c>
      <c r="B114" s="65" t="s">
        <v>272</v>
      </c>
      <c r="C114" s="121" t="s">
        <v>273</v>
      </c>
      <c r="D114" s="113"/>
      <c r="E114" s="141"/>
      <c r="F114" s="143"/>
      <c r="G114" s="142"/>
    </row>
    <row r="115" spans="1:7" ht="12" customHeight="1" x14ac:dyDescent="0.25">
      <c r="A115" s="783">
        <v>105</v>
      </c>
      <c r="B115" s="65" t="s">
        <v>274</v>
      </c>
      <c r="C115" s="121" t="s">
        <v>275</v>
      </c>
      <c r="D115" s="113"/>
      <c r="E115" s="141"/>
      <c r="F115" s="143"/>
      <c r="G115" s="142"/>
    </row>
    <row r="116" spans="1:7" x14ac:dyDescent="0.25">
      <c r="A116" s="783">
        <v>106</v>
      </c>
      <c r="B116" s="55" t="s">
        <v>276</v>
      </c>
      <c r="C116" s="121" t="s">
        <v>277</v>
      </c>
      <c r="D116" s="113"/>
      <c r="E116" s="141"/>
      <c r="F116" s="143"/>
      <c r="G116" s="142"/>
    </row>
    <row r="117" spans="1:7" x14ac:dyDescent="0.25">
      <c r="A117" s="783">
        <v>107</v>
      </c>
      <c r="B117" s="55" t="s">
        <v>278</v>
      </c>
      <c r="C117" s="121" t="s">
        <v>279</v>
      </c>
      <c r="D117" s="113"/>
      <c r="E117" s="141"/>
      <c r="F117" s="143"/>
      <c r="G117" s="142"/>
    </row>
    <row r="118" spans="1:7" x14ac:dyDescent="0.25">
      <c r="A118" s="783">
        <v>108</v>
      </c>
      <c r="B118" s="55" t="s">
        <v>280</v>
      </c>
      <c r="C118" s="121" t="s">
        <v>281</v>
      </c>
      <c r="D118" s="113"/>
      <c r="E118" s="141"/>
      <c r="F118" s="143"/>
      <c r="G118" s="142"/>
    </row>
    <row r="119" spans="1:7" x14ac:dyDescent="0.25">
      <c r="A119" s="783">
        <v>109</v>
      </c>
      <c r="B119" s="782" t="s">
        <v>282</v>
      </c>
      <c r="C119" s="122" t="s">
        <v>283</v>
      </c>
      <c r="D119" s="113"/>
      <c r="E119" s="141"/>
      <c r="F119" s="143"/>
      <c r="G119" s="142"/>
    </row>
    <row r="120" spans="1:7" x14ac:dyDescent="0.25">
      <c r="A120" s="783">
        <v>110</v>
      </c>
      <c r="B120" s="65" t="s">
        <v>284</v>
      </c>
      <c r="C120" s="121" t="s">
        <v>285</v>
      </c>
      <c r="D120" s="113"/>
      <c r="E120" s="141"/>
      <c r="F120" s="143"/>
      <c r="G120" s="142"/>
    </row>
    <row r="121" spans="1:7" x14ac:dyDescent="0.25">
      <c r="A121" s="783">
        <v>111</v>
      </c>
      <c r="B121" s="65" t="s">
        <v>286</v>
      </c>
      <c r="C121" s="122" t="s">
        <v>357</v>
      </c>
      <c r="D121" s="113"/>
      <c r="E121" s="141"/>
      <c r="F121" s="143"/>
      <c r="G121" s="142"/>
    </row>
    <row r="122" spans="1:7" ht="17.25" customHeight="1" x14ac:dyDescent="0.25">
      <c r="A122" s="783">
        <v>112</v>
      </c>
      <c r="B122" s="65" t="s">
        <v>288</v>
      </c>
      <c r="C122" s="121" t="s">
        <v>289</v>
      </c>
      <c r="D122" s="113"/>
      <c r="E122" s="141"/>
      <c r="F122" s="143"/>
      <c r="G122" s="142"/>
    </row>
    <row r="123" spans="1:7" x14ac:dyDescent="0.25">
      <c r="A123" s="783">
        <v>113</v>
      </c>
      <c r="B123" s="141" t="s">
        <v>290</v>
      </c>
      <c r="C123" s="177" t="s">
        <v>747</v>
      </c>
      <c r="D123" s="113"/>
      <c r="E123" s="141"/>
      <c r="F123" s="143"/>
      <c r="G123" s="142"/>
    </row>
    <row r="124" spans="1:7" x14ac:dyDescent="0.25">
      <c r="A124" s="783">
        <v>114</v>
      </c>
      <c r="B124" s="55" t="s">
        <v>292</v>
      </c>
      <c r="C124" s="121" t="s">
        <v>293</v>
      </c>
      <c r="D124" s="113"/>
      <c r="E124" s="141"/>
      <c r="F124" s="143"/>
      <c r="G124" s="142"/>
    </row>
    <row r="125" spans="1:7" ht="25.5" x14ac:dyDescent="0.25">
      <c r="A125" s="783">
        <v>115</v>
      </c>
      <c r="B125" s="65" t="s">
        <v>294</v>
      </c>
      <c r="C125" s="121" t="s">
        <v>295</v>
      </c>
      <c r="D125" s="113"/>
      <c r="E125" s="141"/>
      <c r="F125" s="143"/>
      <c r="G125" s="142"/>
    </row>
    <row r="126" spans="1:7" x14ac:dyDescent="0.25">
      <c r="A126" s="783">
        <v>116</v>
      </c>
      <c r="B126" s="55" t="s">
        <v>296</v>
      </c>
      <c r="C126" s="121" t="s">
        <v>297</v>
      </c>
      <c r="D126" s="113"/>
      <c r="E126" s="141"/>
      <c r="F126" s="143"/>
      <c r="G126" s="142"/>
    </row>
    <row r="127" spans="1:7" x14ac:dyDescent="0.25">
      <c r="A127" s="783">
        <v>117</v>
      </c>
      <c r="B127" s="65" t="s">
        <v>70</v>
      </c>
      <c r="C127" s="121" t="s">
        <v>298</v>
      </c>
      <c r="D127" s="113">
        <v>2833</v>
      </c>
      <c r="E127" s="141">
        <v>841</v>
      </c>
      <c r="F127" s="143">
        <f>D127+E127</f>
        <v>3674</v>
      </c>
      <c r="G127" s="142">
        <v>13200</v>
      </c>
    </row>
    <row r="128" spans="1:7" x14ac:dyDescent="0.25">
      <c r="A128" s="783">
        <v>118</v>
      </c>
      <c r="B128" s="65" t="s">
        <v>72</v>
      </c>
      <c r="C128" s="121" t="s">
        <v>73</v>
      </c>
      <c r="D128" s="113"/>
      <c r="E128" s="141"/>
      <c r="F128" s="143"/>
      <c r="G128" s="142"/>
    </row>
    <row r="129" spans="1:7" x14ac:dyDescent="0.25">
      <c r="A129" s="783">
        <v>119</v>
      </c>
      <c r="B129" s="55" t="s">
        <v>34</v>
      </c>
      <c r="C129" s="121" t="s">
        <v>35</v>
      </c>
      <c r="D129" s="113"/>
      <c r="E129" s="141">
        <v>345</v>
      </c>
      <c r="F129" s="143">
        <f>D129+E129</f>
        <v>345</v>
      </c>
      <c r="G129" s="142">
        <f>990-930</f>
        <v>60</v>
      </c>
    </row>
    <row r="130" spans="1:7" x14ac:dyDescent="0.25">
      <c r="A130" s="783">
        <v>120</v>
      </c>
      <c r="B130" s="65" t="s">
        <v>299</v>
      </c>
      <c r="C130" s="121" t="s">
        <v>300</v>
      </c>
      <c r="D130" s="113"/>
      <c r="E130" s="141"/>
      <c r="F130" s="143"/>
      <c r="G130" s="142"/>
    </row>
    <row r="131" spans="1:7" x14ac:dyDescent="0.25">
      <c r="A131" s="783">
        <v>121</v>
      </c>
      <c r="B131" s="55" t="s">
        <v>301</v>
      </c>
      <c r="C131" s="121" t="s">
        <v>302</v>
      </c>
      <c r="D131" s="113"/>
      <c r="E131" s="141"/>
      <c r="F131" s="143"/>
      <c r="G131" s="142"/>
    </row>
    <row r="132" spans="1:7" x14ac:dyDescent="0.25">
      <c r="A132" s="783">
        <v>122</v>
      </c>
      <c r="B132" s="55" t="s">
        <v>303</v>
      </c>
      <c r="C132" s="121" t="s">
        <v>304</v>
      </c>
      <c r="D132" s="113"/>
      <c r="E132" s="141"/>
      <c r="F132" s="143"/>
      <c r="G132" s="142"/>
    </row>
    <row r="133" spans="1:7" x14ac:dyDescent="0.25">
      <c r="A133" s="783">
        <v>123</v>
      </c>
      <c r="B133" s="65" t="s">
        <v>16</v>
      </c>
      <c r="C133" s="121" t="s">
        <v>17</v>
      </c>
      <c r="D133" s="113"/>
      <c r="E133" s="141"/>
      <c r="F133" s="143"/>
      <c r="G133" s="142"/>
    </row>
    <row r="134" spans="1:7" x14ac:dyDescent="0.25">
      <c r="A134" s="783">
        <v>124</v>
      </c>
      <c r="B134" s="65" t="s">
        <v>68</v>
      </c>
      <c r="C134" s="121" t="s">
        <v>69</v>
      </c>
      <c r="D134" s="113">
        <v>2671</v>
      </c>
      <c r="E134" s="141"/>
      <c r="F134" s="143">
        <f>D134+E134</f>
        <v>2671</v>
      </c>
      <c r="G134" s="142">
        <v>23100</v>
      </c>
    </row>
    <row r="135" spans="1:7" x14ac:dyDescent="0.25">
      <c r="A135" s="783">
        <v>125</v>
      </c>
      <c r="B135" s="65" t="s">
        <v>60</v>
      </c>
      <c r="C135" s="121" t="s">
        <v>305</v>
      </c>
      <c r="D135" s="113">
        <v>2730</v>
      </c>
      <c r="E135" s="141"/>
      <c r="F135" s="143">
        <f>D135+E135</f>
        <v>2730</v>
      </c>
      <c r="G135" s="142"/>
    </row>
    <row r="136" spans="1:7" x14ac:dyDescent="0.25">
      <c r="A136" s="783">
        <v>126</v>
      </c>
      <c r="B136" s="65" t="s">
        <v>56</v>
      </c>
      <c r="C136" s="121" t="s">
        <v>306</v>
      </c>
      <c r="D136" s="113">
        <v>4239</v>
      </c>
      <c r="E136" s="141">
        <v>472</v>
      </c>
      <c r="F136" s="143">
        <f>D136+E136</f>
        <v>4711</v>
      </c>
      <c r="G136" s="142"/>
    </row>
    <row r="137" spans="1:7" x14ac:dyDescent="0.25">
      <c r="A137" s="783">
        <v>127</v>
      </c>
      <c r="B137" s="65" t="s">
        <v>307</v>
      </c>
      <c r="C137" s="121" t="s">
        <v>308</v>
      </c>
      <c r="D137" s="113"/>
      <c r="E137" s="141"/>
      <c r="F137" s="143"/>
      <c r="G137" s="142"/>
    </row>
    <row r="138" spans="1:7" x14ac:dyDescent="0.25">
      <c r="A138" s="783">
        <v>128</v>
      </c>
      <c r="B138" s="55" t="s">
        <v>309</v>
      </c>
      <c r="C138" s="121" t="s">
        <v>310</v>
      </c>
      <c r="D138" s="113"/>
      <c r="E138" s="141"/>
      <c r="F138" s="143"/>
      <c r="G138" s="142"/>
    </row>
    <row r="139" spans="1:7" x14ac:dyDescent="0.25">
      <c r="A139" s="783">
        <v>129</v>
      </c>
      <c r="B139" s="68" t="s">
        <v>311</v>
      </c>
      <c r="C139" s="186" t="s">
        <v>312</v>
      </c>
      <c r="D139" s="179"/>
      <c r="E139" s="145"/>
      <c r="F139" s="143"/>
      <c r="G139" s="142"/>
    </row>
    <row r="140" spans="1:7" x14ac:dyDescent="0.25">
      <c r="A140" s="783">
        <v>130</v>
      </c>
      <c r="B140" s="65" t="s">
        <v>313</v>
      </c>
      <c r="C140" s="730" t="s">
        <v>314</v>
      </c>
      <c r="D140" s="179"/>
      <c r="E140" s="145"/>
      <c r="F140" s="143"/>
      <c r="G140" s="731"/>
    </row>
    <row r="141" spans="1:7" x14ac:dyDescent="0.25">
      <c r="A141" s="783">
        <v>131</v>
      </c>
      <c r="B141" s="66" t="s">
        <v>315</v>
      </c>
      <c r="C141" s="123" t="s">
        <v>316</v>
      </c>
      <c r="D141" s="179"/>
      <c r="E141" s="145"/>
      <c r="F141" s="143"/>
      <c r="G141" s="142"/>
    </row>
    <row r="142" spans="1:7" x14ac:dyDescent="0.25">
      <c r="A142" s="783">
        <v>132</v>
      </c>
      <c r="B142" s="68" t="s">
        <v>317</v>
      </c>
      <c r="C142" s="716" t="s">
        <v>318</v>
      </c>
      <c r="D142" s="179"/>
      <c r="E142" s="145"/>
      <c r="F142" s="143"/>
      <c r="G142" s="142">
        <v>1980</v>
      </c>
    </row>
    <row r="143" spans="1:7" x14ac:dyDescent="0.25">
      <c r="A143" s="783">
        <v>133</v>
      </c>
      <c r="B143" s="70" t="s">
        <v>319</v>
      </c>
      <c r="C143" s="717" t="s">
        <v>320</v>
      </c>
      <c r="D143" s="113"/>
      <c r="E143" s="141"/>
      <c r="F143" s="143"/>
      <c r="G143" s="142"/>
    </row>
    <row r="144" spans="1:7" x14ac:dyDescent="0.25">
      <c r="A144" s="783">
        <v>134</v>
      </c>
      <c r="B144" s="72" t="s">
        <v>323</v>
      </c>
      <c r="C144" s="717" t="s">
        <v>324</v>
      </c>
      <c r="D144" s="113"/>
      <c r="E144" s="141">
        <v>3200</v>
      </c>
      <c r="F144" s="146">
        <f>D144+E144</f>
        <v>3200</v>
      </c>
      <c r="G144" s="731">
        <v>19800</v>
      </c>
    </row>
    <row r="145" spans="1:7" s="147" customFormat="1" ht="13.5" thickBot="1" x14ac:dyDescent="0.3">
      <c r="A145" s="789">
        <v>135</v>
      </c>
      <c r="B145" s="790" t="s">
        <v>736</v>
      </c>
      <c r="C145" s="791" t="s">
        <v>737</v>
      </c>
      <c r="D145" s="732"/>
      <c r="E145" s="733"/>
      <c r="F145" s="734"/>
      <c r="G145" s="735"/>
    </row>
    <row r="146" spans="1:7" s="147" customFormat="1" x14ac:dyDescent="0.25">
      <c r="C146" s="148"/>
      <c r="D146" s="788"/>
      <c r="E146" s="788"/>
      <c r="F146" s="788"/>
      <c r="G146" s="788"/>
    </row>
    <row r="147" spans="1:7" s="147" customFormat="1" x14ac:dyDescent="0.25">
      <c r="C147" s="148"/>
    </row>
    <row r="149" spans="1:7" x14ac:dyDescent="0.25">
      <c r="D149" s="149"/>
      <c r="E149" s="149"/>
      <c r="F149" s="150"/>
    </row>
  </sheetData>
  <mergeCells count="10">
    <mergeCell ref="A86:A89"/>
    <mergeCell ref="B86:B89"/>
    <mergeCell ref="A6:C6"/>
    <mergeCell ref="A7:C7"/>
    <mergeCell ref="A1:G1"/>
    <mergeCell ref="A3:A4"/>
    <mergeCell ref="B3:B4"/>
    <mergeCell ref="C3:C4"/>
    <mergeCell ref="D3:F3"/>
    <mergeCell ref="A5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zoomScale="90" zoomScaleNormal="90" workbookViewId="0">
      <pane xSplit="3" ySplit="7" topLeftCell="D119" activePane="bottomRight" state="frozen"/>
      <selection pane="topRight" activeCell="D1" sqref="D1"/>
      <selection pane="bottomLeft" activeCell="A9" sqref="A9"/>
      <selection pane="bottomRight" activeCell="I7" sqref="I7"/>
    </sheetView>
  </sheetViews>
  <sheetFormatPr defaultRowHeight="12.75" x14ac:dyDescent="0.25"/>
  <cols>
    <col min="1" max="1" width="5.85546875" style="100" customWidth="1"/>
    <col min="2" max="2" width="9.28515625" style="100" bestFit="1" customWidth="1"/>
    <col min="3" max="3" width="36.140625" style="101" customWidth="1"/>
    <col min="4" max="4" width="16.140625" style="102" customWidth="1"/>
    <col min="5" max="5" width="16.28515625" style="102" customWidth="1"/>
    <col min="6" max="6" width="13" style="103" customWidth="1"/>
    <col min="7" max="7" width="11.28515625" style="100" customWidth="1"/>
    <col min="8" max="8" width="10.5703125" style="103" customWidth="1"/>
    <col min="9" max="9" width="11.140625" style="100" customWidth="1"/>
    <col min="10" max="16384" width="9.140625" style="100"/>
  </cols>
  <sheetData>
    <row r="1" spans="1:9" s="99" customFormat="1" ht="15.75" x14ac:dyDescent="0.25">
      <c r="A1" s="1192" t="s">
        <v>341</v>
      </c>
      <c r="B1" s="1227"/>
      <c r="C1" s="1227"/>
      <c r="D1" s="1227"/>
      <c r="E1" s="1227"/>
      <c r="F1" s="1227"/>
      <c r="G1" s="1228"/>
      <c r="H1" s="1228"/>
      <c r="I1" s="1228"/>
    </row>
    <row r="2" spans="1:9" ht="13.5" thickBot="1" x14ac:dyDescent="0.3"/>
    <row r="3" spans="1:9" s="104" customFormat="1" ht="26.25" customHeight="1" x14ac:dyDescent="0.25">
      <c r="A3" s="1194" t="s">
        <v>0</v>
      </c>
      <c r="B3" s="1196" t="s">
        <v>342</v>
      </c>
      <c r="C3" s="1231" t="s">
        <v>93</v>
      </c>
      <c r="D3" s="1233" t="s">
        <v>343</v>
      </c>
      <c r="E3" s="1234"/>
      <c r="F3" s="1235" t="s">
        <v>344</v>
      </c>
      <c r="G3" s="1204"/>
      <c r="H3" s="1235" t="s">
        <v>345</v>
      </c>
      <c r="I3" s="1204"/>
    </row>
    <row r="4" spans="1:9" s="104" customFormat="1" ht="40.5" customHeight="1" thickBot="1" x14ac:dyDescent="0.3">
      <c r="A4" s="1229"/>
      <c r="B4" s="1230"/>
      <c r="C4" s="1232"/>
      <c r="D4" s="105" t="s">
        <v>346</v>
      </c>
      <c r="E4" s="106" t="s">
        <v>347</v>
      </c>
      <c r="F4" s="107" t="s">
        <v>348</v>
      </c>
      <c r="G4" s="106" t="s">
        <v>332</v>
      </c>
      <c r="H4" s="108" t="s">
        <v>333</v>
      </c>
      <c r="I4" s="106" t="s">
        <v>334</v>
      </c>
    </row>
    <row r="5" spans="1:9" x14ac:dyDescent="0.25">
      <c r="A5" s="1236" t="s">
        <v>335</v>
      </c>
      <c r="B5" s="1237"/>
      <c r="C5" s="1238"/>
      <c r="D5" s="109">
        <f t="shared" ref="D5:I5" si="0">SUM(D6:D7)</f>
        <v>428173</v>
      </c>
      <c r="E5" s="110">
        <f t="shared" si="0"/>
        <v>94934</v>
      </c>
      <c r="F5" s="111">
        <f t="shared" si="0"/>
        <v>19467</v>
      </c>
      <c r="G5" s="112">
        <f t="shared" si="0"/>
        <v>266751</v>
      </c>
      <c r="H5" s="111">
        <f t="shared" si="0"/>
        <v>1525</v>
      </c>
      <c r="I5" s="112">
        <f t="shared" si="0"/>
        <v>18290</v>
      </c>
    </row>
    <row r="6" spans="1:9" x14ac:dyDescent="0.25">
      <c r="A6" s="1208" t="s">
        <v>106</v>
      </c>
      <c r="B6" s="1209"/>
      <c r="C6" s="1211"/>
      <c r="D6" s="113"/>
      <c r="E6" s="114"/>
      <c r="F6" s="115"/>
      <c r="G6" s="116"/>
      <c r="H6" s="115"/>
      <c r="I6" s="116"/>
    </row>
    <row r="7" spans="1:9" x14ac:dyDescent="0.25">
      <c r="A7" s="1208" t="s">
        <v>108</v>
      </c>
      <c r="B7" s="1209"/>
      <c r="C7" s="1211"/>
      <c r="D7" s="117">
        <f t="shared" ref="D7:I7" si="1">SUM(D8:D145)-D86</f>
        <v>428173</v>
      </c>
      <c r="E7" s="118">
        <f t="shared" si="1"/>
        <v>94934</v>
      </c>
      <c r="F7" s="115">
        <f t="shared" si="1"/>
        <v>19467</v>
      </c>
      <c r="G7" s="43">
        <f t="shared" si="1"/>
        <v>266751</v>
      </c>
      <c r="H7" s="115">
        <f t="shared" si="1"/>
        <v>1525</v>
      </c>
      <c r="I7" s="43">
        <f t="shared" si="1"/>
        <v>18290</v>
      </c>
    </row>
    <row r="8" spans="1:9" x14ac:dyDescent="0.25">
      <c r="A8" s="712">
        <v>1</v>
      </c>
      <c r="B8" s="44" t="s">
        <v>109</v>
      </c>
      <c r="C8" s="121" t="s">
        <v>110</v>
      </c>
      <c r="D8" s="113">
        <v>1928</v>
      </c>
      <c r="E8" s="114">
        <v>430</v>
      </c>
      <c r="F8" s="119"/>
      <c r="G8" s="116"/>
      <c r="H8" s="120"/>
      <c r="I8" s="116"/>
    </row>
    <row r="9" spans="1:9" x14ac:dyDescent="0.25">
      <c r="A9" s="712">
        <v>2</v>
      </c>
      <c r="B9" s="44" t="s">
        <v>111</v>
      </c>
      <c r="C9" s="121" t="s">
        <v>112</v>
      </c>
      <c r="D9" s="113">
        <v>1969</v>
      </c>
      <c r="E9" s="114">
        <v>469</v>
      </c>
      <c r="F9" s="119"/>
      <c r="G9" s="116"/>
      <c r="H9" s="120"/>
      <c r="I9" s="116"/>
    </row>
    <row r="10" spans="1:9" x14ac:dyDescent="0.25">
      <c r="A10" s="712">
        <v>3</v>
      </c>
      <c r="B10" s="53" t="s">
        <v>80</v>
      </c>
      <c r="C10" s="121" t="s">
        <v>81</v>
      </c>
      <c r="D10" s="113">
        <v>6710</v>
      </c>
      <c r="E10" s="114">
        <v>2195</v>
      </c>
      <c r="F10" s="119">
        <v>323</v>
      </c>
      <c r="G10" s="116">
        <v>3878</v>
      </c>
      <c r="H10" s="120">
        <v>181</v>
      </c>
      <c r="I10" s="116">
        <v>2170</v>
      </c>
    </row>
    <row r="11" spans="1:9" x14ac:dyDescent="0.25">
      <c r="A11" s="712">
        <v>4</v>
      </c>
      <c r="B11" s="44" t="s">
        <v>113</v>
      </c>
      <c r="C11" s="121" t="s">
        <v>114</v>
      </c>
      <c r="D11" s="113">
        <v>2301</v>
      </c>
      <c r="E11" s="114">
        <v>673</v>
      </c>
      <c r="F11" s="119"/>
      <c r="G11" s="116"/>
      <c r="H11" s="120"/>
      <c r="I11" s="116"/>
    </row>
    <row r="12" spans="1:9" ht="12" customHeight="1" x14ac:dyDescent="0.25">
      <c r="A12" s="712">
        <v>5</v>
      </c>
      <c r="B12" s="44" t="s">
        <v>115</v>
      </c>
      <c r="C12" s="121" t="s">
        <v>116</v>
      </c>
      <c r="D12" s="113">
        <v>2288</v>
      </c>
      <c r="E12" s="114">
        <v>667</v>
      </c>
      <c r="F12" s="119"/>
      <c r="G12" s="116"/>
      <c r="H12" s="120"/>
      <c r="I12" s="116"/>
    </row>
    <row r="13" spans="1:9" x14ac:dyDescent="0.25">
      <c r="A13" s="712">
        <v>6</v>
      </c>
      <c r="B13" s="53" t="s">
        <v>117</v>
      </c>
      <c r="C13" s="121" t="s">
        <v>118</v>
      </c>
      <c r="D13" s="113">
        <v>19923</v>
      </c>
      <c r="E13" s="114">
        <v>1991</v>
      </c>
      <c r="F13" s="119">
        <v>923</v>
      </c>
      <c r="G13" s="116">
        <v>11080</v>
      </c>
      <c r="H13" s="120">
        <v>129</v>
      </c>
      <c r="I13" s="116">
        <v>1550</v>
      </c>
    </row>
    <row r="14" spans="1:9" x14ac:dyDescent="0.25">
      <c r="A14" s="712">
        <v>7</v>
      </c>
      <c r="B14" s="55" t="s">
        <v>20</v>
      </c>
      <c r="C14" s="121" t="s">
        <v>21</v>
      </c>
      <c r="D14" s="113">
        <v>6473</v>
      </c>
      <c r="E14" s="114">
        <v>460</v>
      </c>
      <c r="F14" s="119"/>
      <c r="G14" s="116"/>
      <c r="H14" s="120"/>
      <c r="I14" s="116"/>
    </row>
    <row r="15" spans="1:9" x14ac:dyDescent="0.25">
      <c r="A15" s="712">
        <v>8</v>
      </c>
      <c r="B15" s="53" t="s">
        <v>119</v>
      </c>
      <c r="C15" s="121" t="s">
        <v>120</v>
      </c>
      <c r="D15" s="113">
        <v>2337</v>
      </c>
      <c r="E15" s="114">
        <v>494</v>
      </c>
      <c r="F15" s="119"/>
      <c r="G15" s="116"/>
      <c r="H15" s="120"/>
      <c r="I15" s="116"/>
    </row>
    <row r="16" spans="1:9" x14ac:dyDescent="0.25">
      <c r="A16" s="712">
        <v>9</v>
      </c>
      <c r="B16" s="53" t="s">
        <v>121</v>
      </c>
      <c r="C16" s="121" t="s">
        <v>122</v>
      </c>
      <c r="D16" s="113">
        <v>2558</v>
      </c>
      <c r="E16" s="114">
        <v>955</v>
      </c>
      <c r="F16" s="119">
        <v>324</v>
      </c>
      <c r="G16" s="116">
        <v>2493</v>
      </c>
      <c r="H16" s="120"/>
      <c r="I16" s="116"/>
    </row>
    <row r="17" spans="1:9" x14ac:dyDescent="0.25">
      <c r="A17" s="712">
        <v>10</v>
      </c>
      <c r="B17" s="53" t="s">
        <v>123</v>
      </c>
      <c r="C17" s="121" t="s">
        <v>124</v>
      </c>
      <c r="D17" s="113"/>
      <c r="E17" s="114"/>
      <c r="F17" s="119"/>
      <c r="G17" s="116"/>
      <c r="H17" s="120"/>
      <c r="I17" s="116"/>
    </row>
    <row r="18" spans="1:9" x14ac:dyDescent="0.25">
      <c r="A18" s="712">
        <v>11</v>
      </c>
      <c r="B18" s="53" t="s">
        <v>125</v>
      </c>
      <c r="C18" s="121" t="s">
        <v>126</v>
      </c>
      <c r="D18" s="113">
        <v>2298</v>
      </c>
      <c r="E18" s="114">
        <v>527</v>
      </c>
      <c r="F18" s="119"/>
      <c r="G18" s="116"/>
      <c r="H18" s="120"/>
      <c r="I18" s="116"/>
    </row>
    <row r="19" spans="1:9" x14ac:dyDescent="0.25">
      <c r="A19" s="712">
        <v>12</v>
      </c>
      <c r="B19" s="53" t="s">
        <v>127</v>
      </c>
      <c r="C19" s="121" t="s">
        <v>128</v>
      </c>
      <c r="D19" s="113">
        <v>4651</v>
      </c>
      <c r="E19" s="114">
        <v>769</v>
      </c>
      <c r="F19" s="119"/>
      <c r="G19" s="116"/>
      <c r="H19" s="120"/>
      <c r="I19" s="116"/>
    </row>
    <row r="20" spans="1:9" ht="12" customHeight="1" x14ac:dyDescent="0.25">
      <c r="A20" s="712">
        <v>13</v>
      </c>
      <c r="B20" s="56" t="s">
        <v>129</v>
      </c>
      <c r="C20" s="122" t="s">
        <v>130</v>
      </c>
      <c r="D20" s="113"/>
      <c r="E20" s="114"/>
      <c r="F20" s="119"/>
      <c r="G20" s="116"/>
      <c r="H20" s="120"/>
      <c r="I20" s="116"/>
    </row>
    <row r="21" spans="1:9" x14ac:dyDescent="0.25">
      <c r="A21" s="712">
        <v>15</v>
      </c>
      <c r="B21" s="53" t="s">
        <v>131</v>
      </c>
      <c r="C21" s="121" t="s">
        <v>132</v>
      </c>
      <c r="D21" s="113">
        <v>3242</v>
      </c>
      <c r="E21" s="114">
        <v>387</v>
      </c>
      <c r="F21" s="119"/>
      <c r="G21" s="116"/>
      <c r="H21" s="120"/>
      <c r="I21" s="116"/>
    </row>
    <row r="22" spans="1:9" x14ac:dyDescent="0.25">
      <c r="A22" s="712">
        <v>16</v>
      </c>
      <c r="B22" s="53" t="s">
        <v>133</v>
      </c>
      <c r="C22" s="121" t="s">
        <v>134</v>
      </c>
      <c r="D22" s="113">
        <v>4808</v>
      </c>
      <c r="E22" s="114">
        <v>1022</v>
      </c>
      <c r="F22" s="119">
        <v>684</v>
      </c>
      <c r="G22" s="116">
        <v>5263</v>
      </c>
      <c r="H22" s="120"/>
      <c r="I22" s="116"/>
    </row>
    <row r="23" spans="1:9" x14ac:dyDescent="0.25">
      <c r="A23" s="712">
        <v>17</v>
      </c>
      <c r="B23" s="53" t="s">
        <v>135</v>
      </c>
      <c r="C23" s="121" t="s">
        <v>136</v>
      </c>
      <c r="D23" s="113">
        <v>5869</v>
      </c>
      <c r="E23" s="114">
        <v>527</v>
      </c>
      <c r="F23" s="119">
        <v>360</v>
      </c>
      <c r="G23" s="116">
        <v>2770</v>
      </c>
      <c r="H23" s="120"/>
      <c r="I23" s="116"/>
    </row>
    <row r="24" spans="1:9" x14ac:dyDescent="0.25">
      <c r="A24" s="712">
        <v>18</v>
      </c>
      <c r="B24" s="53" t="s">
        <v>30</v>
      </c>
      <c r="C24" s="121" t="s">
        <v>31</v>
      </c>
      <c r="D24" s="113">
        <v>10615</v>
      </c>
      <c r="E24" s="114">
        <v>4203</v>
      </c>
      <c r="F24" s="119">
        <v>577</v>
      </c>
      <c r="G24" s="116">
        <v>6925</v>
      </c>
      <c r="H24" s="120"/>
      <c r="I24" s="116"/>
    </row>
    <row r="25" spans="1:9" x14ac:dyDescent="0.25">
      <c r="A25" s="712">
        <v>19</v>
      </c>
      <c r="B25" s="44" t="s">
        <v>137</v>
      </c>
      <c r="C25" s="121" t="s">
        <v>138</v>
      </c>
      <c r="D25" s="113">
        <v>1875</v>
      </c>
      <c r="E25" s="114">
        <v>848</v>
      </c>
      <c r="F25" s="119"/>
      <c r="G25" s="116"/>
      <c r="H25" s="120"/>
      <c r="I25" s="116"/>
    </row>
    <row r="26" spans="1:9" x14ac:dyDescent="0.25">
      <c r="A26" s="712">
        <v>20</v>
      </c>
      <c r="B26" s="44" t="s">
        <v>139</v>
      </c>
      <c r="C26" s="121" t="s">
        <v>140</v>
      </c>
      <c r="D26" s="113">
        <v>1579</v>
      </c>
      <c r="E26" s="114">
        <v>568</v>
      </c>
      <c r="F26" s="119"/>
      <c r="G26" s="116"/>
      <c r="H26" s="120"/>
      <c r="I26" s="116"/>
    </row>
    <row r="27" spans="1:9" x14ac:dyDescent="0.25">
      <c r="A27" s="712">
        <v>21</v>
      </c>
      <c r="B27" s="44" t="s">
        <v>84</v>
      </c>
      <c r="C27" s="121" t="s">
        <v>85</v>
      </c>
      <c r="D27" s="113">
        <v>7505</v>
      </c>
      <c r="E27" s="114">
        <v>920</v>
      </c>
      <c r="F27" s="119">
        <v>462</v>
      </c>
      <c r="G27" s="116">
        <v>5540</v>
      </c>
      <c r="H27" s="120"/>
      <c r="I27" s="116"/>
    </row>
    <row r="28" spans="1:9" x14ac:dyDescent="0.25">
      <c r="A28" s="712">
        <v>22</v>
      </c>
      <c r="B28" s="44" t="s">
        <v>141</v>
      </c>
      <c r="C28" s="121" t="s">
        <v>142</v>
      </c>
      <c r="D28" s="113">
        <v>6175</v>
      </c>
      <c r="E28" s="114">
        <v>543</v>
      </c>
      <c r="F28" s="119">
        <v>1154</v>
      </c>
      <c r="G28" s="116">
        <v>13850</v>
      </c>
      <c r="H28" s="120"/>
      <c r="I28" s="116"/>
    </row>
    <row r="29" spans="1:9" x14ac:dyDescent="0.25">
      <c r="A29" s="712">
        <v>23</v>
      </c>
      <c r="B29" s="53" t="s">
        <v>143</v>
      </c>
      <c r="C29" s="121" t="s">
        <v>144</v>
      </c>
      <c r="D29" s="113"/>
      <c r="E29" s="114"/>
      <c r="F29" s="119"/>
      <c r="G29" s="116"/>
      <c r="H29" s="120"/>
      <c r="I29" s="116"/>
    </row>
    <row r="30" spans="1:9" x14ac:dyDescent="0.25">
      <c r="A30" s="712">
        <v>24</v>
      </c>
      <c r="B30" s="53" t="s">
        <v>145</v>
      </c>
      <c r="C30" s="121" t="s">
        <v>146</v>
      </c>
      <c r="D30" s="113"/>
      <c r="E30" s="114"/>
      <c r="F30" s="119"/>
      <c r="G30" s="116"/>
      <c r="H30" s="120"/>
      <c r="I30" s="116"/>
    </row>
    <row r="31" spans="1:9" ht="25.5" x14ac:dyDescent="0.25">
      <c r="A31" s="712">
        <v>25</v>
      </c>
      <c r="B31" s="53" t="s">
        <v>147</v>
      </c>
      <c r="C31" s="121" t="s">
        <v>148</v>
      </c>
      <c r="D31" s="113"/>
      <c r="E31" s="114"/>
      <c r="F31" s="119"/>
      <c r="G31" s="116"/>
      <c r="H31" s="120"/>
      <c r="I31" s="116"/>
    </row>
    <row r="32" spans="1:9" x14ac:dyDescent="0.25">
      <c r="A32" s="712">
        <v>26</v>
      </c>
      <c r="B32" s="44" t="s">
        <v>149</v>
      </c>
      <c r="C32" s="121" t="s">
        <v>150</v>
      </c>
      <c r="D32" s="113">
        <v>5167</v>
      </c>
      <c r="E32" s="114">
        <v>1310</v>
      </c>
      <c r="F32" s="119"/>
      <c r="G32" s="116"/>
      <c r="H32" s="120"/>
      <c r="I32" s="116"/>
    </row>
    <row r="33" spans="1:9" x14ac:dyDescent="0.25">
      <c r="A33" s="712">
        <v>27</v>
      </c>
      <c r="B33" s="53" t="s">
        <v>151</v>
      </c>
      <c r="C33" s="121" t="s">
        <v>152</v>
      </c>
      <c r="D33" s="113"/>
      <c r="E33" s="114"/>
      <c r="F33" s="119"/>
      <c r="G33" s="116"/>
      <c r="H33" s="120"/>
      <c r="I33" s="116"/>
    </row>
    <row r="34" spans="1:9" x14ac:dyDescent="0.25">
      <c r="A34" s="712">
        <v>28</v>
      </c>
      <c r="B34" s="44" t="s">
        <v>153</v>
      </c>
      <c r="C34" s="121" t="s">
        <v>154</v>
      </c>
      <c r="D34" s="113"/>
      <c r="E34" s="114"/>
      <c r="F34" s="119"/>
      <c r="G34" s="116"/>
      <c r="H34" s="120"/>
      <c r="I34" s="116"/>
    </row>
    <row r="35" spans="1:9" ht="25.5" customHeight="1" x14ac:dyDescent="0.25">
      <c r="A35" s="712">
        <v>29</v>
      </c>
      <c r="B35" s="44" t="s">
        <v>155</v>
      </c>
      <c r="C35" s="184" t="s">
        <v>156</v>
      </c>
      <c r="D35" s="113"/>
      <c r="E35" s="114"/>
      <c r="F35" s="119"/>
      <c r="G35" s="116"/>
      <c r="H35" s="120"/>
      <c r="I35" s="116"/>
    </row>
    <row r="36" spans="1:9" x14ac:dyDescent="0.25">
      <c r="A36" s="712">
        <v>30</v>
      </c>
      <c r="B36" s="53" t="s">
        <v>157</v>
      </c>
      <c r="C36" s="121" t="s">
        <v>158</v>
      </c>
      <c r="D36" s="113">
        <v>8976</v>
      </c>
      <c r="E36" s="114">
        <v>2631</v>
      </c>
      <c r="F36" s="119">
        <v>594</v>
      </c>
      <c r="G36" s="116">
        <v>8310</v>
      </c>
      <c r="H36" s="120"/>
      <c r="I36" s="116"/>
    </row>
    <row r="37" spans="1:9" x14ac:dyDescent="0.25">
      <c r="A37" s="712">
        <v>31</v>
      </c>
      <c r="B37" s="44" t="s">
        <v>46</v>
      </c>
      <c r="C37" s="121" t="s">
        <v>47</v>
      </c>
      <c r="D37" s="113">
        <v>15975</v>
      </c>
      <c r="E37" s="114">
        <v>1894</v>
      </c>
      <c r="F37" s="119">
        <v>1241</v>
      </c>
      <c r="G37" s="116">
        <v>17728</v>
      </c>
      <c r="H37" s="120">
        <v>233</v>
      </c>
      <c r="I37" s="116">
        <v>2790</v>
      </c>
    </row>
    <row r="38" spans="1:9" x14ac:dyDescent="0.25">
      <c r="A38" s="712">
        <v>32</v>
      </c>
      <c r="B38" s="55" t="s">
        <v>159</v>
      </c>
      <c r="C38" s="121" t="s">
        <v>160</v>
      </c>
      <c r="D38" s="113">
        <v>2591</v>
      </c>
      <c r="E38" s="114">
        <v>659</v>
      </c>
      <c r="F38" s="119">
        <v>504</v>
      </c>
      <c r="G38" s="116">
        <v>3878</v>
      </c>
      <c r="H38" s="120"/>
      <c r="I38" s="116"/>
    </row>
    <row r="39" spans="1:9" x14ac:dyDescent="0.25">
      <c r="A39" s="712">
        <v>33</v>
      </c>
      <c r="B39" s="44" t="s">
        <v>58</v>
      </c>
      <c r="C39" s="121" t="s">
        <v>59</v>
      </c>
      <c r="D39" s="113">
        <v>9094</v>
      </c>
      <c r="E39" s="114">
        <v>966</v>
      </c>
      <c r="F39" s="119">
        <v>577</v>
      </c>
      <c r="G39" s="116">
        <v>6925</v>
      </c>
      <c r="H39" s="120">
        <v>155</v>
      </c>
      <c r="I39" s="116">
        <v>1860</v>
      </c>
    </row>
    <row r="40" spans="1:9" x14ac:dyDescent="0.25">
      <c r="A40" s="712">
        <v>34</v>
      </c>
      <c r="B40" s="44" t="s">
        <v>161</v>
      </c>
      <c r="C40" s="121" t="s">
        <v>162</v>
      </c>
      <c r="D40" s="113">
        <v>3256</v>
      </c>
      <c r="E40" s="114">
        <v>1313</v>
      </c>
      <c r="F40" s="119">
        <v>324</v>
      </c>
      <c r="G40" s="116">
        <v>2493</v>
      </c>
      <c r="H40" s="120"/>
      <c r="I40" s="116"/>
    </row>
    <row r="41" spans="1:9" x14ac:dyDescent="0.25">
      <c r="A41" s="712">
        <v>35</v>
      </c>
      <c r="B41" s="53" t="s">
        <v>82</v>
      </c>
      <c r="C41" s="121" t="s">
        <v>83</v>
      </c>
      <c r="D41" s="113">
        <v>8738</v>
      </c>
      <c r="E41" s="114">
        <v>3177</v>
      </c>
      <c r="F41" s="119">
        <v>693</v>
      </c>
      <c r="G41" s="116">
        <v>8310</v>
      </c>
      <c r="H41" s="120"/>
      <c r="I41" s="116"/>
    </row>
    <row r="42" spans="1:9" x14ac:dyDescent="0.25">
      <c r="A42" s="712">
        <v>36</v>
      </c>
      <c r="B42" s="44" t="s">
        <v>163</v>
      </c>
      <c r="C42" s="121" t="s">
        <v>164</v>
      </c>
      <c r="D42" s="113">
        <v>2912</v>
      </c>
      <c r="E42" s="114">
        <v>705</v>
      </c>
      <c r="F42" s="119"/>
      <c r="G42" s="116"/>
      <c r="H42" s="120"/>
      <c r="I42" s="116"/>
    </row>
    <row r="43" spans="1:9" x14ac:dyDescent="0.25">
      <c r="A43" s="712">
        <v>37</v>
      </c>
      <c r="B43" s="44" t="s">
        <v>165</v>
      </c>
      <c r="C43" s="121" t="s">
        <v>166</v>
      </c>
      <c r="D43" s="113">
        <v>1816</v>
      </c>
      <c r="E43" s="114">
        <v>387</v>
      </c>
      <c r="F43" s="119"/>
      <c r="G43" s="116"/>
      <c r="H43" s="120"/>
      <c r="I43" s="116"/>
    </row>
    <row r="44" spans="1:9" x14ac:dyDescent="0.25">
      <c r="A44" s="712">
        <v>38</v>
      </c>
      <c r="B44" s="57" t="s">
        <v>86</v>
      </c>
      <c r="C44" s="123" t="s">
        <v>87</v>
      </c>
      <c r="D44" s="113">
        <v>3300</v>
      </c>
      <c r="E44" s="114">
        <v>917</v>
      </c>
      <c r="F44" s="119"/>
      <c r="G44" s="116"/>
      <c r="H44" s="120"/>
      <c r="I44" s="116"/>
    </row>
    <row r="45" spans="1:9" x14ac:dyDescent="0.25">
      <c r="A45" s="712">
        <v>39</v>
      </c>
      <c r="B45" s="44" t="s">
        <v>167</v>
      </c>
      <c r="C45" s="121" t="s">
        <v>168</v>
      </c>
      <c r="D45" s="113">
        <v>1712</v>
      </c>
      <c r="E45" s="114">
        <v>595</v>
      </c>
      <c r="F45" s="119"/>
      <c r="G45" s="116"/>
      <c r="H45" s="120"/>
      <c r="I45" s="116"/>
    </row>
    <row r="46" spans="1:9" x14ac:dyDescent="0.25">
      <c r="A46" s="712">
        <v>40</v>
      </c>
      <c r="B46" s="55" t="s">
        <v>169</v>
      </c>
      <c r="C46" s="121" t="s">
        <v>170</v>
      </c>
      <c r="D46" s="113"/>
      <c r="E46" s="114"/>
      <c r="F46" s="119"/>
      <c r="G46" s="116"/>
      <c r="H46" s="120"/>
      <c r="I46" s="116"/>
    </row>
    <row r="47" spans="1:9" x14ac:dyDescent="0.25">
      <c r="A47" s="712">
        <v>41</v>
      </c>
      <c r="B47" s="53" t="s">
        <v>171</v>
      </c>
      <c r="C47" s="121" t="s">
        <v>172</v>
      </c>
      <c r="D47" s="113">
        <v>12612</v>
      </c>
      <c r="E47" s="114">
        <v>2793</v>
      </c>
      <c r="F47" s="119">
        <v>577</v>
      </c>
      <c r="G47" s="116">
        <v>6925</v>
      </c>
      <c r="H47" s="120"/>
      <c r="I47" s="116"/>
    </row>
    <row r="48" spans="1:9" x14ac:dyDescent="0.25">
      <c r="A48" s="712">
        <v>42</v>
      </c>
      <c r="B48" s="44" t="s">
        <v>78</v>
      </c>
      <c r="C48" s="121" t="s">
        <v>79</v>
      </c>
      <c r="D48" s="113">
        <v>2713</v>
      </c>
      <c r="E48" s="114">
        <v>769</v>
      </c>
      <c r="F48" s="119"/>
      <c r="G48" s="116"/>
      <c r="H48" s="120"/>
      <c r="I48" s="116"/>
    </row>
    <row r="49" spans="1:9" x14ac:dyDescent="0.25">
      <c r="A49" s="712">
        <v>43</v>
      </c>
      <c r="B49" s="53" t="s">
        <v>173</v>
      </c>
      <c r="C49" s="121" t="s">
        <v>174</v>
      </c>
      <c r="D49" s="113">
        <v>10396</v>
      </c>
      <c r="E49" s="114">
        <v>4100</v>
      </c>
      <c r="F49" s="119">
        <v>808</v>
      </c>
      <c r="G49" s="116">
        <v>9695</v>
      </c>
      <c r="H49" s="120"/>
      <c r="I49" s="116"/>
    </row>
    <row r="50" spans="1:9" x14ac:dyDescent="0.25">
      <c r="A50" s="712">
        <v>44</v>
      </c>
      <c r="B50" s="44" t="s">
        <v>175</v>
      </c>
      <c r="C50" s="121" t="s">
        <v>176</v>
      </c>
      <c r="D50" s="113">
        <v>2317</v>
      </c>
      <c r="E50" s="114">
        <v>568</v>
      </c>
      <c r="F50" s="119"/>
      <c r="G50" s="116"/>
      <c r="H50" s="120"/>
      <c r="I50" s="116"/>
    </row>
    <row r="51" spans="1:9" x14ac:dyDescent="0.25">
      <c r="A51" s="712">
        <v>45</v>
      </c>
      <c r="B51" s="44" t="s">
        <v>42</v>
      </c>
      <c r="C51" s="121" t="s">
        <v>43</v>
      </c>
      <c r="D51" s="113">
        <v>3330</v>
      </c>
      <c r="E51" s="114">
        <v>624</v>
      </c>
      <c r="F51" s="119"/>
      <c r="G51" s="116"/>
      <c r="H51" s="120"/>
      <c r="I51" s="116"/>
    </row>
    <row r="52" spans="1:9" x14ac:dyDescent="0.25">
      <c r="A52" s="712">
        <v>46</v>
      </c>
      <c r="B52" s="53" t="s">
        <v>177</v>
      </c>
      <c r="C52" s="121" t="s">
        <v>178</v>
      </c>
      <c r="D52" s="113">
        <v>3926</v>
      </c>
      <c r="E52" s="114">
        <v>2144</v>
      </c>
      <c r="F52" s="119">
        <v>863</v>
      </c>
      <c r="G52" s="116">
        <v>6648</v>
      </c>
      <c r="H52" s="120"/>
      <c r="I52" s="116"/>
    </row>
    <row r="53" spans="1:9" x14ac:dyDescent="0.25">
      <c r="A53" s="712">
        <v>47</v>
      </c>
      <c r="B53" s="53" t="s">
        <v>179</v>
      </c>
      <c r="C53" s="121" t="s">
        <v>180</v>
      </c>
      <c r="D53" s="113">
        <v>1593</v>
      </c>
      <c r="E53" s="114">
        <v>361</v>
      </c>
      <c r="F53" s="119"/>
      <c r="G53" s="116"/>
      <c r="H53" s="120"/>
      <c r="I53" s="116"/>
    </row>
    <row r="54" spans="1:9" x14ac:dyDescent="0.25">
      <c r="A54" s="712">
        <v>48</v>
      </c>
      <c r="B54" s="44" t="s">
        <v>181</v>
      </c>
      <c r="C54" s="121" t="s">
        <v>182</v>
      </c>
      <c r="D54" s="113">
        <v>2559</v>
      </c>
      <c r="E54" s="114">
        <v>541</v>
      </c>
      <c r="F54" s="119"/>
      <c r="G54" s="116"/>
      <c r="H54" s="120"/>
      <c r="I54" s="116"/>
    </row>
    <row r="55" spans="1:9" x14ac:dyDescent="0.25">
      <c r="A55" s="712">
        <v>49</v>
      </c>
      <c r="B55" s="53" t="s">
        <v>183</v>
      </c>
      <c r="C55" s="121" t="s">
        <v>184</v>
      </c>
      <c r="D55" s="113">
        <v>3910</v>
      </c>
      <c r="E55" s="114">
        <v>920</v>
      </c>
      <c r="F55" s="119"/>
      <c r="G55" s="116"/>
      <c r="H55" s="120"/>
      <c r="I55" s="116"/>
    </row>
    <row r="56" spans="1:9" x14ac:dyDescent="0.25">
      <c r="A56" s="712">
        <v>50</v>
      </c>
      <c r="B56" s="44" t="s">
        <v>185</v>
      </c>
      <c r="C56" s="121" t="s">
        <v>186</v>
      </c>
      <c r="D56" s="113">
        <v>14268</v>
      </c>
      <c r="E56" s="114">
        <v>5954</v>
      </c>
      <c r="F56" s="119">
        <v>923</v>
      </c>
      <c r="G56" s="116">
        <v>11080</v>
      </c>
      <c r="H56" s="120">
        <v>233</v>
      </c>
      <c r="I56" s="116">
        <v>2790</v>
      </c>
    </row>
    <row r="57" spans="1:9" x14ac:dyDescent="0.25">
      <c r="A57" s="712">
        <v>51</v>
      </c>
      <c r="B57" s="53" t="s">
        <v>187</v>
      </c>
      <c r="C57" s="121" t="s">
        <v>188</v>
      </c>
      <c r="D57" s="113">
        <v>2061</v>
      </c>
      <c r="E57" s="114">
        <v>387</v>
      </c>
      <c r="F57" s="119"/>
      <c r="G57" s="116"/>
      <c r="H57" s="120"/>
      <c r="I57" s="116"/>
    </row>
    <row r="58" spans="1:9" x14ac:dyDescent="0.25">
      <c r="A58" s="712">
        <v>53</v>
      </c>
      <c r="B58" s="53" t="s">
        <v>189</v>
      </c>
      <c r="C58" s="121" t="s">
        <v>190</v>
      </c>
      <c r="D58" s="113"/>
      <c r="E58" s="114"/>
      <c r="F58" s="119"/>
      <c r="G58" s="116"/>
      <c r="H58" s="120"/>
      <c r="I58" s="116"/>
    </row>
    <row r="59" spans="1:9" ht="17.25" customHeight="1" x14ac:dyDescent="0.25">
      <c r="A59" s="712">
        <v>54</v>
      </c>
      <c r="B59" s="711" t="s">
        <v>191</v>
      </c>
      <c r="C59" s="122" t="s">
        <v>192</v>
      </c>
      <c r="D59" s="113"/>
      <c r="E59" s="114"/>
      <c r="F59" s="119"/>
      <c r="G59" s="116"/>
      <c r="H59" s="120"/>
      <c r="I59" s="116"/>
    </row>
    <row r="60" spans="1:9" ht="17.25" customHeight="1" x14ac:dyDescent="0.25">
      <c r="A60" s="712">
        <v>55</v>
      </c>
      <c r="B60" s="53" t="s">
        <v>22</v>
      </c>
      <c r="C60" s="121" t="s">
        <v>23</v>
      </c>
      <c r="D60" s="113"/>
      <c r="E60" s="114"/>
      <c r="F60" s="119"/>
      <c r="G60" s="116"/>
      <c r="H60" s="120"/>
      <c r="I60" s="116"/>
    </row>
    <row r="61" spans="1:9" ht="17.25" customHeight="1" x14ac:dyDescent="0.25">
      <c r="A61" s="712">
        <v>56</v>
      </c>
      <c r="B61" s="53" t="s">
        <v>24</v>
      </c>
      <c r="C61" s="121" t="s">
        <v>25</v>
      </c>
      <c r="D61" s="113"/>
      <c r="E61" s="114"/>
      <c r="F61" s="119"/>
      <c r="G61" s="116"/>
      <c r="H61" s="120"/>
      <c r="I61" s="116"/>
    </row>
    <row r="62" spans="1:9" ht="17.25" customHeight="1" x14ac:dyDescent="0.25">
      <c r="A62" s="712">
        <v>57</v>
      </c>
      <c r="B62" s="53" t="s">
        <v>193</v>
      </c>
      <c r="C62" s="121" t="s">
        <v>194</v>
      </c>
      <c r="D62" s="113"/>
      <c r="E62" s="114"/>
      <c r="F62" s="119"/>
      <c r="G62" s="116"/>
      <c r="H62" s="120"/>
      <c r="I62" s="116"/>
    </row>
    <row r="63" spans="1:9" ht="17.25" customHeight="1" x14ac:dyDescent="0.25">
      <c r="A63" s="712">
        <v>58</v>
      </c>
      <c r="B63" s="44" t="s">
        <v>26</v>
      </c>
      <c r="C63" s="121" t="s">
        <v>27</v>
      </c>
      <c r="D63" s="113"/>
      <c r="E63" s="114"/>
      <c r="F63" s="119"/>
      <c r="G63" s="116"/>
      <c r="H63" s="120"/>
      <c r="I63" s="116"/>
    </row>
    <row r="64" spans="1:9" ht="17.25" customHeight="1" x14ac:dyDescent="0.25">
      <c r="A64" s="712">
        <v>59</v>
      </c>
      <c r="B64" s="55" t="s">
        <v>28</v>
      </c>
      <c r="C64" s="121" t="s">
        <v>29</v>
      </c>
      <c r="D64" s="113"/>
      <c r="E64" s="114"/>
      <c r="F64" s="119"/>
      <c r="G64" s="116"/>
      <c r="H64" s="120"/>
      <c r="I64" s="116"/>
    </row>
    <row r="65" spans="1:9" ht="29.25" customHeight="1" x14ac:dyDescent="0.25">
      <c r="A65" s="712">
        <v>60</v>
      </c>
      <c r="B65" s="44" t="s">
        <v>196</v>
      </c>
      <c r="C65" s="121" t="s">
        <v>197</v>
      </c>
      <c r="D65" s="113"/>
      <c r="E65" s="114"/>
      <c r="F65" s="119"/>
      <c r="G65" s="116"/>
      <c r="H65" s="120"/>
      <c r="I65" s="116"/>
    </row>
    <row r="66" spans="1:9" ht="29.25" customHeight="1" x14ac:dyDescent="0.25">
      <c r="A66" s="712">
        <v>61</v>
      </c>
      <c r="B66" s="53" t="s">
        <v>198</v>
      </c>
      <c r="C66" s="121" t="s">
        <v>199</v>
      </c>
      <c r="D66" s="113"/>
      <c r="E66" s="114"/>
      <c r="F66" s="119"/>
      <c r="G66" s="116"/>
      <c r="H66" s="120"/>
      <c r="I66" s="116"/>
    </row>
    <row r="67" spans="1:9" x14ac:dyDescent="0.25">
      <c r="A67" s="712">
        <v>62</v>
      </c>
      <c r="B67" s="44" t="s">
        <v>62</v>
      </c>
      <c r="C67" s="121" t="s">
        <v>200</v>
      </c>
      <c r="D67" s="113"/>
      <c r="E67" s="114"/>
      <c r="F67" s="119"/>
      <c r="G67" s="116"/>
      <c r="H67" s="120"/>
      <c r="I67" s="116"/>
    </row>
    <row r="68" spans="1:9" x14ac:dyDescent="0.25">
      <c r="A68" s="712">
        <v>63</v>
      </c>
      <c r="B68" s="44" t="s">
        <v>64</v>
      </c>
      <c r="C68" s="121" t="s">
        <v>201</v>
      </c>
      <c r="D68" s="113"/>
      <c r="E68" s="114"/>
      <c r="F68" s="119"/>
      <c r="G68" s="116"/>
      <c r="H68" s="120"/>
      <c r="I68" s="116"/>
    </row>
    <row r="69" spans="1:9" x14ac:dyDescent="0.25">
      <c r="A69" s="712">
        <v>64</v>
      </c>
      <c r="B69" s="44" t="s">
        <v>66</v>
      </c>
      <c r="C69" s="121" t="s">
        <v>202</v>
      </c>
      <c r="D69" s="113"/>
      <c r="E69" s="114"/>
      <c r="F69" s="119"/>
      <c r="G69" s="116"/>
      <c r="H69" s="120"/>
      <c r="I69" s="116"/>
    </row>
    <row r="70" spans="1:9" ht="25.5" x14ac:dyDescent="0.25">
      <c r="A70" s="712">
        <v>65</v>
      </c>
      <c r="B70" s="44" t="s">
        <v>203</v>
      </c>
      <c r="C70" s="121" t="s">
        <v>204</v>
      </c>
      <c r="D70" s="113"/>
      <c r="E70" s="114"/>
      <c r="F70" s="119"/>
      <c r="G70" s="116"/>
      <c r="H70" s="120"/>
      <c r="I70" s="116"/>
    </row>
    <row r="71" spans="1:9" ht="25.5" x14ac:dyDescent="0.25">
      <c r="A71" s="712">
        <v>66</v>
      </c>
      <c r="B71" s="44" t="s">
        <v>205</v>
      </c>
      <c r="C71" s="121" t="s">
        <v>206</v>
      </c>
      <c r="D71" s="113"/>
      <c r="E71" s="114"/>
      <c r="F71" s="119"/>
      <c r="G71" s="116"/>
      <c r="H71" s="120"/>
      <c r="I71" s="116"/>
    </row>
    <row r="72" spans="1:9" ht="25.5" x14ac:dyDescent="0.25">
      <c r="A72" s="712">
        <v>67</v>
      </c>
      <c r="B72" s="44" t="s">
        <v>207</v>
      </c>
      <c r="C72" s="121" t="s">
        <v>208</v>
      </c>
      <c r="D72" s="113"/>
      <c r="E72" s="114"/>
      <c r="F72" s="119"/>
      <c r="G72" s="116"/>
      <c r="H72" s="120"/>
      <c r="I72" s="116"/>
    </row>
    <row r="73" spans="1:9" ht="25.5" x14ac:dyDescent="0.25">
      <c r="A73" s="712">
        <v>68</v>
      </c>
      <c r="B73" s="44" t="s">
        <v>209</v>
      </c>
      <c r="C73" s="121" t="s">
        <v>210</v>
      </c>
      <c r="D73" s="113"/>
      <c r="E73" s="114"/>
      <c r="F73" s="119"/>
      <c r="G73" s="116"/>
      <c r="H73" s="120"/>
      <c r="I73" s="116"/>
    </row>
    <row r="74" spans="1:9" ht="25.5" x14ac:dyDescent="0.25">
      <c r="A74" s="712">
        <v>69</v>
      </c>
      <c r="B74" s="53" t="s">
        <v>211</v>
      </c>
      <c r="C74" s="121" t="s">
        <v>212</v>
      </c>
      <c r="D74" s="113"/>
      <c r="E74" s="114"/>
      <c r="F74" s="119"/>
      <c r="G74" s="116"/>
      <c r="H74" s="120"/>
      <c r="I74" s="116"/>
    </row>
    <row r="75" spans="1:9" ht="25.5" x14ac:dyDescent="0.25">
      <c r="A75" s="712">
        <v>70</v>
      </c>
      <c r="B75" s="44" t="s">
        <v>213</v>
      </c>
      <c r="C75" s="121" t="s">
        <v>214</v>
      </c>
      <c r="D75" s="113"/>
      <c r="E75" s="114"/>
      <c r="F75" s="119"/>
      <c r="G75" s="116"/>
      <c r="H75" s="120"/>
      <c r="I75" s="116"/>
    </row>
    <row r="76" spans="1:9" ht="25.5" x14ac:dyDescent="0.25">
      <c r="A76" s="712">
        <v>71</v>
      </c>
      <c r="B76" s="53" t="s">
        <v>215</v>
      </c>
      <c r="C76" s="121" t="s">
        <v>216</v>
      </c>
      <c r="D76" s="113"/>
      <c r="E76" s="114"/>
      <c r="F76" s="119"/>
      <c r="G76" s="116"/>
      <c r="H76" s="120"/>
      <c r="I76" s="116"/>
    </row>
    <row r="77" spans="1:9" x14ac:dyDescent="0.25">
      <c r="A77" s="712">
        <v>72</v>
      </c>
      <c r="B77" s="44" t="s">
        <v>217</v>
      </c>
      <c r="C77" s="121" t="s">
        <v>218</v>
      </c>
      <c r="D77" s="113"/>
      <c r="E77" s="114"/>
      <c r="F77" s="119"/>
      <c r="G77" s="116"/>
      <c r="H77" s="120"/>
      <c r="I77" s="116"/>
    </row>
    <row r="78" spans="1:9" x14ac:dyDescent="0.25">
      <c r="A78" s="712">
        <v>73</v>
      </c>
      <c r="B78" s="53" t="s">
        <v>50</v>
      </c>
      <c r="C78" s="121" t="s">
        <v>219</v>
      </c>
      <c r="D78" s="113"/>
      <c r="E78" s="114"/>
      <c r="F78" s="119"/>
      <c r="G78" s="116"/>
      <c r="H78" s="120"/>
      <c r="I78" s="116"/>
    </row>
    <row r="79" spans="1:9" x14ac:dyDescent="0.25">
      <c r="A79" s="712">
        <v>74</v>
      </c>
      <c r="B79" s="53" t="s">
        <v>52</v>
      </c>
      <c r="C79" s="121" t="s">
        <v>220</v>
      </c>
      <c r="D79" s="113"/>
      <c r="E79" s="114"/>
      <c r="F79" s="119"/>
      <c r="G79" s="116"/>
      <c r="H79" s="120"/>
      <c r="I79" s="116"/>
    </row>
    <row r="80" spans="1:9" x14ac:dyDescent="0.25">
      <c r="A80" s="712">
        <v>75</v>
      </c>
      <c r="B80" s="44" t="s">
        <v>44</v>
      </c>
      <c r="C80" s="121" t="s">
        <v>221</v>
      </c>
      <c r="D80" s="113"/>
      <c r="E80" s="114"/>
      <c r="F80" s="119"/>
      <c r="G80" s="116"/>
      <c r="H80" s="120"/>
      <c r="I80" s="116"/>
    </row>
    <row r="81" spans="1:9" x14ac:dyDescent="0.25">
      <c r="A81" s="712">
        <v>76</v>
      </c>
      <c r="B81" s="44" t="s">
        <v>54</v>
      </c>
      <c r="C81" s="121" t="s">
        <v>222</v>
      </c>
      <c r="D81" s="113"/>
      <c r="E81" s="114"/>
      <c r="F81" s="119"/>
      <c r="G81" s="116"/>
      <c r="H81" s="120"/>
      <c r="I81" s="116"/>
    </row>
    <row r="82" spans="1:9" x14ac:dyDescent="0.25">
      <c r="A82" s="712">
        <v>77</v>
      </c>
      <c r="B82" s="44" t="s">
        <v>36</v>
      </c>
      <c r="C82" s="121" t="s">
        <v>37</v>
      </c>
      <c r="D82" s="113"/>
      <c r="E82" s="114"/>
      <c r="F82" s="119"/>
      <c r="G82" s="116"/>
      <c r="H82" s="120"/>
      <c r="I82" s="116"/>
    </row>
    <row r="83" spans="1:9" x14ac:dyDescent="0.25">
      <c r="A83" s="712">
        <v>78</v>
      </c>
      <c r="B83" s="44" t="s">
        <v>48</v>
      </c>
      <c r="C83" s="121" t="s">
        <v>223</v>
      </c>
      <c r="D83" s="113"/>
      <c r="E83" s="114"/>
      <c r="F83" s="119"/>
      <c r="G83" s="116"/>
      <c r="H83" s="120"/>
      <c r="I83" s="116"/>
    </row>
    <row r="84" spans="1:9" x14ac:dyDescent="0.25">
      <c r="A84" s="712">
        <v>79</v>
      </c>
      <c r="B84" s="44" t="s">
        <v>224</v>
      </c>
      <c r="C84" s="177" t="s">
        <v>225</v>
      </c>
      <c r="D84" s="113"/>
      <c r="E84" s="114"/>
      <c r="F84" s="119"/>
      <c r="G84" s="116"/>
      <c r="H84" s="120"/>
      <c r="I84" s="116"/>
    </row>
    <row r="85" spans="1:9" x14ac:dyDescent="0.25">
      <c r="A85" s="712">
        <v>80</v>
      </c>
      <c r="B85" s="59" t="s">
        <v>226</v>
      </c>
      <c r="C85" s="177" t="s">
        <v>227</v>
      </c>
      <c r="D85" s="113"/>
      <c r="E85" s="114"/>
      <c r="F85" s="119"/>
      <c r="G85" s="116"/>
      <c r="H85" s="120"/>
      <c r="I85" s="116"/>
    </row>
    <row r="86" spans="1:9" ht="25.5" x14ac:dyDescent="0.25">
      <c r="A86" s="712">
        <v>81</v>
      </c>
      <c r="B86" s="1239" t="s">
        <v>228</v>
      </c>
      <c r="C86" s="178" t="s">
        <v>229</v>
      </c>
      <c r="D86" s="113"/>
      <c r="E86" s="114"/>
      <c r="F86" s="119"/>
      <c r="G86" s="116"/>
      <c r="H86" s="120"/>
      <c r="I86" s="116"/>
    </row>
    <row r="87" spans="1:9" ht="38.25" x14ac:dyDescent="0.25">
      <c r="A87" s="712">
        <v>82</v>
      </c>
      <c r="B87" s="1239"/>
      <c r="C87" s="177" t="s">
        <v>230</v>
      </c>
      <c r="D87" s="113"/>
      <c r="E87" s="114"/>
      <c r="F87" s="119"/>
      <c r="G87" s="116"/>
      <c r="H87" s="120"/>
      <c r="I87" s="116"/>
    </row>
    <row r="88" spans="1:9" ht="25.5" x14ac:dyDescent="0.25">
      <c r="A88" s="1216">
        <v>83</v>
      </c>
      <c r="B88" s="1239"/>
      <c r="C88" s="177" t="s">
        <v>231</v>
      </c>
      <c r="D88" s="113"/>
      <c r="E88" s="114"/>
      <c r="F88" s="119"/>
      <c r="G88" s="116"/>
      <c r="H88" s="120"/>
      <c r="I88" s="116"/>
    </row>
    <row r="89" spans="1:9" ht="38.25" x14ac:dyDescent="0.25">
      <c r="A89" s="1216"/>
      <c r="B89" s="1239"/>
      <c r="C89" s="185" t="s">
        <v>232</v>
      </c>
      <c r="D89" s="113"/>
      <c r="E89" s="114"/>
      <c r="F89" s="119"/>
      <c r="G89" s="116"/>
      <c r="H89" s="120"/>
      <c r="I89" s="116"/>
    </row>
    <row r="90" spans="1:9" ht="25.5" x14ac:dyDescent="0.25">
      <c r="A90" s="1216"/>
      <c r="B90" s="53" t="s">
        <v>233</v>
      </c>
      <c r="C90" s="121" t="s">
        <v>234</v>
      </c>
      <c r="D90" s="113"/>
      <c r="E90" s="114"/>
      <c r="F90" s="119"/>
      <c r="G90" s="116"/>
      <c r="H90" s="120"/>
      <c r="I90" s="116"/>
    </row>
    <row r="91" spans="1:9" x14ac:dyDescent="0.25">
      <c r="A91" s="1216"/>
      <c r="B91" s="44" t="s">
        <v>235</v>
      </c>
      <c r="C91" s="121" t="s">
        <v>236</v>
      </c>
      <c r="D91" s="113"/>
      <c r="E91" s="114"/>
      <c r="F91" s="119"/>
      <c r="G91" s="116"/>
      <c r="H91" s="120"/>
      <c r="I91" s="116"/>
    </row>
    <row r="92" spans="1:9" x14ac:dyDescent="0.25">
      <c r="A92" s="712">
        <v>84</v>
      </c>
      <c r="B92" s="53" t="s">
        <v>74</v>
      </c>
      <c r="C92" s="121" t="s">
        <v>237</v>
      </c>
      <c r="D92" s="113"/>
      <c r="E92" s="114"/>
      <c r="F92" s="119"/>
      <c r="G92" s="116"/>
      <c r="H92" s="120"/>
      <c r="I92" s="116"/>
    </row>
    <row r="93" spans="1:9" x14ac:dyDescent="0.25">
      <c r="A93" s="712">
        <v>85</v>
      </c>
      <c r="B93" s="55" t="s">
        <v>38</v>
      </c>
      <c r="C93" s="121" t="s">
        <v>39</v>
      </c>
      <c r="D93" s="113">
        <v>1827</v>
      </c>
      <c r="E93" s="114">
        <v>535</v>
      </c>
      <c r="F93" s="119"/>
      <c r="G93" s="116"/>
      <c r="H93" s="120"/>
      <c r="I93" s="116"/>
    </row>
    <row r="94" spans="1:9" x14ac:dyDescent="0.25">
      <c r="A94" s="712">
        <v>86</v>
      </c>
      <c r="B94" s="44" t="s">
        <v>40</v>
      </c>
      <c r="C94" s="121" t="s">
        <v>41</v>
      </c>
      <c r="D94" s="113">
        <v>1907</v>
      </c>
      <c r="E94" s="114">
        <v>301</v>
      </c>
      <c r="F94" s="119"/>
      <c r="G94" s="116"/>
      <c r="H94" s="120"/>
      <c r="I94" s="116"/>
    </row>
    <row r="95" spans="1:9" x14ac:dyDescent="0.25">
      <c r="A95" s="712">
        <v>87</v>
      </c>
      <c r="B95" s="44" t="s">
        <v>238</v>
      </c>
      <c r="C95" s="121" t="s">
        <v>239</v>
      </c>
      <c r="D95" s="113">
        <v>5331</v>
      </c>
      <c r="E95" s="114">
        <v>1394</v>
      </c>
      <c r="F95" s="119"/>
      <c r="G95" s="116"/>
      <c r="H95" s="120"/>
      <c r="I95" s="116"/>
    </row>
    <row r="96" spans="1:9" x14ac:dyDescent="0.25">
      <c r="A96" s="712">
        <v>88</v>
      </c>
      <c r="B96" s="55" t="s">
        <v>240</v>
      </c>
      <c r="C96" s="121" t="s">
        <v>241</v>
      </c>
      <c r="D96" s="113">
        <v>2403</v>
      </c>
      <c r="E96" s="114">
        <v>611</v>
      </c>
      <c r="F96" s="119"/>
      <c r="G96" s="116"/>
      <c r="H96" s="120"/>
      <c r="I96" s="116"/>
    </row>
    <row r="97" spans="1:9" x14ac:dyDescent="0.25">
      <c r="A97" s="712">
        <v>89</v>
      </c>
      <c r="B97" s="44" t="s">
        <v>88</v>
      </c>
      <c r="C97" s="121" t="s">
        <v>89</v>
      </c>
      <c r="D97" s="113">
        <v>2790</v>
      </c>
      <c r="E97" s="114">
        <v>1200</v>
      </c>
      <c r="F97" s="119">
        <v>360</v>
      </c>
      <c r="G97" s="116">
        <v>2770</v>
      </c>
      <c r="H97" s="120"/>
      <c r="I97" s="116"/>
    </row>
    <row r="98" spans="1:9" x14ac:dyDescent="0.25">
      <c r="A98" s="712">
        <v>90</v>
      </c>
      <c r="B98" s="55" t="s">
        <v>242</v>
      </c>
      <c r="C98" s="121" t="s">
        <v>243</v>
      </c>
      <c r="D98" s="113">
        <v>7622</v>
      </c>
      <c r="E98" s="114">
        <v>665</v>
      </c>
      <c r="F98" s="119"/>
      <c r="G98" s="116"/>
      <c r="H98" s="120"/>
      <c r="I98" s="116"/>
    </row>
    <row r="99" spans="1:9" x14ac:dyDescent="0.25">
      <c r="A99" s="712">
        <v>91</v>
      </c>
      <c r="B99" s="44" t="s">
        <v>244</v>
      </c>
      <c r="C99" s="121" t="s">
        <v>245</v>
      </c>
      <c r="D99" s="113">
        <v>5638</v>
      </c>
      <c r="E99" s="114">
        <v>799</v>
      </c>
      <c r="F99" s="119"/>
      <c r="G99" s="116"/>
      <c r="H99" s="120"/>
      <c r="I99" s="116"/>
    </row>
    <row r="100" spans="1:9" x14ac:dyDescent="0.25">
      <c r="A100" s="712">
        <v>92</v>
      </c>
      <c r="B100" s="53" t="s">
        <v>246</v>
      </c>
      <c r="C100" s="121" t="s">
        <v>247</v>
      </c>
      <c r="D100" s="113">
        <v>1787</v>
      </c>
      <c r="E100" s="114">
        <v>589</v>
      </c>
      <c r="F100" s="119">
        <v>504</v>
      </c>
      <c r="G100" s="116">
        <v>3878</v>
      </c>
      <c r="H100" s="120"/>
      <c r="I100" s="116"/>
    </row>
    <row r="101" spans="1:9" x14ac:dyDescent="0.25">
      <c r="A101" s="712">
        <v>93</v>
      </c>
      <c r="B101" s="44" t="s">
        <v>248</v>
      </c>
      <c r="C101" s="121" t="s">
        <v>249</v>
      </c>
      <c r="D101" s="113">
        <v>2896</v>
      </c>
      <c r="E101" s="114">
        <v>519</v>
      </c>
      <c r="F101" s="119"/>
      <c r="G101" s="116"/>
      <c r="H101" s="120"/>
      <c r="I101" s="116"/>
    </row>
    <row r="102" spans="1:9" x14ac:dyDescent="0.25">
      <c r="A102" s="712">
        <v>94</v>
      </c>
      <c r="B102" s="44" t="s">
        <v>250</v>
      </c>
      <c r="C102" s="121" t="s">
        <v>251</v>
      </c>
      <c r="D102" s="113">
        <v>2570</v>
      </c>
      <c r="E102" s="114">
        <v>414</v>
      </c>
      <c r="F102" s="119">
        <v>360</v>
      </c>
      <c r="G102" s="116">
        <v>2770</v>
      </c>
      <c r="H102" s="120"/>
      <c r="I102" s="116"/>
    </row>
    <row r="103" spans="1:9" x14ac:dyDescent="0.25">
      <c r="A103" s="712">
        <v>95</v>
      </c>
      <c r="B103" s="53" t="s">
        <v>32</v>
      </c>
      <c r="C103" s="121" t="s">
        <v>33</v>
      </c>
      <c r="D103" s="113">
        <v>3343</v>
      </c>
      <c r="E103" s="114">
        <v>675</v>
      </c>
      <c r="F103" s="119">
        <v>540</v>
      </c>
      <c r="G103" s="116">
        <v>4155</v>
      </c>
      <c r="H103" s="120"/>
      <c r="I103" s="116"/>
    </row>
    <row r="104" spans="1:9" x14ac:dyDescent="0.25">
      <c r="A104" s="712">
        <v>96</v>
      </c>
      <c r="B104" s="44" t="s">
        <v>252</v>
      </c>
      <c r="C104" s="121" t="s">
        <v>253</v>
      </c>
      <c r="D104" s="113">
        <v>2194</v>
      </c>
      <c r="E104" s="114">
        <v>511</v>
      </c>
      <c r="F104" s="119"/>
      <c r="G104" s="116"/>
      <c r="H104" s="120"/>
      <c r="I104" s="116"/>
    </row>
    <row r="105" spans="1:9" x14ac:dyDescent="0.25">
      <c r="A105" s="712">
        <v>97</v>
      </c>
      <c r="B105" s="53" t="s">
        <v>254</v>
      </c>
      <c r="C105" s="121" t="s">
        <v>255</v>
      </c>
      <c r="D105" s="113">
        <v>3033</v>
      </c>
      <c r="E105" s="114">
        <v>543</v>
      </c>
      <c r="F105" s="119"/>
      <c r="G105" s="116"/>
      <c r="H105" s="120"/>
      <c r="I105" s="116"/>
    </row>
    <row r="106" spans="1:9" x14ac:dyDescent="0.25">
      <c r="A106" s="712">
        <v>98</v>
      </c>
      <c r="B106" s="53" t="s">
        <v>256</v>
      </c>
      <c r="C106" s="121" t="s">
        <v>257</v>
      </c>
      <c r="D106" s="113">
        <v>5516</v>
      </c>
      <c r="E106" s="114">
        <v>1074</v>
      </c>
      <c r="F106" s="119">
        <v>719</v>
      </c>
      <c r="G106" s="116">
        <v>5540</v>
      </c>
      <c r="H106" s="120"/>
      <c r="I106" s="116"/>
    </row>
    <row r="107" spans="1:9" x14ac:dyDescent="0.25">
      <c r="A107" s="712">
        <v>99</v>
      </c>
      <c r="B107" s="44" t="s">
        <v>76</v>
      </c>
      <c r="C107" s="121" t="s">
        <v>77</v>
      </c>
      <c r="D107" s="113">
        <v>2618</v>
      </c>
      <c r="E107" s="114">
        <v>665</v>
      </c>
      <c r="F107" s="119"/>
      <c r="G107" s="116"/>
      <c r="H107" s="120"/>
      <c r="I107" s="116"/>
    </row>
    <row r="108" spans="1:9" x14ac:dyDescent="0.25">
      <c r="A108" s="712">
        <v>100</v>
      </c>
      <c r="B108" s="44" t="s">
        <v>258</v>
      </c>
      <c r="C108" s="121" t="s">
        <v>259</v>
      </c>
      <c r="D108" s="113"/>
      <c r="E108" s="114"/>
      <c r="F108" s="119"/>
      <c r="G108" s="116"/>
      <c r="H108" s="120"/>
      <c r="I108" s="116"/>
    </row>
    <row r="109" spans="1:9" x14ac:dyDescent="0.25">
      <c r="A109" s="712">
        <v>101</v>
      </c>
      <c r="B109" s="44" t="s">
        <v>260</v>
      </c>
      <c r="C109" s="121" t="s">
        <v>261</v>
      </c>
      <c r="D109" s="113"/>
      <c r="E109" s="114"/>
      <c r="F109" s="119"/>
      <c r="G109" s="116"/>
      <c r="H109" s="120"/>
      <c r="I109" s="116"/>
    </row>
    <row r="110" spans="1:9" x14ac:dyDescent="0.25">
      <c r="A110" s="712">
        <v>103</v>
      </c>
      <c r="B110" s="53" t="s">
        <v>264</v>
      </c>
      <c r="C110" s="121" t="s">
        <v>265</v>
      </c>
      <c r="D110" s="113"/>
      <c r="E110" s="114"/>
      <c r="F110" s="119"/>
      <c r="G110" s="116"/>
      <c r="H110" s="120"/>
      <c r="I110" s="116"/>
    </row>
    <row r="111" spans="1:9" x14ac:dyDescent="0.25">
      <c r="A111" s="712">
        <v>104</v>
      </c>
      <c r="B111" s="55" t="s">
        <v>266</v>
      </c>
      <c r="C111" s="121" t="s">
        <v>267</v>
      </c>
      <c r="D111" s="113"/>
      <c r="E111" s="114"/>
      <c r="F111" s="119"/>
      <c r="G111" s="116"/>
      <c r="H111" s="120"/>
      <c r="I111" s="116"/>
    </row>
    <row r="112" spans="1:9" x14ac:dyDescent="0.25">
      <c r="A112" s="712">
        <v>105</v>
      </c>
      <c r="B112" s="44" t="s">
        <v>268</v>
      </c>
      <c r="C112" s="121" t="s">
        <v>269</v>
      </c>
      <c r="D112" s="113"/>
      <c r="E112" s="114"/>
      <c r="F112" s="119"/>
      <c r="G112" s="116"/>
      <c r="H112" s="120"/>
      <c r="I112" s="116"/>
    </row>
    <row r="113" spans="1:9" x14ac:dyDescent="0.25">
      <c r="A113" s="712">
        <v>106</v>
      </c>
      <c r="B113" s="44" t="s">
        <v>270</v>
      </c>
      <c r="C113" s="121" t="s">
        <v>271</v>
      </c>
      <c r="D113" s="113"/>
      <c r="E113" s="114"/>
      <c r="F113" s="119"/>
      <c r="G113" s="116"/>
      <c r="H113" s="120"/>
      <c r="I113" s="116"/>
    </row>
    <row r="114" spans="1:9" x14ac:dyDescent="0.25">
      <c r="A114" s="712">
        <v>107</v>
      </c>
      <c r="B114" s="53" t="s">
        <v>272</v>
      </c>
      <c r="C114" s="121" t="s">
        <v>273</v>
      </c>
      <c r="D114" s="113"/>
      <c r="E114" s="114"/>
      <c r="F114" s="119"/>
      <c r="G114" s="116"/>
      <c r="H114" s="120"/>
      <c r="I114" s="116"/>
    </row>
    <row r="115" spans="1:9" ht="13.5" customHeight="1" x14ac:dyDescent="0.25">
      <c r="A115" s="712">
        <v>108</v>
      </c>
      <c r="B115" s="53" t="s">
        <v>274</v>
      </c>
      <c r="C115" s="121" t="s">
        <v>275</v>
      </c>
      <c r="D115" s="113"/>
      <c r="E115" s="114"/>
      <c r="F115" s="119"/>
      <c r="G115" s="116"/>
      <c r="H115" s="120"/>
      <c r="I115" s="116"/>
    </row>
    <row r="116" spans="1:9" x14ac:dyDescent="0.25">
      <c r="A116" s="712">
        <v>110</v>
      </c>
      <c r="B116" s="44" t="s">
        <v>276</v>
      </c>
      <c r="C116" s="121" t="s">
        <v>277</v>
      </c>
      <c r="D116" s="113"/>
      <c r="E116" s="114"/>
      <c r="F116" s="119"/>
      <c r="G116" s="116"/>
      <c r="H116" s="120"/>
      <c r="I116" s="116"/>
    </row>
    <row r="117" spans="1:9" x14ac:dyDescent="0.25">
      <c r="A117" s="712">
        <v>111</v>
      </c>
      <c r="B117" s="44" t="s">
        <v>278</v>
      </c>
      <c r="C117" s="121" t="s">
        <v>279</v>
      </c>
      <c r="D117" s="113"/>
      <c r="E117" s="114"/>
      <c r="F117" s="119"/>
      <c r="G117" s="116"/>
      <c r="H117" s="120"/>
      <c r="I117" s="116"/>
    </row>
    <row r="118" spans="1:9" ht="12.75" customHeight="1" x14ac:dyDescent="0.25">
      <c r="A118" s="712">
        <v>112</v>
      </c>
      <c r="B118" s="44" t="s">
        <v>280</v>
      </c>
      <c r="C118" s="121" t="s">
        <v>281</v>
      </c>
      <c r="D118" s="113"/>
      <c r="E118" s="114"/>
      <c r="F118" s="119"/>
      <c r="G118" s="116"/>
      <c r="H118" s="120"/>
      <c r="I118" s="116"/>
    </row>
    <row r="119" spans="1:9" x14ac:dyDescent="0.25">
      <c r="A119" s="712">
        <v>113</v>
      </c>
      <c r="B119" s="711" t="s">
        <v>282</v>
      </c>
      <c r="C119" s="177" t="s">
        <v>283</v>
      </c>
      <c r="D119" s="113"/>
      <c r="E119" s="114"/>
      <c r="F119" s="119"/>
      <c r="G119" s="116"/>
      <c r="H119" s="120"/>
      <c r="I119" s="116"/>
    </row>
    <row r="120" spans="1:9" x14ac:dyDescent="0.25">
      <c r="A120" s="712">
        <v>114</v>
      </c>
      <c r="B120" s="53" t="s">
        <v>284</v>
      </c>
      <c r="C120" s="121" t="s">
        <v>285</v>
      </c>
      <c r="D120" s="113"/>
      <c r="E120" s="114"/>
      <c r="F120" s="119"/>
      <c r="G120" s="116"/>
      <c r="H120" s="120"/>
      <c r="I120" s="116"/>
    </row>
    <row r="121" spans="1:9" x14ac:dyDescent="0.25">
      <c r="A121" s="712">
        <v>115</v>
      </c>
      <c r="B121" s="53" t="s">
        <v>286</v>
      </c>
      <c r="C121" s="177" t="s">
        <v>357</v>
      </c>
      <c r="D121" s="113"/>
      <c r="E121" s="114"/>
      <c r="F121" s="119"/>
      <c r="G121" s="116"/>
      <c r="H121" s="120"/>
      <c r="I121" s="116"/>
    </row>
    <row r="122" spans="1:9" x14ac:dyDescent="0.25">
      <c r="A122" s="712">
        <v>116</v>
      </c>
      <c r="B122" s="53" t="s">
        <v>288</v>
      </c>
      <c r="C122" s="121" t="s">
        <v>289</v>
      </c>
      <c r="D122" s="113"/>
      <c r="E122" s="114"/>
      <c r="F122" s="119"/>
      <c r="G122" s="116"/>
      <c r="H122" s="120"/>
      <c r="I122" s="116"/>
    </row>
    <row r="123" spans="1:9" x14ac:dyDescent="0.25">
      <c r="A123" s="712">
        <v>118</v>
      </c>
      <c r="B123" s="60" t="s">
        <v>290</v>
      </c>
      <c r="C123" s="123" t="s">
        <v>291</v>
      </c>
      <c r="D123" s="113"/>
      <c r="E123" s="114"/>
      <c r="F123" s="119"/>
      <c r="G123" s="116"/>
      <c r="H123" s="120"/>
      <c r="I123" s="116"/>
    </row>
    <row r="124" spans="1:9" x14ac:dyDescent="0.25">
      <c r="A124" s="712">
        <v>119</v>
      </c>
      <c r="B124" s="44" t="s">
        <v>292</v>
      </c>
      <c r="C124" s="121" t="s">
        <v>293</v>
      </c>
      <c r="D124" s="113"/>
      <c r="E124" s="114"/>
      <c r="F124" s="119"/>
      <c r="G124" s="116"/>
      <c r="H124" s="120"/>
      <c r="I124" s="116"/>
    </row>
    <row r="125" spans="1:9" ht="25.5" x14ac:dyDescent="0.25">
      <c r="A125" s="712">
        <v>120</v>
      </c>
      <c r="B125" s="53" t="s">
        <v>294</v>
      </c>
      <c r="C125" s="184" t="s">
        <v>295</v>
      </c>
      <c r="D125" s="113"/>
      <c r="E125" s="114"/>
      <c r="F125" s="119"/>
      <c r="G125" s="116"/>
      <c r="H125" s="120"/>
      <c r="I125" s="116"/>
    </row>
    <row r="126" spans="1:9" x14ac:dyDescent="0.25">
      <c r="A126" s="712">
        <v>121</v>
      </c>
      <c r="B126" s="44" t="s">
        <v>296</v>
      </c>
      <c r="C126" s="121" t="s">
        <v>297</v>
      </c>
      <c r="D126" s="113"/>
      <c r="E126" s="114"/>
      <c r="F126" s="119"/>
      <c r="G126" s="116"/>
      <c r="H126" s="120"/>
      <c r="I126" s="116"/>
    </row>
    <row r="127" spans="1:9" x14ac:dyDescent="0.25">
      <c r="A127" s="712">
        <v>122</v>
      </c>
      <c r="B127" s="53" t="s">
        <v>70</v>
      </c>
      <c r="C127" s="121" t="s">
        <v>298</v>
      </c>
      <c r="D127" s="113"/>
      <c r="E127" s="114"/>
      <c r="F127" s="119"/>
      <c r="G127" s="116"/>
      <c r="H127" s="120"/>
      <c r="I127" s="116"/>
    </row>
    <row r="128" spans="1:9" x14ac:dyDescent="0.25">
      <c r="A128" s="712">
        <v>123</v>
      </c>
      <c r="B128" s="53" t="s">
        <v>72</v>
      </c>
      <c r="C128" s="121" t="s">
        <v>73</v>
      </c>
      <c r="D128" s="113"/>
      <c r="E128" s="114"/>
      <c r="F128" s="119"/>
      <c r="G128" s="116"/>
      <c r="H128" s="120"/>
      <c r="I128" s="116"/>
    </row>
    <row r="129" spans="1:9" x14ac:dyDescent="0.25">
      <c r="A129" s="712">
        <v>124</v>
      </c>
      <c r="B129" s="44" t="s">
        <v>34</v>
      </c>
      <c r="C129" s="121" t="s">
        <v>35</v>
      </c>
      <c r="D129" s="113"/>
      <c r="E129" s="114"/>
      <c r="F129" s="119"/>
      <c r="G129" s="116"/>
      <c r="H129" s="120"/>
      <c r="I129" s="116"/>
    </row>
    <row r="130" spans="1:9" x14ac:dyDescent="0.25">
      <c r="A130" s="712">
        <v>125</v>
      </c>
      <c r="B130" s="53" t="s">
        <v>299</v>
      </c>
      <c r="C130" s="121" t="s">
        <v>300</v>
      </c>
      <c r="D130" s="113"/>
      <c r="E130" s="114"/>
      <c r="F130" s="119"/>
      <c r="G130" s="116"/>
      <c r="H130" s="120"/>
      <c r="I130" s="116"/>
    </row>
    <row r="131" spans="1:9" x14ac:dyDescent="0.25">
      <c r="A131" s="712">
        <v>126</v>
      </c>
      <c r="B131" s="44" t="s">
        <v>301</v>
      </c>
      <c r="C131" s="121" t="s">
        <v>302</v>
      </c>
      <c r="D131" s="113"/>
      <c r="E131" s="114"/>
      <c r="F131" s="119"/>
      <c r="G131" s="116"/>
      <c r="H131" s="120"/>
      <c r="I131" s="116"/>
    </row>
    <row r="132" spans="1:9" x14ac:dyDescent="0.25">
      <c r="A132" s="712">
        <v>127</v>
      </c>
      <c r="B132" s="44" t="s">
        <v>303</v>
      </c>
      <c r="C132" s="121" t="s">
        <v>304</v>
      </c>
      <c r="D132" s="113"/>
      <c r="E132" s="114"/>
      <c r="F132" s="119"/>
      <c r="G132" s="116"/>
      <c r="H132" s="120"/>
      <c r="I132" s="116"/>
    </row>
    <row r="133" spans="1:9" x14ac:dyDescent="0.25">
      <c r="A133" s="712">
        <v>128</v>
      </c>
      <c r="B133" s="53" t="s">
        <v>16</v>
      </c>
      <c r="C133" s="121" t="s">
        <v>17</v>
      </c>
      <c r="D133" s="113"/>
      <c r="E133" s="114"/>
      <c r="F133" s="119"/>
      <c r="G133" s="116"/>
      <c r="H133" s="120"/>
      <c r="I133" s="116"/>
    </row>
    <row r="134" spans="1:9" x14ac:dyDescent="0.25">
      <c r="A134" s="712">
        <v>129</v>
      </c>
      <c r="B134" s="53" t="s">
        <v>68</v>
      </c>
      <c r="C134" s="121" t="s">
        <v>69</v>
      </c>
      <c r="D134" s="113"/>
      <c r="E134" s="114"/>
      <c r="F134" s="119"/>
      <c r="G134" s="116"/>
      <c r="H134" s="120"/>
      <c r="I134" s="116"/>
    </row>
    <row r="135" spans="1:9" x14ac:dyDescent="0.25">
      <c r="A135" s="712">
        <v>130</v>
      </c>
      <c r="B135" s="53" t="s">
        <v>60</v>
      </c>
      <c r="C135" s="121" t="s">
        <v>305</v>
      </c>
      <c r="D135" s="113"/>
      <c r="E135" s="114"/>
      <c r="F135" s="119"/>
      <c r="G135" s="116"/>
      <c r="H135" s="120"/>
      <c r="I135" s="116"/>
    </row>
    <row r="136" spans="1:9" x14ac:dyDescent="0.25">
      <c r="A136" s="712">
        <v>131</v>
      </c>
      <c r="B136" s="53" t="s">
        <v>56</v>
      </c>
      <c r="C136" s="121" t="s">
        <v>306</v>
      </c>
      <c r="D136" s="113">
        <v>12413</v>
      </c>
      <c r="E136" s="114">
        <v>969</v>
      </c>
      <c r="F136" s="119"/>
      <c r="G136" s="116"/>
      <c r="H136" s="120"/>
      <c r="I136" s="116"/>
    </row>
    <row r="137" spans="1:9" x14ac:dyDescent="0.25">
      <c r="A137" s="712">
        <v>132</v>
      </c>
      <c r="B137" s="53" t="s">
        <v>307</v>
      </c>
      <c r="C137" s="121" t="s">
        <v>308</v>
      </c>
      <c r="D137" s="113"/>
      <c r="E137" s="114"/>
      <c r="F137" s="119"/>
      <c r="G137" s="116"/>
      <c r="H137" s="120"/>
      <c r="I137" s="116"/>
    </row>
    <row r="138" spans="1:9" x14ac:dyDescent="0.25">
      <c r="A138" s="712">
        <v>133</v>
      </c>
      <c r="B138" s="44" t="s">
        <v>309</v>
      </c>
      <c r="C138" s="121" t="s">
        <v>310</v>
      </c>
      <c r="D138" s="113"/>
      <c r="E138" s="114"/>
      <c r="F138" s="119"/>
      <c r="G138" s="116"/>
      <c r="H138" s="120"/>
      <c r="I138" s="116"/>
    </row>
    <row r="139" spans="1:9" x14ac:dyDescent="0.25">
      <c r="A139" s="712">
        <v>134</v>
      </c>
      <c r="B139" s="53" t="s">
        <v>311</v>
      </c>
      <c r="C139" s="186" t="s">
        <v>312</v>
      </c>
      <c r="D139" s="113"/>
      <c r="E139" s="114"/>
      <c r="F139" s="119"/>
      <c r="G139" s="116"/>
      <c r="H139" s="120"/>
      <c r="I139" s="116"/>
    </row>
    <row r="140" spans="1:9" x14ac:dyDescent="0.25">
      <c r="A140" s="712">
        <v>135</v>
      </c>
      <c r="B140" s="65" t="s">
        <v>313</v>
      </c>
      <c r="C140" s="58" t="s">
        <v>314</v>
      </c>
      <c r="D140" s="113">
        <v>145959</v>
      </c>
      <c r="E140" s="114">
        <v>31107</v>
      </c>
      <c r="F140" s="119">
        <v>5073</v>
      </c>
      <c r="G140" s="116">
        <v>113847</v>
      </c>
      <c r="H140" s="120">
        <v>594</v>
      </c>
      <c r="I140" s="116">
        <v>7130</v>
      </c>
    </row>
    <row r="141" spans="1:9" x14ac:dyDescent="0.25">
      <c r="A141" s="712">
        <v>136</v>
      </c>
      <c r="B141" s="66" t="s">
        <v>315</v>
      </c>
      <c r="C141" s="67" t="s">
        <v>316</v>
      </c>
      <c r="D141" s="113"/>
      <c r="E141" s="114"/>
      <c r="F141" s="119"/>
      <c r="G141" s="116"/>
      <c r="H141" s="120"/>
      <c r="I141" s="116"/>
    </row>
    <row r="142" spans="1:9" x14ac:dyDescent="0.25">
      <c r="A142" s="712">
        <v>137</v>
      </c>
      <c r="B142" s="65" t="s">
        <v>317</v>
      </c>
      <c r="C142" s="69" t="s">
        <v>318</v>
      </c>
      <c r="D142" s="113"/>
      <c r="E142" s="114"/>
      <c r="F142" s="119"/>
      <c r="G142" s="116"/>
      <c r="H142" s="120"/>
      <c r="I142" s="116"/>
    </row>
    <row r="143" spans="1:9" x14ac:dyDescent="0.25">
      <c r="A143" s="712">
        <v>138</v>
      </c>
      <c r="B143" s="70" t="s">
        <v>319</v>
      </c>
      <c r="C143" s="71" t="s">
        <v>320</v>
      </c>
      <c r="D143" s="113"/>
      <c r="E143" s="175"/>
      <c r="F143" s="174"/>
      <c r="G143" s="116"/>
      <c r="H143" s="120"/>
      <c r="I143" s="116"/>
    </row>
    <row r="144" spans="1:9" x14ac:dyDescent="0.25">
      <c r="A144" s="713">
        <v>134</v>
      </c>
      <c r="B144" s="72" t="s">
        <v>323</v>
      </c>
      <c r="C144" s="71" t="s">
        <v>324</v>
      </c>
      <c r="D144" s="113"/>
      <c r="E144" s="175"/>
      <c r="F144" s="174"/>
      <c r="G144" s="116"/>
      <c r="H144" s="120"/>
      <c r="I144" s="116"/>
    </row>
    <row r="145" spans="1:9" s="102" customFormat="1" ht="13.5" thickBot="1" x14ac:dyDescent="0.3">
      <c r="A145" s="718">
        <v>135</v>
      </c>
      <c r="B145" s="719" t="s">
        <v>736</v>
      </c>
      <c r="C145" s="720" t="s">
        <v>737</v>
      </c>
      <c r="D145" s="732"/>
      <c r="E145" s="734"/>
      <c r="F145" s="732"/>
      <c r="G145" s="736"/>
      <c r="H145" s="737"/>
      <c r="I145" s="736"/>
    </row>
    <row r="146" spans="1:9" s="103" customFormat="1" x14ac:dyDescent="0.25">
      <c r="C146" s="124"/>
      <c r="D146" s="102"/>
      <c r="E146" s="102"/>
    </row>
    <row r="147" spans="1:9" x14ac:dyDescent="0.25">
      <c r="G147" s="103"/>
      <c r="I147" s="103"/>
    </row>
    <row r="148" spans="1:9" s="125" customFormat="1" x14ac:dyDescent="0.25">
      <c r="C148" s="126"/>
      <c r="D148" s="102"/>
      <c r="E148" s="102"/>
      <c r="F148" s="127"/>
      <c r="G148" s="127"/>
      <c r="H148" s="127"/>
      <c r="I148" s="127"/>
    </row>
    <row r="149" spans="1:9" x14ac:dyDescent="0.25">
      <c r="G149" s="128"/>
      <c r="I149" s="128"/>
    </row>
    <row r="150" spans="1:9" x14ac:dyDescent="0.25">
      <c r="G150" s="128"/>
    </row>
  </sheetData>
  <mergeCells count="12">
    <mergeCell ref="A5:C5"/>
    <mergeCell ref="A6:C6"/>
    <mergeCell ref="A7:C7"/>
    <mergeCell ref="B86:B89"/>
    <mergeCell ref="A88:A91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0"/>
  <sheetViews>
    <sheetView zoomScale="90" zoomScaleNormal="90" workbookViewId="0">
      <pane xSplit="3" ySplit="7" topLeftCell="D122" activePane="bottomRight" state="frozen"/>
      <selection pane="topRight" activeCell="D1" sqref="D1"/>
      <selection pane="bottomLeft" activeCell="A9" sqref="A9"/>
      <selection pane="bottomRight" activeCell="I7" sqref="I7"/>
    </sheetView>
  </sheetViews>
  <sheetFormatPr defaultRowHeight="12.75" x14ac:dyDescent="0.2"/>
  <cols>
    <col min="1" max="1" width="6.140625" style="151" customWidth="1"/>
    <col min="2" max="2" width="9.140625" style="151"/>
    <col min="3" max="3" width="36.140625" style="151" customWidth="1"/>
    <col min="4" max="4" width="17.140625" style="23" customWidth="1"/>
    <col min="5" max="5" width="14.7109375" style="23" customWidth="1"/>
    <col min="6" max="6" width="14.28515625" style="152" customWidth="1"/>
    <col min="7" max="7" width="13.28515625" style="151" customWidth="1"/>
    <col min="8" max="8" width="12.7109375" style="153" customWidth="1"/>
    <col min="9" max="9" width="13.140625" style="151" customWidth="1"/>
    <col min="10" max="16384" width="9.140625" style="151"/>
  </cols>
  <sheetData>
    <row r="1" spans="1:9" ht="15.75" x14ac:dyDescent="0.25">
      <c r="A1" s="1217" t="s">
        <v>354</v>
      </c>
      <c r="B1" s="1240"/>
      <c r="C1" s="1240"/>
      <c r="D1" s="1240"/>
      <c r="E1" s="1240"/>
      <c r="F1" s="1240"/>
      <c r="G1" s="1241"/>
      <c r="H1" s="1241"/>
      <c r="I1" s="1241"/>
    </row>
    <row r="2" spans="1:9" ht="13.5" thickBot="1" x14ac:dyDescent="0.25"/>
    <row r="3" spans="1:9" s="154" customFormat="1" ht="24" customHeight="1" x14ac:dyDescent="0.25">
      <c r="A3" s="1242" t="s">
        <v>0</v>
      </c>
      <c r="B3" s="1196" t="s">
        <v>342</v>
      </c>
      <c r="C3" s="1231" t="s">
        <v>93</v>
      </c>
      <c r="D3" s="1202" t="s">
        <v>343</v>
      </c>
      <c r="E3" s="1244"/>
      <c r="F3" s="1202" t="s">
        <v>344</v>
      </c>
      <c r="G3" s="1245"/>
      <c r="H3" s="1246" t="s">
        <v>345</v>
      </c>
      <c r="I3" s="1245"/>
    </row>
    <row r="4" spans="1:9" s="155" customFormat="1" ht="45" customHeight="1" thickBot="1" x14ac:dyDescent="0.25">
      <c r="A4" s="1243"/>
      <c r="B4" s="1230"/>
      <c r="C4" s="1232"/>
      <c r="D4" s="105" t="s">
        <v>329</v>
      </c>
      <c r="E4" s="156" t="s">
        <v>330</v>
      </c>
      <c r="F4" s="157" t="s">
        <v>331</v>
      </c>
      <c r="G4" s="106" t="s">
        <v>332</v>
      </c>
      <c r="H4" s="108" t="s">
        <v>333</v>
      </c>
      <c r="I4" s="106" t="s">
        <v>334</v>
      </c>
    </row>
    <row r="5" spans="1:9" x14ac:dyDescent="0.2">
      <c r="A5" s="1236" t="s">
        <v>335</v>
      </c>
      <c r="B5" s="1237"/>
      <c r="C5" s="1238"/>
      <c r="D5" s="158">
        <f t="shared" ref="D5:I5" si="0">SUM(D6:D7)</f>
        <v>50318</v>
      </c>
      <c r="E5" s="159">
        <f t="shared" si="0"/>
        <v>6273</v>
      </c>
      <c r="F5" s="158">
        <f t="shared" si="0"/>
        <v>5434</v>
      </c>
      <c r="G5" s="160">
        <f t="shared" si="0"/>
        <v>167376</v>
      </c>
      <c r="H5" s="161">
        <f t="shared" si="0"/>
        <v>4074</v>
      </c>
      <c r="I5" s="160">
        <f t="shared" si="0"/>
        <v>85560</v>
      </c>
    </row>
    <row r="6" spans="1:9" x14ac:dyDescent="0.2">
      <c r="A6" s="1208" t="s">
        <v>106</v>
      </c>
      <c r="B6" s="1209"/>
      <c r="C6" s="1211"/>
      <c r="D6" s="51"/>
      <c r="E6" s="162"/>
      <c r="F6" s="35">
        <v>495</v>
      </c>
      <c r="G6" s="163">
        <v>14850</v>
      </c>
      <c r="H6" s="164"/>
      <c r="I6" s="165"/>
    </row>
    <row r="7" spans="1:9" x14ac:dyDescent="0.2">
      <c r="A7" s="1208" t="s">
        <v>108</v>
      </c>
      <c r="B7" s="1209"/>
      <c r="C7" s="1211"/>
      <c r="D7" s="117">
        <f>SUM(D8:D145)-D86</f>
        <v>50318</v>
      </c>
      <c r="E7" s="146">
        <f t="shared" ref="E7:I7" si="1">SUM(E8:E145)-E86</f>
        <v>6273</v>
      </c>
      <c r="F7" s="117">
        <f t="shared" si="1"/>
        <v>4939</v>
      </c>
      <c r="G7" s="118">
        <f t="shared" si="1"/>
        <v>152526</v>
      </c>
      <c r="H7" s="140">
        <f t="shared" si="1"/>
        <v>4074</v>
      </c>
      <c r="I7" s="118">
        <f t="shared" si="1"/>
        <v>85560</v>
      </c>
    </row>
    <row r="8" spans="1:9" x14ac:dyDescent="0.2">
      <c r="A8" s="713">
        <v>1</v>
      </c>
      <c r="B8" s="55" t="s">
        <v>109</v>
      </c>
      <c r="C8" s="121" t="s">
        <v>110</v>
      </c>
      <c r="D8" s="51"/>
      <c r="E8" s="162"/>
      <c r="F8" s="166"/>
      <c r="G8" s="167"/>
      <c r="H8" s="120"/>
      <c r="I8" s="167"/>
    </row>
    <row r="9" spans="1:9" x14ac:dyDescent="0.2">
      <c r="A9" s="713">
        <v>2</v>
      </c>
      <c r="B9" s="55" t="s">
        <v>111</v>
      </c>
      <c r="C9" s="121" t="s">
        <v>112</v>
      </c>
      <c r="D9" s="51"/>
      <c r="E9" s="162"/>
      <c r="F9" s="166"/>
      <c r="G9" s="167"/>
      <c r="H9" s="120"/>
      <c r="I9" s="167"/>
    </row>
    <row r="10" spans="1:9" x14ac:dyDescent="0.2">
      <c r="A10" s="713">
        <v>3</v>
      </c>
      <c r="B10" s="65" t="s">
        <v>80</v>
      </c>
      <c r="C10" s="121" t="s">
        <v>81</v>
      </c>
      <c r="D10" s="51">
        <v>1460</v>
      </c>
      <c r="E10" s="162">
        <v>88</v>
      </c>
      <c r="F10" s="166"/>
      <c r="G10" s="167"/>
      <c r="H10" s="120">
        <v>221</v>
      </c>
      <c r="I10" s="167">
        <v>4650</v>
      </c>
    </row>
    <row r="11" spans="1:9" x14ac:dyDescent="0.2">
      <c r="A11" s="713">
        <v>4</v>
      </c>
      <c r="B11" s="55" t="s">
        <v>113</v>
      </c>
      <c r="C11" s="121" t="s">
        <v>114</v>
      </c>
      <c r="D11" s="51"/>
      <c r="E11" s="162"/>
      <c r="F11" s="166"/>
      <c r="G11" s="167"/>
      <c r="H11" s="120"/>
      <c r="I11" s="167"/>
    </row>
    <row r="12" spans="1:9" x14ac:dyDescent="0.2">
      <c r="A12" s="713">
        <v>5</v>
      </c>
      <c r="B12" s="55" t="s">
        <v>115</v>
      </c>
      <c r="C12" s="121" t="s">
        <v>116</v>
      </c>
      <c r="D12" s="51"/>
      <c r="E12" s="162"/>
      <c r="F12" s="166"/>
      <c r="G12" s="167"/>
      <c r="H12" s="120"/>
      <c r="I12" s="167"/>
    </row>
    <row r="13" spans="1:9" x14ac:dyDescent="0.2">
      <c r="A13" s="713">
        <v>6</v>
      </c>
      <c r="B13" s="65" t="s">
        <v>117</v>
      </c>
      <c r="C13" s="121" t="s">
        <v>118</v>
      </c>
      <c r="D13" s="51"/>
      <c r="E13" s="162"/>
      <c r="F13" s="166"/>
      <c r="G13" s="167"/>
      <c r="H13" s="120"/>
      <c r="I13" s="167"/>
    </row>
    <row r="14" spans="1:9" x14ac:dyDescent="0.2">
      <c r="A14" s="713">
        <v>7</v>
      </c>
      <c r="B14" s="55" t="s">
        <v>20</v>
      </c>
      <c r="C14" s="121" t="s">
        <v>21</v>
      </c>
      <c r="D14" s="51"/>
      <c r="E14" s="162"/>
      <c r="F14" s="166"/>
      <c r="G14" s="167"/>
      <c r="H14" s="120"/>
      <c r="I14" s="167"/>
    </row>
    <row r="15" spans="1:9" x14ac:dyDescent="0.2">
      <c r="A15" s="713">
        <v>8</v>
      </c>
      <c r="B15" s="65" t="s">
        <v>119</v>
      </c>
      <c r="C15" s="121" t="s">
        <v>120</v>
      </c>
      <c r="D15" s="51"/>
      <c r="E15" s="162"/>
      <c r="F15" s="166"/>
      <c r="G15" s="167"/>
      <c r="H15" s="120"/>
      <c r="I15" s="167"/>
    </row>
    <row r="16" spans="1:9" x14ac:dyDescent="0.2">
      <c r="A16" s="713">
        <v>9</v>
      </c>
      <c r="B16" s="65" t="s">
        <v>121</v>
      </c>
      <c r="C16" s="121" t="s">
        <v>122</v>
      </c>
      <c r="D16" s="51"/>
      <c r="E16" s="162"/>
      <c r="F16" s="166"/>
      <c r="G16" s="167"/>
      <c r="H16" s="120"/>
      <c r="I16" s="167"/>
    </row>
    <row r="17" spans="1:9" x14ac:dyDescent="0.2">
      <c r="A17" s="713">
        <v>10</v>
      </c>
      <c r="B17" s="65" t="s">
        <v>123</v>
      </c>
      <c r="C17" s="121" t="s">
        <v>124</v>
      </c>
      <c r="D17" s="51">
        <v>1460</v>
      </c>
      <c r="E17" s="162">
        <v>125</v>
      </c>
      <c r="F17" s="51">
        <v>330</v>
      </c>
      <c r="G17" s="167">
        <v>9900</v>
      </c>
      <c r="H17" s="120"/>
      <c r="I17" s="167"/>
    </row>
    <row r="18" spans="1:9" x14ac:dyDescent="0.2">
      <c r="A18" s="713">
        <v>11</v>
      </c>
      <c r="B18" s="65" t="s">
        <v>125</v>
      </c>
      <c r="C18" s="121" t="s">
        <v>126</v>
      </c>
      <c r="D18" s="51"/>
      <c r="E18" s="162"/>
      <c r="F18" s="166"/>
      <c r="G18" s="167"/>
      <c r="H18" s="120"/>
      <c r="I18" s="167"/>
    </row>
    <row r="19" spans="1:9" x14ac:dyDescent="0.2">
      <c r="A19" s="713">
        <v>12</v>
      </c>
      <c r="B19" s="65" t="s">
        <v>127</v>
      </c>
      <c r="C19" s="121" t="s">
        <v>128</v>
      </c>
      <c r="D19" s="51"/>
      <c r="E19" s="162"/>
      <c r="F19" s="166"/>
      <c r="G19" s="167"/>
      <c r="H19" s="120"/>
      <c r="I19" s="167"/>
    </row>
    <row r="20" spans="1:9" ht="12" customHeight="1" x14ac:dyDescent="0.2">
      <c r="A20" s="713">
        <v>13</v>
      </c>
      <c r="B20" s="711" t="s">
        <v>129</v>
      </c>
      <c r="C20" s="122" t="s">
        <v>130</v>
      </c>
      <c r="D20" s="51"/>
      <c r="E20" s="162"/>
      <c r="F20" s="166"/>
      <c r="G20" s="167"/>
      <c r="H20" s="120"/>
      <c r="I20" s="167"/>
    </row>
    <row r="21" spans="1:9" x14ac:dyDescent="0.2">
      <c r="A21" s="713">
        <v>14</v>
      </c>
      <c r="B21" s="65" t="s">
        <v>131</v>
      </c>
      <c r="C21" s="121" t="s">
        <v>132</v>
      </c>
      <c r="D21" s="51"/>
      <c r="E21" s="162"/>
      <c r="F21" s="166"/>
      <c r="G21" s="167"/>
      <c r="H21" s="120"/>
      <c r="I21" s="167"/>
    </row>
    <row r="22" spans="1:9" x14ac:dyDescent="0.2">
      <c r="A22" s="713">
        <v>15</v>
      </c>
      <c r="B22" s="65" t="s">
        <v>133</v>
      </c>
      <c r="C22" s="121" t="s">
        <v>134</v>
      </c>
      <c r="D22" s="51"/>
      <c r="E22" s="162"/>
      <c r="F22" s="166"/>
      <c r="G22" s="167"/>
      <c r="H22" s="120"/>
      <c r="I22" s="167"/>
    </row>
    <row r="23" spans="1:9" x14ac:dyDescent="0.2">
      <c r="A23" s="713">
        <v>16</v>
      </c>
      <c r="B23" s="65" t="s">
        <v>135</v>
      </c>
      <c r="C23" s="121" t="s">
        <v>136</v>
      </c>
      <c r="D23" s="51"/>
      <c r="E23" s="162"/>
      <c r="F23" s="166"/>
      <c r="G23" s="167"/>
      <c r="H23" s="120"/>
      <c r="I23" s="167"/>
    </row>
    <row r="24" spans="1:9" x14ac:dyDescent="0.2">
      <c r="A24" s="713">
        <v>17</v>
      </c>
      <c r="B24" s="65" t="s">
        <v>30</v>
      </c>
      <c r="C24" s="121" t="s">
        <v>31</v>
      </c>
      <c r="D24" s="51">
        <v>3735</v>
      </c>
      <c r="E24" s="162">
        <v>447</v>
      </c>
      <c r="F24" s="166"/>
      <c r="G24" s="167"/>
      <c r="H24" s="120"/>
      <c r="I24" s="167"/>
    </row>
    <row r="25" spans="1:9" x14ac:dyDescent="0.2">
      <c r="A25" s="713">
        <v>18</v>
      </c>
      <c r="B25" s="55" t="s">
        <v>137</v>
      </c>
      <c r="C25" s="121" t="s">
        <v>138</v>
      </c>
      <c r="D25" s="51"/>
      <c r="E25" s="162"/>
      <c r="F25" s="166"/>
      <c r="G25" s="167"/>
      <c r="H25" s="120"/>
      <c r="I25" s="167"/>
    </row>
    <row r="26" spans="1:9" x14ac:dyDescent="0.2">
      <c r="A26" s="713">
        <v>19</v>
      </c>
      <c r="B26" s="55" t="s">
        <v>139</v>
      </c>
      <c r="C26" s="121" t="s">
        <v>140</v>
      </c>
      <c r="D26" s="51"/>
      <c r="E26" s="162"/>
      <c r="F26" s="166"/>
      <c r="G26" s="167"/>
      <c r="H26" s="120"/>
      <c r="I26" s="167"/>
    </row>
    <row r="27" spans="1:9" x14ac:dyDescent="0.2">
      <c r="A27" s="713">
        <v>20</v>
      </c>
      <c r="B27" s="55" t="s">
        <v>84</v>
      </c>
      <c r="C27" s="121" t="s">
        <v>85</v>
      </c>
      <c r="D27" s="51">
        <v>1485</v>
      </c>
      <c r="E27" s="162">
        <v>125</v>
      </c>
      <c r="F27" s="51">
        <v>330</v>
      </c>
      <c r="G27" s="167">
        <v>9900</v>
      </c>
      <c r="H27" s="120"/>
      <c r="I27" s="167"/>
    </row>
    <row r="28" spans="1:9" x14ac:dyDescent="0.2">
      <c r="A28" s="713">
        <v>21</v>
      </c>
      <c r="B28" s="55" t="s">
        <v>141</v>
      </c>
      <c r="C28" s="121" t="s">
        <v>142</v>
      </c>
      <c r="D28" s="51">
        <v>1459</v>
      </c>
      <c r="E28" s="162">
        <v>88</v>
      </c>
      <c r="F28" s="168">
        <v>286</v>
      </c>
      <c r="G28" s="167">
        <v>8580</v>
      </c>
      <c r="H28" s="120"/>
      <c r="I28" s="167"/>
    </row>
    <row r="29" spans="1:9" x14ac:dyDescent="0.2">
      <c r="A29" s="713">
        <v>22</v>
      </c>
      <c r="B29" s="65" t="s">
        <v>143</v>
      </c>
      <c r="C29" s="121" t="s">
        <v>144</v>
      </c>
      <c r="D29" s="51"/>
      <c r="E29" s="162"/>
      <c r="F29" s="166"/>
      <c r="G29" s="167"/>
      <c r="H29" s="120"/>
      <c r="I29" s="167"/>
    </row>
    <row r="30" spans="1:9" x14ac:dyDescent="0.2">
      <c r="A30" s="713">
        <v>23</v>
      </c>
      <c r="B30" s="65" t="s">
        <v>145</v>
      </c>
      <c r="C30" s="121" t="s">
        <v>146</v>
      </c>
      <c r="D30" s="51"/>
      <c r="E30" s="162"/>
      <c r="F30" s="166"/>
      <c r="G30" s="167"/>
      <c r="H30" s="120"/>
      <c r="I30" s="167"/>
    </row>
    <row r="31" spans="1:9" ht="25.5" x14ac:dyDescent="0.2">
      <c r="A31" s="713">
        <v>24</v>
      </c>
      <c r="B31" s="65" t="s">
        <v>147</v>
      </c>
      <c r="C31" s="121" t="s">
        <v>148</v>
      </c>
      <c r="D31" s="51"/>
      <c r="E31" s="162"/>
      <c r="F31" s="166"/>
      <c r="G31" s="167"/>
      <c r="H31" s="120"/>
      <c r="I31" s="167"/>
    </row>
    <row r="32" spans="1:9" x14ac:dyDescent="0.2">
      <c r="A32" s="713">
        <v>25</v>
      </c>
      <c r="B32" s="55" t="s">
        <v>149</v>
      </c>
      <c r="C32" s="121" t="s">
        <v>150</v>
      </c>
      <c r="D32" s="51">
        <v>1459</v>
      </c>
      <c r="E32" s="162">
        <v>125</v>
      </c>
      <c r="F32" s="51">
        <v>495</v>
      </c>
      <c r="G32" s="167">
        <v>14850</v>
      </c>
      <c r="H32" s="120">
        <v>221</v>
      </c>
      <c r="I32" s="167">
        <v>4650</v>
      </c>
    </row>
    <row r="33" spans="1:9" x14ac:dyDescent="0.2">
      <c r="A33" s="713">
        <v>26</v>
      </c>
      <c r="B33" s="65" t="s">
        <v>151</v>
      </c>
      <c r="C33" s="121" t="s">
        <v>152</v>
      </c>
      <c r="D33" s="51"/>
      <c r="E33" s="162"/>
      <c r="F33" s="166"/>
      <c r="G33" s="167"/>
      <c r="H33" s="120"/>
      <c r="I33" s="167"/>
    </row>
    <row r="34" spans="1:9" x14ac:dyDescent="0.2">
      <c r="A34" s="713">
        <v>27</v>
      </c>
      <c r="B34" s="55" t="s">
        <v>153</v>
      </c>
      <c r="C34" s="121" t="s">
        <v>154</v>
      </c>
      <c r="D34" s="51"/>
      <c r="E34" s="162"/>
      <c r="F34" s="166"/>
      <c r="G34" s="167"/>
      <c r="H34" s="120"/>
      <c r="I34" s="167"/>
    </row>
    <row r="35" spans="1:9" ht="14.25" customHeight="1" x14ac:dyDescent="0.2">
      <c r="A35" s="713">
        <v>28</v>
      </c>
      <c r="B35" s="55" t="s">
        <v>155</v>
      </c>
      <c r="C35" s="184" t="s">
        <v>156</v>
      </c>
      <c r="D35" s="51"/>
      <c r="E35" s="162"/>
      <c r="F35" s="166"/>
      <c r="G35" s="167"/>
      <c r="H35" s="120"/>
      <c r="I35" s="167"/>
    </row>
    <row r="36" spans="1:9" x14ac:dyDescent="0.2">
      <c r="A36" s="713">
        <v>29</v>
      </c>
      <c r="B36" s="65" t="s">
        <v>157</v>
      </c>
      <c r="C36" s="121" t="s">
        <v>158</v>
      </c>
      <c r="D36" s="51">
        <v>1485</v>
      </c>
      <c r="E36" s="162">
        <v>125</v>
      </c>
      <c r="F36" s="51">
        <v>165</v>
      </c>
      <c r="G36" s="167">
        <v>4950</v>
      </c>
      <c r="H36" s="120">
        <v>221</v>
      </c>
      <c r="I36" s="167">
        <v>4650</v>
      </c>
    </row>
    <row r="37" spans="1:9" x14ac:dyDescent="0.2">
      <c r="A37" s="713">
        <v>30</v>
      </c>
      <c r="B37" s="55" t="s">
        <v>46</v>
      </c>
      <c r="C37" s="121" t="s">
        <v>47</v>
      </c>
      <c r="D37" s="51"/>
      <c r="E37" s="162"/>
      <c r="F37" s="166"/>
      <c r="G37" s="167"/>
      <c r="H37" s="120"/>
      <c r="I37" s="167"/>
    </row>
    <row r="38" spans="1:9" x14ac:dyDescent="0.2">
      <c r="A38" s="713">
        <v>31</v>
      </c>
      <c r="B38" s="55" t="s">
        <v>159</v>
      </c>
      <c r="C38" s="121" t="s">
        <v>160</v>
      </c>
      <c r="D38" s="51"/>
      <c r="E38" s="162"/>
      <c r="F38" s="166"/>
      <c r="G38" s="167"/>
      <c r="H38" s="120"/>
      <c r="I38" s="167"/>
    </row>
    <row r="39" spans="1:9" x14ac:dyDescent="0.2">
      <c r="A39" s="713">
        <v>32</v>
      </c>
      <c r="B39" s="55" t="s">
        <v>58</v>
      </c>
      <c r="C39" s="121" t="s">
        <v>59</v>
      </c>
      <c r="D39" s="51"/>
      <c r="E39" s="162"/>
      <c r="F39" s="166"/>
      <c r="G39" s="167"/>
      <c r="H39" s="120"/>
      <c r="I39" s="167"/>
    </row>
    <row r="40" spans="1:9" x14ac:dyDescent="0.2">
      <c r="A40" s="713">
        <v>33</v>
      </c>
      <c r="B40" s="55" t="s">
        <v>161</v>
      </c>
      <c r="C40" s="121" t="s">
        <v>162</v>
      </c>
      <c r="D40" s="51"/>
      <c r="E40" s="162"/>
      <c r="F40" s="166"/>
      <c r="G40" s="167"/>
      <c r="H40" s="120"/>
      <c r="I40" s="167"/>
    </row>
    <row r="41" spans="1:9" x14ac:dyDescent="0.2">
      <c r="A41" s="713">
        <v>34</v>
      </c>
      <c r="B41" s="65" t="s">
        <v>82</v>
      </c>
      <c r="C41" s="121" t="s">
        <v>83</v>
      </c>
      <c r="D41" s="51">
        <v>1460</v>
      </c>
      <c r="E41" s="162">
        <v>125</v>
      </c>
      <c r="F41" s="51">
        <v>330</v>
      </c>
      <c r="G41" s="167">
        <v>9900</v>
      </c>
      <c r="H41" s="120"/>
      <c r="I41" s="167"/>
    </row>
    <row r="42" spans="1:9" x14ac:dyDescent="0.2">
      <c r="A42" s="713">
        <v>35</v>
      </c>
      <c r="B42" s="55" t="s">
        <v>163</v>
      </c>
      <c r="C42" s="121" t="s">
        <v>164</v>
      </c>
      <c r="D42" s="51">
        <v>1459</v>
      </c>
      <c r="E42" s="162">
        <v>88</v>
      </c>
      <c r="F42" s="166"/>
      <c r="G42" s="167"/>
      <c r="H42" s="120">
        <v>148</v>
      </c>
      <c r="I42" s="167">
        <v>3100</v>
      </c>
    </row>
    <row r="43" spans="1:9" x14ac:dyDescent="0.2">
      <c r="A43" s="713">
        <v>36</v>
      </c>
      <c r="B43" s="55" t="s">
        <v>165</v>
      </c>
      <c r="C43" s="121" t="s">
        <v>166</v>
      </c>
      <c r="D43" s="51"/>
      <c r="E43" s="162"/>
      <c r="F43" s="166"/>
      <c r="G43" s="167"/>
      <c r="H43" s="120"/>
      <c r="I43" s="167"/>
    </row>
    <row r="44" spans="1:9" x14ac:dyDescent="0.2">
      <c r="A44" s="713">
        <v>37</v>
      </c>
      <c r="B44" s="144" t="s">
        <v>86</v>
      </c>
      <c r="C44" s="123" t="s">
        <v>87</v>
      </c>
      <c r="D44" s="51"/>
      <c r="E44" s="162"/>
      <c r="F44" s="166"/>
      <c r="G44" s="167"/>
      <c r="H44" s="120"/>
      <c r="I44" s="167"/>
    </row>
    <row r="45" spans="1:9" x14ac:dyDescent="0.2">
      <c r="A45" s="713">
        <v>38</v>
      </c>
      <c r="B45" s="55" t="s">
        <v>167</v>
      </c>
      <c r="C45" s="121" t="s">
        <v>168</v>
      </c>
      <c r="D45" s="51"/>
      <c r="E45" s="162"/>
      <c r="F45" s="166"/>
      <c r="G45" s="167"/>
      <c r="H45" s="120"/>
      <c r="I45" s="167"/>
    </row>
    <row r="46" spans="1:9" x14ac:dyDescent="0.2">
      <c r="A46" s="713">
        <v>39</v>
      </c>
      <c r="B46" s="55" t="s">
        <v>169</v>
      </c>
      <c r="C46" s="121" t="s">
        <v>170</v>
      </c>
      <c r="D46" s="51"/>
      <c r="E46" s="162"/>
      <c r="F46" s="166"/>
      <c r="G46" s="167"/>
      <c r="H46" s="120"/>
      <c r="I46" s="167"/>
    </row>
    <row r="47" spans="1:9" x14ac:dyDescent="0.2">
      <c r="A47" s="713">
        <v>40</v>
      </c>
      <c r="B47" s="65" t="s">
        <v>171</v>
      </c>
      <c r="C47" s="121" t="s">
        <v>172</v>
      </c>
      <c r="D47" s="51"/>
      <c r="E47" s="162"/>
      <c r="F47" s="166"/>
      <c r="G47" s="167"/>
      <c r="H47" s="120"/>
      <c r="I47" s="167"/>
    </row>
    <row r="48" spans="1:9" x14ac:dyDescent="0.2">
      <c r="A48" s="713">
        <v>41</v>
      </c>
      <c r="B48" s="55" t="s">
        <v>78</v>
      </c>
      <c r="C48" s="121" t="s">
        <v>79</v>
      </c>
      <c r="D48" s="51">
        <v>1459</v>
      </c>
      <c r="E48" s="162">
        <v>88</v>
      </c>
      <c r="F48" s="166"/>
      <c r="G48" s="167"/>
      <c r="H48" s="120">
        <v>148</v>
      </c>
      <c r="I48" s="167">
        <v>3100</v>
      </c>
    </row>
    <row r="49" spans="1:9" x14ac:dyDescent="0.2">
      <c r="A49" s="713">
        <v>42</v>
      </c>
      <c r="B49" s="65" t="s">
        <v>173</v>
      </c>
      <c r="C49" s="121" t="s">
        <v>174</v>
      </c>
      <c r="D49" s="51"/>
      <c r="E49" s="162"/>
      <c r="F49" s="166"/>
      <c r="G49" s="167"/>
      <c r="H49" s="120"/>
      <c r="I49" s="167"/>
    </row>
    <row r="50" spans="1:9" x14ac:dyDescent="0.2">
      <c r="A50" s="713">
        <v>43</v>
      </c>
      <c r="B50" s="55" t="s">
        <v>175</v>
      </c>
      <c r="C50" s="121" t="s">
        <v>176</v>
      </c>
      <c r="D50" s="51"/>
      <c r="E50" s="162"/>
      <c r="F50" s="166"/>
      <c r="G50" s="167"/>
      <c r="H50" s="120"/>
      <c r="I50" s="167"/>
    </row>
    <row r="51" spans="1:9" x14ac:dyDescent="0.2">
      <c r="A51" s="713">
        <v>44</v>
      </c>
      <c r="B51" s="55" t="s">
        <v>42</v>
      </c>
      <c r="C51" s="121" t="s">
        <v>43</v>
      </c>
      <c r="D51" s="51">
        <v>1460</v>
      </c>
      <c r="E51" s="162">
        <v>125</v>
      </c>
      <c r="F51" s="51">
        <v>330</v>
      </c>
      <c r="G51" s="167">
        <v>9900</v>
      </c>
      <c r="H51" s="120"/>
      <c r="I51" s="167"/>
    </row>
    <row r="52" spans="1:9" x14ac:dyDescent="0.2">
      <c r="A52" s="713">
        <v>45</v>
      </c>
      <c r="B52" s="65" t="s">
        <v>177</v>
      </c>
      <c r="C52" s="121" t="s">
        <v>178</v>
      </c>
      <c r="D52" s="51"/>
      <c r="E52" s="162"/>
      <c r="F52" s="166"/>
      <c r="G52" s="167"/>
      <c r="H52" s="120"/>
      <c r="I52" s="167"/>
    </row>
    <row r="53" spans="1:9" x14ac:dyDescent="0.2">
      <c r="A53" s="713">
        <v>46</v>
      </c>
      <c r="B53" s="65" t="s">
        <v>179</v>
      </c>
      <c r="C53" s="121" t="s">
        <v>180</v>
      </c>
      <c r="D53" s="51"/>
      <c r="E53" s="162"/>
      <c r="F53" s="166"/>
      <c r="G53" s="167"/>
      <c r="H53" s="120"/>
      <c r="I53" s="167"/>
    </row>
    <row r="54" spans="1:9" x14ac:dyDescent="0.2">
      <c r="A54" s="713">
        <v>47</v>
      </c>
      <c r="B54" s="55" t="s">
        <v>181</v>
      </c>
      <c r="C54" s="121" t="s">
        <v>182</v>
      </c>
      <c r="D54" s="51"/>
      <c r="E54" s="162"/>
      <c r="F54" s="166"/>
      <c r="G54" s="167"/>
      <c r="H54" s="120"/>
      <c r="I54" s="167"/>
    </row>
    <row r="55" spans="1:9" x14ac:dyDescent="0.2">
      <c r="A55" s="713">
        <v>48</v>
      </c>
      <c r="B55" s="65" t="s">
        <v>183</v>
      </c>
      <c r="C55" s="121" t="s">
        <v>184</v>
      </c>
      <c r="D55" s="51"/>
      <c r="E55" s="162"/>
      <c r="F55" s="166"/>
      <c r="G55" s="167"/>
      <c r="H55" s="120"/>
      <c r="I55" s="167"/>
    </row>
    <row r="56" spans="1:9" x14ac:dyDescent="0.2">
      <c r="A56" s="713">
        <v>49</v>
      </c>
      <c r="B56" s="55" t="s">
        <v>185</v>
      </c>
      <c r="C56" s="121" t="s">
        <v>186</v>
      </c>
      <c r="D56" s="51"/>
      <c r="E56" s="162"/>
      <c r="F56" s="166"/>
      <c r="G56" s="167"/>
      <c r="H56" s="120"/>
      <c r="I56" s="167"/>
    </row>
    <row r="57" spans="1:9" x14ac:dyDescent="0.2">
      <c r="A57" s="713">
        <v>50</v>
      </c>
      <c r="B57" s="65" t="s">
        <v>187</v>
      </c>
      <c r="C57" s="121" t="s">
        <v>188</v>
      </c>
      <c r="D57" s="51"/>
      <c r="E57" s="162"/>
      <c r="F57" s="166"/>
      <c r="G57" s="167"/>
      <c r="H57" s="120"/>
      <c r="I57" s="167"/>
    </row>
    <row r="58" spans="1:9" x14ac:dyDescent="0.2">
      <c r="A58" s="713">
        <v>51</v>
      </c>
      <c r="B58" s="65" t="s">
        <v>189</v>
      </c>
      <c r="C58" s="121" t="s">
        <v>190</v>
      </c>
      <c r="D58" s="51"/>
      <c r="E58" s="162"/>
      <c r="F58" s="166"/>
      <c r="G58" s="167"/>
      <c r="H58" s="120"/>
      <c r="I58" s="167"/>
    </row>
    <row r="59" spans="1:9" x14ac:dyDescent="0.2">
      <c r="A59" s="713">
        <v>52</v>
      </c>
      <c r="B59" s="711" t="s">
        <v>191</v>
      </c>
      <c r="C59" s="122" t="s">
        <v>192</v>
      </c>
      <c r="D59" s="51"/>
      <c r="E59" s="162"/>
      <c r="F59" s="166"/>
      <c r="G59" s="167"/>
      <c r="H59" s="120"/>
      <c r="I59" s="167"/>
    </row>
    <row r="60" spans="1:9" ht="17.25" customHeight="1" x14ac:dyDescent="0.2">
      <c r="A60" s="713">
        <v>53</v>
      </c>
      <c r="B60" s="65" t="s">
        <v>22</v>
      </c>
      <c r="C60" s="121" t="s">
        <v>23</v>
      </c>
      <c r="D60" s="51"/>
      <c r="E60" s="162"/>
      <c r="F60" s="166"/>
      <c r="G60" s="167"/>
      <c r="H60" s="120"/>
      <c r="I60" s="167"/>
    </row>
    <row r="61" spans="1:9" ht="17.25" customHeight="1" x14ac:dyDescent="0.2">
      <c r="A61" s="713">
        <v>54</v>
      </c>
      <c r="B61" s="65" t="s">
        <v>24</v>
      </c>
      <c r="C61" s="121" t="s">
        <v>25</v>
      </c>
      <c r="D61" s="51"/>
      <c r="E61" s="162"/>
      <c r="F61" s="166"/>
      <c r="G61" s="167"/>
      <c r="H61" s="120"/>
      <c r="I61" s="167"/>
    </row>
    <row r="62" spans="1:9" ht="17.25" customHeight="1" x14ac:dyDescent="0.2">
      <c r="A62" s="713">
        <v>55</v>
      </c>
      <c r="B62" s="65" t="s">
        <v>193</v>
      </c>
      <c r="C62" s="121" t="s">
        <v>194</v>
      </c>
      <c r="D62" s="51"/>
      <c r="E62" s="162"/>
      <c r="F62" s="166"/>
      <c r="G62" s="167"/>
      <c r="H62" s="120"/>
      <c r="I62" s="167"/>
    </row>
    <row r="63" spans="1:9" ht="17.25" customHeight="1" x14ac:dyDescent="0.2">
      <c r="A63" s="713">
        <v>56</v>
      </c>
      <c r="B63" s="55" t="s">
        <v>26</v>
      </c>
      <c r="C63" s="121" t="s">
        <v>27</v>
      </c>
      <c r="D63" s="51"/>
      <c r="E63" s="162"/>
      <c r="F63" s="166"/>
      <c r="G63" s="167"/>
      <c r="H63" s="120"/>
      <c r="I63" s="167"/>
    </row>
    <row r="64" spans="1:9" ht="17.25" customHeight="1" x14ac:dyDescent="0.2">
      <c r="A64" s="713">
        <v>57</v>
      </c>
      <c r="B64" s="55" t="s">
        <v>28</v>
      </c>
      <c r="C64" s="121" t="s">
        <v>29</v>
      </c>
      <c r="D64" s="51"/>
      <c r="E64" s="162"/>
      <c r="F64" s="166"/>
      <c r="G64" s="167"/>
      <c r="H64" s="120"/>
      <c r="I64" s="167"/>
    </row>
    <row r="65" spans="1:9" ht="25.5" x14ac:dyDescent="0.2">
      <c r="A65" s="713">
        <v>58</v>
      </c>
      <c r="B65" s="55" t="s">
        <v>196</v>
      </c>
      <c r="C65" s="121" t="s">
        <v>197</v>
      </c>
      <c r="D65" s="51"/>
      <c r="E65" s="162"/>
      <c r="F65" s="166"/>
      <c r="G65" s="167"/>
      <c r="H65" s="120"/>
      <c r="I65" s="167"/>
    </row>
    <row r="66" spans="1:9" ht="25.5" x14ac:dyDescent="0.2">
      <c r="A66" s="713">
        <v>59</v>
      </c>
      <c r="B66" s="65" t="s">
        <v>198</v>
      </c>
      <c r="C66" s="121" t="s">
        <v>199</v>
      </c>
      <c r="D66" s="51"/>
      <c r="E66" s="162"/>
      <c r="F66" s="166"/>
      <c r="G66" s="167"/>
      <c r="H66" s="120"/>
      <c r="I66" s="167"/>
    </row>
    <row r="67" spans="1:9" x14ac:dyDescent="0.2">
      <c r="A67" s="713">
        <v>60</v>
      </c>
      <c r="B67" s="55" t="s">
        <v>62</v>
      </c>
      <c r="C67" s="121" t="s">
        <v>200</v>
      </c>
      <c r="D67" s="51"/>
      <c r="E67" s="162"/>
      <c r="F67" s="166"/>
      <c r="G67" s="167"/>
      <c r="H67" s="120"/>
      <c r="I67" s="167"/>
    </row>
    <row r="68" spans="1:9" x14ac:dyDescent="0.2">
      <c r="A68" s="713">
        <v>61</v>
      </c>
      <c r="B68" s="55" t="s">
        <v>64</v>
      </c>
      <c r="C68" s="121" t="s">
        <v>201</v>
      </c>
      <c r="D68" s="51"/>
      <c r="E68" s="162"/>
      <c r="F68" s="166"/>
      <c r="G68" s="167"/>
      <c r="H68" s="120"/>
      <c r="I68" s="167"/>
    </row>
    <row r="69" spans="1:9" x14ac:dyDescent="0.2">
      <c r="A69" s="713">
        <v>62</v>
      </c>
      <c r="B69" s="55" t="s">
        <v>66</v>
      </c>
      <c r="C69" s="121" t="s">
        <v>202</v>
      </c>
      <c r="D69" s="51"/>
      <c r="E69" s="162"/>
      <c r="F69" s="166"/>
      <c r="G69" s="167"/>
      <c r="H69" s="120"/>
      <c r="I69" s="167"/>
    </row>
    <row r="70" spans="1:9" ht="25.5" x14ac:dyDescent="0.2">
      <c r="A70" s="713">
        <v>63</v>
      </c>
      <c r="B70" s="55" t="s">
        <v>203</v>
      </c>
      <c r="C70" s="121" t="s">
        <v>204</v>
      </c>
      <c r="D70" s="51"/>
      <c r="E70" s="162"/>
      <c r="F70" s="166"/>
      <c r="G70" s="167"/>
      <c r="H70" s="120"/>
      <c r="I70" s="167"/>
    </row>
    <row r="71" spans="1:9" ht="25.5" x14ac:dyDescent="0.2">
      <c r="A71" s="713">
        <v>64</v>
      </c>
      <c r="B71" s="55" t="s">
        <v>205</v>
      </c>
      <c r="C71" s="121" t="s">
        <v>206</v>
      </c>
      <c r="D71" s="51"/>
      <c r="E71" s="162"/>
      <c r="F71" s="166"/>
      <c r="G71" s="167"/>
      <c r="H71" s="120"/>
      <c r="I71" s="167"/>
    </row>
    <row r="72" spans="1:9" ht="25.5" x14ac:dyDescent="0.2">
      <c r="A72" s="713">
        <v>65</v>
      </c>
      <c r="B72" s="55" t="s">
        <v>207</v>
      </c>
      <c r="C72" s="121" t="s">
        <v>208</v>
      </c>
      <c r="D72" s="51"/>
      <c r="E72" s="162"/>
      <c r="F72" s="166"/>
      <c r="G72" s="167"/>
      <c r="H72" s="120"/>
      <c r="I72" s="167"/>
    </row>
    <row r="73" spans="1:9" ht="25.5" x14ac:dyDescent="0.2">
      <c r="A73" s="713">
        <v>66</v>
      </c>
      <c r="B73" s="55" t="s">
        <v>209</v>
      </c>
      <c r="C73" s="121" t="s">
        <v>210</v>
      </c>
      <c r="D73" s="51"/>
      <c r="E73" s="162"/>
      <c r="F73" s="166"/>
      <c r="G73" s="167"/>
      <c r="H73" s="120"/>
      <c r="I73" s="167"/>
    </row>
    <row r="74" spans="1:9" ht="25.5" x14ac:dyDescent="0.2">
      <c r="A74" s="713">
        <v>67</v>
      </c>
      <c r="B74" s="65" t="s">
        <v>211</v>
      </c>
      <c r="C74" s="121" t="s">
        <v>212</v>
      </c>
      <c r="D74" s="51"/>
      <c r="E74" s="162"/>
      <c r="F74" s="166"/>
      <c r="G74" s="167"/>
      <c r="H74" s="120"/>
      <c r="I74" s="167"/>
    </row>
    <row r="75" spans="1:9" ht="25.5" x14ac:dyDescent="0.2">
      <c r="A75" s="713">
        <v>68</v>
      </c>
      <c r="B75" s="55" t="s">
        <v>213</v>
      </c>
      <c r="C75" s="121" t="s">
        <v>214</v>
      </c>
      <c r="D75" s="51"/>
      <c r="E75" s="162"/>
      <c r="F75" s="166"/>
      <c r="G75" s="167"/>
      <c r="H75" s="120"/>
      <c r="I75" s="167"/>
    </row>
    <row r="76" spans="1:9" ht="25.5" x14ac:dyDescent="0.2">
      <c r="A76" s="713">
        <v>69</v>
      </c>
      <c r="B76" s="65" t="s">
        <v>215</v>
      </c>
      <c r="C76" s="121" t="s">
        <v>216</v>
      </c>
      <c r="D76" s="51"/>
      <c r="E76" s="162"/>
      <c r="F76" s="166"/>
      <c r="G76" s="167"/>
      <c r="H76" s="120"/>
      <c r="I76" s="167"/>
    </row>
    <row r="77" spans="1:9" x14ac:dyDescent="0.2">
      <c r="A77" s="713">
        <v>70</v>
      </c>
      <c r="B77" s="55" t="s">
        <v>217</v>
      </c>
      <c r="C77" s="121" t="s">
        <v>218</v>
      </c>
      <c r="D77" s="51"/>
      <c r="E77" s="162"/>
      <c r="F77" s="166"/>
      <c r="G77" s="167"/>
      <c r="H77" s="120"/>
      <c r="I77" s="167"/>
    </row>
    <row r="78" spans="1:9" x14ac:dyDescent="0.2">
      <c r="A78" s="713">
        <v>71</v>
      </c>
      <c r="B78" s="65" t="s">
        <v>50</v>
      </c>
      <c r="C78" s="121" t="s">
        <v>219</v>
      </c>
      <c r="D78" s="51"/>
      <c r="E78" s="162"/>
      <c r="F78" s="166"/>
      <c r="G78" s="167"/>
      <c r="H78" s="120"/>
      <c r="I78" s="167"/>
    </row>
    <row r="79" spans="1:9" x14ac:dyDescent="0.2">
      <c r="A79" s="713">
        <v>72</v>
      </c>
      <c r="B79" s="65" t="s">
        <v>52</v>
      </c>
      <c r="C79" s="121" t="s">
        <v>220</v>
      </c>
      <c r="D79" s="51"/>
      <c r="E79" s="162"/>
      <c r="F79" s="166"/>
      <c r="G79" s="167"/>
      <c r="H79" s="120"/>
      <c r="I79" s="167"/>
    </row>
    <row r="80" spans="1:9" x14ac:dyDescent="0.2">
      <c r="A80" s="713">
        <v>73</v>
      </c>
      <c r="B80" s="55" t="s">
        <v>44</v>
      </c>
      <c r="C80" s="121" t="s">
        <v>221</v>
      </c>
      <c r="D80" s="51"/>
      <c r="E80" s="162"/>
      <c r="F80" s="166"/>
      <c r="G80" s="167"/>
      <c r="H80" s="120"/>
      <c r="I80" s="167"/>
    </row>
    <row r="81" spans="1:9" x14ac:dyDescent="0.2">
      <c r="A81" s="713">
        <v>74</v>
      </c>
      <c r="B81" s="55" t="s">
        <v>54</v>
      </c>
      <c r="C81" s="121" t="s">
        <v>222</v>
      </c>
      <c r="D81" s="51"/>
      <c r="E81" s="162"/>
      <c r="F81" s="166"/>
      <c r="G81" s="167"/>
      <c r="H81" s="120"/>
      <c r="I81" s="167"/>
    </row>
    <row r="82" spans="1:9" x14ac:dyDescent="0.2">
      <c r="A82" s="713">
        <v>75</v>
      </c>
      <c r="B82" s="55" t="s">
        <v>36</v>
      </c>
      <c r="C82" s="121" t="s">
        <v>37</v>
      </c>
      <c r="D82" s="51"/>
      <c r="E82" s="162"/>
      <c r="F82" s="166"/>
      <c r="G82" s="167"/>
      <c r="H82" s="120"/>
      <c r="I82" s="167"/>
    </row>
    <row r="83" spans="1:9" x14ac:dyDescent="0.2">
      <c r="A83" s="713">
        <v>76</v>
      </c>
      <c r="B83" s="55" t="s">
        <v>48</v>
      </c>
      <c r="C83" s="121" t="s">
        <v>223</v>
      </c>
      <c r="D83" s="51"/>
      <c r="E83" s="162"/>
      <c r="F83" s="166"/>
      <c r="G83" s="167"/>
      <c r="H83" s="120"/>
      <c r="I83" s="167"/>
    </row>
    <row r="84" spans="1:9" x14ac:dyDescent="0.2">
      <c r="A84" s="713">
        <v>77</v>
      </c>
      <c r="B84" s="55" t="s">
        <v>224</v>
      </c>
      <c r="C84" s="177" t="s">
        <v>225</v>
      </c>
      <c r="D84" s="51"/>
      <c r="E84" s="162"/>
      <c r="F84" s="166"/>
      <c r="G84" s="167"/>
      <c r="H84" s="120"/>
      <c r="I84" s="167"/>
    </row>
    <row r="85" spans="1:9" x14ac:dyDescent="0.2">
      <c r="A85" s="713">
        <v>78</v>
      </c>
      <c r="B85" s="59" t="s">
        <v>226</v>
      </c>
      <c r="C85" s="177" t="s">
        <v>227</v>
      </c>
      <c r="D85" s="51"/>
      <c r="E85" s="162"/>
      <c r="F85" s="166"/>
      <c r="G85" s="167"/>
      <c r="H85" s="120"/>
      <c r="I85" s="167"/>
    </row>
    <row r="86" spans="1:9" ht="25.5" x14ac:dyDescent="0.2">
      <c r="A86" s="1212">
        <v>79</v>
      </c>
      <c r="B86" s="1239" t="s">
        <v>228</v>
      </c>
      <c r="C86" s="178" t="s">
        <v>229</v>
      </c>
      <c r="D86" s="51"/>
      <c r="E86" s="162"/>
      <c r="F86" s="166"/>
      <c r="G86" s="167"/>
      <c r="H86" s="120"/>
      <c r="I86" s="167"/>
    </row>
    <row r="87" spans="1:9" ht="38.25" x14ac:dyDescent="0.2">
      <c r="A87" s="1212"/>
      <c r="B87" s="1239"/>
      <c r="C87" s="177" t="s">
        <v>230</v>
      </c>
      <c r="D87" s="51"/>
      <c r="E87" s="162"/>
      <c r="F87" s="166"/>
      <c r="G87" s="167"/>
      <c r="H87" s="120"/>
      <c r="I87" s="167"/>
    </row>
    <row r="88" spans="1:9" ht="25.5" x14ac:dyDescent="0.2">
      <c r="A88" s="1212"/>
      <c r="B88" s="1239"/>
      <c r="C88" s="177" t="s">
        <v>231</v>
      </c>
      <c r="D88" s="51"/>
      <c r="E88" s="162"/>
      <c r="F88" s="166"/>
      <c r="G88" s="167"/>
      <c r="H88" s="120"/>
      <c r="I88" s="167"/>
    </row>
    <row r="89" spans="1:9" ht="38.25" x14ac:dyDescent="0.2">
      <c r="A89" s="1212"/>
      <c r="B89" s="1239"/>
      <c r="C89" s="185" t="s">
        <v>232</v>
      </c>
      <c r="D89" s="51"/>
      <c r="E89" s="162"/>
      <c r="F89" s="166"/>
      <c r="G89" s="167"/>
      <c r="H89" s="120"/>
      <c r="I89" s="167"/>
    </row>
    <row r="90" spans="1:9" ht="25.5" x14ac:dyDescent="0.2">
      <c r="A90" s="713">
        <v>80</v>
      </c>
      <c r="B90" s="65" t="s">
        <v>233</v>
      </c>
      <c r="C90" s="121" t="s">
        <v>234</v>
      </c>
      <c r="D90" s="51"/>
      <c r="E90" s="162"/>
      <c r="F90" s="166"/>
      <c r="G90" s="167"/>
      <c r="H90" s="120"/>
      <c r="I90" s="167"/>
    </row>
    <row r="91" spans="1:9" x14ac:dyDescent="0.2">
      <c r="A91" s="713">
        <v>81</v>
      </c>
      <c r="B91" s="55" t="s">
        <v>235</v>
      </c>
      <c r="C91" s="121" t="s">
        <v>236</v>
      </c>
      <c r="D91" s="51"/>
      <c r="E91" s="162"/>
      <c r="F91" s="166"/>
      <c r="G91" s="167"/>
      <c r="H91" s="120"/>
      <c r="I91" s="167"/>
    </row>
    <row r="92" spans="1:9" x14ac:dyDescent="0.2">
      <c r="A92" s="713">
        <v>82</v>
      </c>
      <c r="B92" s="65" t="s">
        <v>74</v>
      </c>
      <c r="C92" s="121" t="s">
        <v>237</v>
      </c>
      <c r="D92" s="51"/>
      <c r="E92" s="162"/>
      <c r="F92" s="166"/>
      <c r="G92" s="167"/>
      <c r="H92" s="120"/>
      <c r="I92" s="167"/>
    </row>
    <row r="93" spans="1:9" x14ac:dyDescent="0.2">
      <c r="A93" s="713">
        <v>83</v>
      </c>
      <c r="B93" s="55" t="s">
        <v>38</v>
      </c>
      <c r="C93" s="121" t="s">
        <v>39</v>
      </c>
      <c r="D93" s="51">
        <v>1459</v>
      </c>
      <c r="E93" s="162">
        <v>88</v>
      </c>
      <c r="F93" s="168">
        <v>165</v>
      </c>
      <c r="G93" s="167">
        <v>4950</v>
      </c>
      <c r="H93" s="120"/>
      <c r="I93" s="167"/>
    </row>
    <row r="94" spans="1:9" x14ac:dyDescent="0.2">
      <c r="A94" s="713">
        <v>84</v>
      </c>
      <c r="B94" s="55" t="s">
        <v>40</v>
      </c>
      <c r="C94" s="121" t="s">
        <v>41</v>
      </c>
      <c r="D94" s="51">
        <v>1459</v>
      </c>
      <c r="E94" s="162">
        <v>88</v>
      </c>
      <c r="F94" s="166"/>
      <c r="G94" s="167"/>
      <c r="H94" s="120"/>
      <c r="I94" s="167"/>
    </row>
    <row r="95" spans="1:9" x14ac:dyDescent="0.2">
      <c r="A95" s="713">
        <v>85</v>
      </c>
      <c r="B95" s="55" t="s">
        <v>238</v>
      </c>
      <c r="C95" s="121" t="s">
        <v>239</v>
      </c>
      <c r="D95" s="51"/>
      <c r="E95" s="162"/>
      <c r="F95" s="166"/>
      <c r="G95" s="167"/>
      <c r="H95" s="120"/>
      <c r="I95" s="167"/>
    </row>
    <row r="96" spans="1:9" x14ac:dyDescent="0.2">
      <c r="A96" s="713">
        <v>86</v>
      </c>
      <c r="B96" s="55" t="s">
        <v>240</v>
      </c>
      <c r="C96" s="121" t="s">
        <v>241</v>
      </c>
      <c r="D96" s="51"/>
      <c r="E96" s="162"/>
      <c r="F96" s="166"/>
      <c r="G96" s="167"/>
      <c r="H96" s="120"/>
      <c r="I96" s="167"/>
    </row>
    <row r="97" spans="1:9" x14ac:dyDescent="0.2">
      <c r="A97" s="713">
        <v>87</v>
      </c>
      <c r="B97" s="55" t="s">
        <v>88</v>
      </c>
      <c r="C97" s="121" t="s">
        <v>89</v>
      </c>
      <c r="D97" s="51"/>
      <c r="E97" s="162"/>
      <c r="F97" s="166"/>
      <c r="G97" s="167"/>
      <c r="H97" s="120"/>
      <c r="I97" s="167"/>
    </row>
    <row r="98" spans="1:9" x14ac:dyDescent="0.2">
      <c r="A98" s="713">
        <v>88</v>
      </c>
      <c r="B98" s="55" t="s">
        <v>242</v>
      </c>
      <c r="C98" s="121" t="s">
        <v>243</v>
      </c>
      <c r="D98" s="51"/>
      <c r="E98" s="162"/>
      <c r="F98" s="51"/>
      <c r="G98" s="167"/>
      <c r="H98" s="120"/>
      <c r="I98" s="167"/>
    </row>
    <row r="99" spans="1:9" x14ac:dyDescent="0.2">
      <c r="A99" s="713">
        <v>89</v>
      </c>
      <c r="B99" s="55" t="s">
        <v>244</v>
      </c>
      <c r="C99" s="121" t="s">
        <v>245</v>
      </c>
      <c r="D99" s="51"/>
      <c r="E99" s="162"/>
      <c r="F99" s="51"/>
      <c r="G99" s="167"/>
      <c r="H99" s="120"/>
      <c r="I99" s="167"/>
    </row>
    <row r="100" spans="1:9" x14ac:dyDescent="0.2">
      <c r="A100" s="713">
        <v>90</v>
      </c>
      <c r="B100" s="65" t="s">
        <v>246</v>
      </c>
      <c r="C100" s="121" t="s">
        <v>247</v>
      </c>
      <c r="D100" s="51">
        <v>1460</v>
      </c>
      <c r="E100" s="162">
        <v>110</v>
      </c>
      <c r="F100" s="51">
        <v>330</v>
      </c>
      <c r="G100" s="167">
        <v>9900</v>
      </c>
      <c r="H100" s="120"/>
      <c r="I100" s="167"/>
    </row>
    <row r="101" spans="1:9" x14ac:dyDescent="0.2">
      <c r="A101" s="713">
        <v>91</v>
      </c>
      <c r="B101" s="55" t="s">
        <v>248</v>
      </c>
      <c r="C101" s="121" t="s">
        <v>249</v>
      </c>
      <c r="D101" s="51"/>
      <c r="E101" s="162"/>
      <c r="F101" s="51"/>
      <c r="G101" s="167"/>
      <c r="H101" s="120"/>
      <c r="I101" s="167"/>
    </row>
    <row r="102" spans="1:9" x14ac:dyDescent="0.2">
      <c r="A102" s="713">
        <v>92</v>
      </c>
      <c r="B102" s="55" t="s">
        <v>250</v>
      </c>
      <c r="C102" s="121" t="s">
        <v>251</v>
      </c>
      <c r="D102" s="51"/>
      <c r="E102" s="162"/>
      <c r="F102" s="166"/>
      <c r="G102" s="167"/>
      <c r="H102" s="120"/>
      <c r="I102" s="167"/>
    </row>
    <row r="103" spans="1:9" x14ac:dyDescent="0.2">
      <c r="A103" s="713">
        <v>93</v>
      </c>
      <c r="B103" s="65" t="s">
        <v>32</v>
      </c>
      <c r="C103" s="121" t="s">
        <v>33</v>
      </c>
      <c r="D103" s="51"/>
      <c r="E103" s="162"/>
      <c r="F103" s="166"/>
      <c r="G103" s="167"/>
      <c r="H103" s="120"/>
      <c r="I103" s="167"/>
    </row>
    <row r="104" spans="1:9" x14ac:dyDescent="0.2">
      <c r="A104" s="713">
        <v>94</v>
      </c>
      <c r="B104" s="55" t="s">
        <v>252</v>
      </c>
      <c r="C104" s="121" t="s">
        <v>253</v>
      </c>
      <c r="D104" s="51"/>
      <c r="E104" s="162"/>
      <c r="F104" s="166"/>
      <c r="G104" s="167"/>
      <c r="H104" s="120"/>
      <c r="I104" s="167"/>
    </row>
    <row r="105" spans="1:9" x14ac:dyDescent="0.2">
      <c r="A105" s="713">
        <v>95</v>
      </c>
      <c r="B105" s="65" t="s">
        <v>254</v>
      </c>
      <c r="C105" s="121" t="s">
        <v>255</v>
      </c>
      <c r="D105" s="51">
        <v>1459</v>
      </c>
      <c r="E105" s="162">
        <v>88</v>
      </c>
      <c r="F105" s="166"/>
      <c r="G105" s="167"/>
      <c r="H105" s="120">
        <v>148</v>
      </c>
      <c r="I105" s="167">
        <v>3100</v>
      </c>
    </row>
    <row r="106" spans="1:9" x14ac:dyDescent="0.2">
      <c r="A106" s="713">
        <v>96</v>
      </c>
      <c r="B106" s="65" t="s">
        <v>256</v>
      </c>
      <c r="C106" s="121" t="s">
        <v>257</v>
      </c>
      <c r="D106" s="51"/>
      <c r="E106" s="162"/>
      <c r="F106" s="166"/>
      <c r="G106" s="167"/>
      <c r="H106" s="120"/>
      <c r="I106" s="167"/>
    </row>
    <row r="107" spans="1:9" x14ac:dyDescent="0.2">
      <c r="A107" s="713">
        <v>97</v>
      </c>
      <c r="B107" s="55" t="s">
        <v>76</v>
      </c>
      <c r="C107" s="121" t="s">
        <v>77</v>
      </c>
      <c r="D107" s="51"/>
      <c r="E107" s="162"/>
      <c r="F107" s="166"/>
      <c r="G107" s="167"/>
      <c r="H107" s="120"/>
      <c r="I107" s="167"/>
    </row>
    <row r="108" spans="1:9" x14ac:dyDescent="0.2">
      <c r="A108" s="713">
        <v>98</v>
      </c>
      <c r="B108" s="55" t="s">
        <v>258</v>
      </c>
      <c r="C108" s="121" t="s">
        <v>259</v>
      </c>
      <c r="D108" s="51"/>
      <c r="E108" s="162"/>
      <c r="F108" s="166"/>
      <c r="G108" s="167"/>
      <c r="H108" s="120"/>
      <c r="I108" s="167"/>
    </row>
    <row r="109" spans="1:9" x14ac:dyDescent="0.2">
      <c r="A109" s="713">
        <v>99</v>
      </c>
      <c r="B109" s="55" t="s">
        <v>262</v>
      </c>
      <c r="C109" s="121" t="s">
        <v>263</v>
      </c>
      <c r="D109" s="51"/>
      <c r="E109" s="162"/>
      <c r="F109" s="166"/>
      <c r="G109" s="167"/>
      <c r="H109" s="120"/>
      <c r="I109" s="167"/>
    </row>
    <row r="110" spans="1:9" x14ac:dyDescent="0.2">
      <c r="A110" s="713">
        <v>100</v>
      </c>
      <c r="B110" s="65" t="s">
        <v>264</v>
      </c>
      <c r="C110" s="121" t="s">
        <v>265</v>
      </c>
      <c r="D110" s="51"/>
      <c r="E110" s="162"/>
      <c r="F110" s="166"/>
      <c r="G110" s="167"/>
      <c r="H110" s="120"/>
      <c r="I110" s="167"/>
    </row>
    <row r="111" spans="1:9" x14ac:dyDescent="0.2">
      <c r="A111" s="713">
        <v>101</v>
      </c>
      <c r="B111" s="55" t="s">
        <v>266</v>
      </c>
      <c r="C111" s="121" t="s">
        <v>267</v>
      </c>
      <c r="D111" s="51"/>
      <c r="E111" s="162"/>
      <c r="F111" s="166"/>
      <c r="G111" s="167"/>
      <c r="H111" s="120"/>
      <c r="I111" s="167"/>
    </row>
    <row r="112" spans="1:9" ht="12.75" customHeight="1" x14ac:dyDescent="0.2">
      <c r="A112" s="713">
        <v>102</v>
      </c>
      <c r="B112" s="55" t="s">
        <v>268</v>
      </c>
      <c r="C112" s="121" t="s">
        <v>269</v>
      </c>
      <c r="D112" s="51"/>
      <c r="E112" s="162"/>
      <c r="F112" s="166"/>
      <c r="G112" s="167"/>
      <c r="H112" s="120"/>
      <c r="I112" s="167"/>
    </row>
    <row r="113" spans="1:9" x14ac:dyDescent="0.2">
      <c r="A113" s="713">
        <v>103</v>
      </c>
      <c r="B113" s="55" t="s">
        <v>270</v>
      </c>
      <c r="C113" s="121" t="s">
        <v>271</v>
      </c>
      <c r="D113" s="51"/>
      <c r="E113" s="162"/>
      <c r="F113" s="166"/>
      <c r="G113" s="167"/>
      <c r="H113" s="120"/>
      <c r="I113" s="167"/>
    </row>
    <row r="114" spans="1:9" x14ac:dyDescent="0.2">
      <c r="A114" s="713">
        <v>104</v>
      </c>
      <c r="B114" s="65" t="s">
        <v>272</v>
      </c>
      <c r="C114" s="121" t="s">
        <v>273</v>
      </c>
      <c r="D114" s="51"/>
      <c r="E114" s="162"/>
      <c r="F114" s="166"/>
      <c r="G114" s="167"/>
      <c r="H114" s="120"/>
      <c r="I114" s="167"/>
    </row>
    <row r="115" spans="1:9" x14ac:dyDescent="0.2">
      <c r="A115" s="713">
        <v>105</v>
      </c>
      <c r="B115" s="65" t="s">
        <v>274</v>
      </c>
      <c r="C115" s="121" t="s">
        <v>275</v>
      </c>
      <c r="D115" s="51"/>
      <c r="E115" s="162"/>
      <c r="F115" s="166"/>
      <c r="G115" s="167"/>
      <c r="H115" s="120"/>
      <c r="I115" s="167"/>
    </row>
    <row r="116" spans="1:9" x14ac:dyDescent="0.2">
      <c r="A116" s="713">
        <v>106</v>
      </c>
      <c r="B116" s="55" t="s">
        <v>276</v>
      </c>
      <c r="C116" s="121" t="s">
        <v>277</v>
      </c>
      <c r="D116" s="51"/>
      <c r="E116" s="162"/>
      <c r="F116" s="166"/>
      <c r="G116" s="167"/>
      <c r="H116" s="120"/>
      <c r="I116" s="167"/>
    </row>
    <row r="117" spans="1:9" x14ac:dyDescent="0.2">
      <c r="A117" s="713">
        <v>107</v>
      </c>
      <c r="B117" s="55" t="s">
        <v>278</v>
      </c>
      <c r="C117" s="121" t="s">
        <v>279</v>
      </c>
      <c r="D117" s="51"/>
      <c r="E117" s="162"/>
      <c r="F117" s="166"/>
      <c r="G117" s="167"/>
      <c r="H117" s="120"/>
      <c r="I117" s="167"/>
    </row>
    <row r="118" spans="1:9" x14ac:dyDescent="0.2">
      <c r="A118" s="713">
        <v>108</v>
      </c>
      <c r="B118" s="55" t="s">
        <v>280</v>
      </c>
      <c r="C118" s="121" t="s">
        <v>281</v>
      </c>
      <c r="D118" s="51"/>
      <c r="E118" s="162"/>
      <c r="F118" s="166"/>
      <c r="G118" s="167"/>
      <c r="H118" s="120"/>
      <c r="I118" s="167"/>
    </row>
    <row r="119" spans="1:9" x14ac:dyDescent="0.2">
      <c r="A119" s="713">
        <v>109</v>
      </c>
      <c r="B119" s="711" t="s">
        <v>282</v>
      </c>
      <c r="C119" s="177" t="s">
        <v>283</v>
      </c>
      <c r="D119" s="51"/>
      <c r="E119" s="162"/>
      <c r="F119" s="166"/>
      <c r="G119" s="167"/>
      <c r="H119" s="120"/>
      <c r="I119" s="167"/>
    </row>
    <row r="120" spans="1:9" x14ac:dyDescent="0.2">
      <c r="A120" s="713">
        <v>110</v>
      </c>
      <c r="B120" s="65" t="s">
        <v>284</v>
      </c>
      <c r="C120" s="121" t="s">
        <v>285</v>
      </c>
      <c r="D120" s="51"/>
      <c r="E120" s="162"/>
      <c r="F120" s="166"/>
      <c r="G120" s="167"/>
      <c r="H120" s="120"/>
      <c r="I120" s="167"/>
    </row>
    <row r="121" spans="1:9" x14ac:dyDescent="0.2">
      <c r="A121" s="713">
        <v>111</v>
      </c>
      <c r="B121" s="65" t="s">
        <v>286</v>
      </c>
      <c r="C121" s="177" t="s">
        <v>357</v>
      </c>
      <c r="D121" s="51"/>
      <c r="E121" s="162"/>
      <c r="F121" s="166"/>
      <c r="G121" s="167"/>
      <c r="H121" s="120"/>
      <c r="I121" s="167"/>
    </row>
    <row r="122" spans="1:9" x14ac:dyDescent="0.2">
      <c r="A122" s="713">
        <v>112</v>
      </c>
      <c r="B122" s="65" t="s">
        <v>288</v>
      </c>
      <c r="C122" s="121" t="s">
        <v>289</v>
      </c>
      <c r="D122" s="51"/>
      <c r="E122" s="162"/>
      <c r="F122" s="166"/>
      <c r="G122" s="167"/>
      <c r="H122" s="120"/>
      <c r="I122" s="167"/>
    </row>
    <row r="123" spans="1:9" x14ac:dyDescent="0.2">
      <c r="A123" s="713">
        <v>113</v>
      </c>
      <c r="B123" s="141" t="s">
        <v>290</v>
      </c>
      <c r="C123" s="123" t="s">
        <v>291</v>
      </c>
      <c r="D123" s="51"/>
      <c r="E123" s="162"/>
      <c r="F123" s="166"/>
      <c r="G123" s="167"/>
      <c r="H123" s="120"/>
      <c r="I123" s="167"/>
    </row>
    <row r="124" spans="1:9" x14ac:dyDescent="0.2">
      <c r="A124" s="713">
        <v>114</v>
      </c>
      <c r="B124" s="55" t="s">
        <v>292</v>
      </c>
      <c r="C124" s="121" t="s">
        <v>293</v>
      </c>
      <c r="D124" s="51"/>
      <c r="E124" s="162"/>
      <c r="F124" s="166"/>
      <c r="G124" s="167"/>
      <c r="H124" s="120"/>
      <c r="I124" s="167"/>
    </row>
    <row r="125" spans="1:9" ht="25.5" x14ac:dyDescent="0.2">
      <c r="A125" s="713">
        <v>115</v>
      </c>
      <c r="B125" s="65" t="s">
        <v>294</v>
      </c>
      <c r="C125" s="184" t="s">
        <v>295</v>
      </c>
      <c r="D125" s="51"/>
      <c r="E125" s="162"/>
      <c r="F125" s="166"/>
      <c r="G125" s="167"/>
      <c r="H125" s="120"/>
      <c r="I125" s="167"/>
    </row>
    <row r="126" spans="1:9" x14ac:dyDescent="0.2">
      <c r="A126" s="713">
        <v>116</v>
      </c>
      <c r="B126" s="55" t="s">
        <v>296</v>
      </c>
      <c r="C126" s="121" t="s">
        <v>297</v>
      </c>
      <c r="D126" s="51"/>
      <c r="E126" s="162"/>
      <c r="F126" s="166"/>
      <c r="G126" s="167"/>
      <c r="H126" s="120"/>
      <c r="I126" s="167"/>
    </row>
    <row r="127" spans="1:9" x14ac:dyDescent="0.2">
      <c r="A127" s="713">
        <v>117</v>
      </c>
      <c r="B127" s="65" t="s">
        <v>70</v>
      </c>
      <c r="C127" s="121" t="s">
        <v>298</v>
      </c>
      <c r="D127" s="51"/>
      <c r="E127" s="162"/>
      <c r="F127" s="166"/>
      <c r="G127" s="167"/>
      <c r="H127" s="120"/>
      <c r="I127" s="167"/>
    </row>
    <row r="128" spans="1:9" x14ac:dyDescent="0.2">
      <c r="A128" s="713">
        <v>118</v>
      </c>
      <c r="B128" s="65" t="s">
        <v>72</v>
      </c>
      <c r="C128" s="121" t="s">
        <v>73</v>
      </c>
      <c r="D128" s="51"/>
      <c r="E128" s="162"/>
      <c r="F128" s="166"/>
      <c r="G128" s="167"/>
      <c r="H128" s="120"/>
      <c r="I128" s="167"/>
    </row>
    <row r="129" spans="1:9" x14ac:dyDescent="0.2">
      <c r="A129" s="713">
        <v>119</v>
      </c>
      <c r="B129" s="55" t="s">
        <v>34</v>
      </c>
      <c r="C129" s="121" t="s">
        <v>35</v>
      </c>
      <c r="D129" s="51"/>
      <c r="E129" s="162"/>
      <c r="F129" s="166"/>
      <c r="G129" s="167"/>
      <c r="H129" s="120"/>
      <c r="I129" s="167"/>
    </row>
    <row r="130" spans="1:9" x14ac:dyDescent="0.2">
      <c r="A130" s="713">
        <v>120</v>
      </c>
      <c r="B130" s="65" t="s">
        <v>299</v>
      </c>
      <c r="C130" s="121" t="s">
        <v>300</v>
      </c>
      <c r="D130" s="51"/>
      <c r="E130" s="162"/>
      <c r="F130" s="166"/>
      <c r="G130" s="167"/>
      <c r="H130" s="120"/>
      <c r="I130" s="167"/>
    </row>
    <row r="131" spans="1:9" x14ac:dyDescent="0.2">
      <c r="A131" s="713">
        <v>121</v>
      </c>
      <c r="B131" s="55" t="s">
        <v>301</v>
      </c>
      <c r="C131" s="121" t="s">
        <v>302</v>
      </c>
      <c r="D131" s="51"/>
      <c r="E131" s="162"/>
      <c r="F131" s="166"/>
      <c r="G131" s="167"/>
      <c r="H131" s="120"/>
      <c r="I131" s="167"/>
    </row>
    <row r="132" spans="1:9" x14ac:dyDescent="0.2">
      <c r="A132" s="713">
        <v>122</v>
      </c>
      <c r="B132" s="55" t="s">
        <v>303</v>
      </c>
      <c r="C132" s="121" t="s">
        <v>304</v>
      </c>
      <c r="D132" s="51"/>
      <c r="E132" s="162"/>
      <c r="F132" s="166"/>
      <c r="G132" s="167"/>
      <c r="H132" s="120"/>
      <c r="I132" s="167"/>
    </row>
    <row r="133" spans="1:9" x14ac:dyDescent="0.2">
      <c r="A133" s="713">
        <v>123</v>
      </c>
      <c r="B133" s="65" t="s">
        <v>16</v>
      </c>
      <c r="C133" s="121" t="s">
        <v>17</v>
      </c>
      <c r="D133" s="51"/>
      <c r="E133" s="162"/>
      <c r="F133" s="166"/>
      <c r="G133" s="167"/>
      <c r="H133" s="120"/>
      <c r="I133" s="167"/>
    </row>
    <row r="134" spans="1:9" x14ac:dyDescent="0.2">
      <c r="A134" s="713">
        <v>124</v>
      </c>
      <c r="B134" s="65" t="s">
        <v>68</v>
      </c>
      <c r="C134" s="121" t="s">
        <v>69</v>
      </c>
      <c r="D134" s="51"/>
      <c r="E134" s="162"/>
      <c r="F134" s="166"/>
      <c r="G134" s="167"/>
      <c r="H134" s="120"/>
      <c r="I134" s="167"/>
    </row>
    <row r="135" spans="1:9" x14ac:dyDescent="0.2">
      <c r="A135" s="713">
        <v>125</v>
      </c>
      <c r="B135" s="65" t="s">
        <v>60</v>
      </c>
      <c r="C135" s="121" t="s">
        <v>305</v>
      </c>
      <c r="D135" s="51"/>
      <c r="E135" s="162"/>
      <c r="F135" s="166"/>
      <c r="G135" s="167"/>
      <c r="H135" s="120"/>
      <c r="I135" s="167"/>
    </row>
    <row r="136" spans="1:9" x14ac:dyDescent="0.2">
      <c r="A136" s="713">
        <v>126</v>
      </c>
      <c r="B136" s="65" t="s">
        <v>56</v>
      </c>
      <c r="C136" s="121" t="s">
        <v>306</v>
      </c>
      <c r="D136" s="51"/>
      <c r="E136" s="162"/>
      <c r="F136" s="166"/>
      <c r="G136" s="167"/>
      <c r="H136" s="120"/>
      <c r="I136" s="167"/>
    </row>
    <row r="137" spans="1:9" x14ac:dyDescent="0.2">
      <c r="A137" s="713">
        <v>127</v>
      </c>
      <c r="B137" s="65" t="s">
        <v>307</v>
      </c>
      <c r="C137" s="121" t="s">
        <v>308</v>
      </c>
      <c r="D137" s="51"/>
      <c r="E137" s="162"/>
      <c r="F137" s="166"/>
      <c r="G137" s="167"/>
      <c r="H137" s="120"/>
      <c r="I137" s="167"/>
    </row>
    <row r="138" spans="1:9" x14ac:dyDescent="0.2">
      <c r="A138" s="713">
        <v>128</v>
      </c>
      <c r="B138" s="55" t="s">
        <v>309</v>
      </c>
      <c r="C138" s="121" t="s">
        <v>310</v>
      </c>
      <c r="D138" s="51"/>
      <c r="E138" s="162"/>
      <c r="F138" s="166"/>
      <c r="G138" s="167"/>
      <c r="H138" s="120"/>
      <c r="I138" s="167"/>
    </row>
    <row r="139" spans="1:9" x14ac:dyDescent="0.2">
      <c r="A139" s="713">
        <v>129</v>
      </c>
      <c r="B139" s="65" t="s">
        <v>311</v>
      </c>
      <c r="C139" s="186" t="s">
        <v>312</v>
      </c>
      <c r="D139" s="51"/>
      <c r="E139" s="162"/>
      <c r="F139" s="166"/>
      <c r="G139" s="167"/>
      <c r="H139" s="120"/>
      <c r="I139" s="167"/>
    </row>
    <row r="140" spans="1:9" x14ac:dyDescent="0.2">
      <c r="A140" s="713">
        <v>130</v>
      </c>
      <c r="B140" s="65" t="s">
        <v>313</v>
      </c>
      <c r="C140" s="58" t="s">
        <v>314</v>
      </c>
      <c r="D140" s="51"/>
      <c r="E140" s="162"/>
      <c r="F140" s="166"/>
      <c r="G140" s="167"/>
      <c r="H140" s="120"/>
      <c r="I140" s="167"/>
    </row>
    <row r="141" spans="1:9" x14ac:dyDescent="0.2">
      <c r="A141" s="713">
        <v>131</v>
      </c>
      <c r="B141" s="66" t="s">
        <v>315</v>
      </c>
      <c r="C141" s="67" t="s">
        <v>316</v>
      </c>
      <c r="D141" s="51">
        <v>26100</v>
      </c>
      <c r="E141" s="162">
        <v>4350</v>
      </c>
      <c r="F141" s="54">
        <v>2178</v>
      </c>
      <c r="G141" s="167">
        <v>69696</v>
      </c>
      <c r="H141" s="120">
        <v>2967</v>
      </c>
      <c r="I141" s="167">
        <v>62310</v>
      </c>
    </row>
    <row r="142" spans="1:9" x14ac:dyDescent="0.2">
      <c r="A142" s="713">
        <v>132</v>
      </c>
      <c r="B142" s="65" t="s">
        <v>317</v>
      </c>
      <c r="C142" s="69" t="s">
        <v>318</v>
      </c>
      <c r="D142" s="51"/>
      <c r="E142" s="162"/>
      <c r="F142" s="166"/>
      <c r="G142" s="167"/>
      <c r="H142" s="120"/>
      <c r="I142" s="165"/>
    </row>
    <row r="143" spans="1:9" x14ac:dyDescent="0.2">
      <c r="A143" s="713">
        <v>133</v>
      </c>
      <c r="B143" s="70" t="s">
        <v>319</v>
      </c>
      <c r="C143" s="71" t="s">
        <v>320</v>
      </c>
      <c r="D143" s="51"/>
      <c r="E143" s="162"/>
      <c r="F143" s="166"/>
      <c r="G143" s="167"/>
      <c r="H143" s="120"/>
      <c r="I143" s="165"/>
    </row>
    <row r="144" spans="1:9" x14ac:dyDescent="0.2">
      <c r="A144" s="713">
        <v>134</v>
      </c>
      <c r="B144" s="72" t="s">
        <v>323</v>
      </c>
      <c r="C144" s="71" t="s">
        <v>324</v>
      </c>
      <c r="D144" s="738"/>
      <c r="E144" s="162"/>
      <c r="F144" s="739"/>
      <c r="G144" s="163"/>
      <c r="H144" s="120"/>
      <c r="I144" s="165"/>
    </row>
    <row r="145" spans="1:9" ht="13.5" thickBot="1" x14ac:dyDescent="0.25">
      <c r="A145" s="718">
        <v>135</v>
      </c>
      <c r="B145" s="719" t="s">
        <v>736</v>
      </c>
      <c r="C145" s="720" t="s">
        <v>737</v>
      </c>
      <c r="D145" s="740"/>
      <c r="E145" s="741"/>
      <c r="F145" s="721"/>
      <c r="G145" s="722"/>
      <c r="H145" s="723"/>
      <c r="I145" s="722"/>
    </row>
    <row r="146" spans="1:9" x14ac:dyDescent="0.2">
      <c r="F146" s="23"/>
      <c r="G146" s="23"/>
      <c r="H146" s="23"/>
      <c r="I146" s="23"/>
    </row>
    <row r="147" spans="1:9" x14ac:dyDescent="0.2">
      <c r="G147" s="153"/>
      <c r="I147" s="153"/>
    </row>
    <row r="148" spans="1:9" x14ac:dyDescent="0.2">
      <c r="G148" s="153"/>
      <c r="I148" s="169"/>
    </row>
    <row r="149" spans="1:9" x14ac:dyDescent="0.2">
      <c r="F149" s="23"/>
      <c r="G149" s="169"/>
      <c r="I149" s="169"/>
    </row>
    <row r="150" spans="1:9" x14ac:dyDescent="0.2">
      <c r="F150" s="23"/>
    </row>
  </sheetData>
  <mergeCells count="12">
    <mergeCell ref="A5:C5"/>
    <mergeCell ref="A6:C6"/>
    <mergeCell ref="A7:C7"/>
    <mergeCell ref="A86:A89"/>
    <mergeCell ref="B86:B89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"/>
  <sheetViews>
    <sheetView zoomScale="90" zoomScaleNormal="90" workbookViewId="0">
      <pane xSplit="3" ySplit="7" topLeftCell="D118" activePane="bottomRight" state="frozen"/>
      <selection pane="topRight" activeCell="D1" sqref="D1"/>
      <selection pane="bottomLeft" activeCell="A8" sqref="A8"/>
      <selection pane="bottomRight" activeCell="N30" sqref="N30"/>
    </sheetView>
  </sheetViews>
  <sheetFormatPr defaultRowHeight="12.75" x14ac:dyDescent="0.25"/>
  <cols>
    <col min="1" max="1" width="5.85546875" style="100" customWidth="1"/>
    <col min="2" max="2" width="9.140625" style="100"/>
    <col min="3" max="3" width="32.7109375" style="101" customWidth="1"/>
    <col min="4" max="4" width="14" style="102" customWidth="1"/>
    <col min="5" max="5" width="14.28515625" style="102" customWidth="1"/>
    <col min="6" max="6" width="12.5703125" style="131" customWidth="1"/>
    <col min="7" max="7" width="13.42578125" style="102" customWidth="1"/>
    <col min="8" max="8" width="13.28515625" style="128" customWidth="1"/>
    <col min="9" max="9" width="13.140625" style="103" customWidth="1"/>
    <col min="10" max="10" width="11.28515625" style="128" customWidth="1"/>
    <col min="11" max="11" width="13.140625" style="103" customWidth="1"/>
    <col min="12" max="16384" width="9.140625" style="100"/>
  </cols>
  <sheetData>
    <row r="1" spans="1:11" ht="15.75" x14ac:dyDescent="0.25">
      <c r="A1" s="1192" t="s">
        <v>740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</row>
    <row r="2" spans="1:11" ht="13.5" thickBot="1" x14ac:dyDescent="0.3"/>
    <row r="3" spans="1:11" s="99" customFormat="1" ht="25.5" customHeight="1" x14ac:dyDescent="0.25">
      <c r="A3" s="1242" t="s">
        <v>0</v>
      </c>
      <c r="B3" s="1196" t="s">
        <v>1</v>
      </c>
      <c r="C3" s="1231" t="s">
        <v>93</v>
      </c>
      <c r="D3" s="1233" t="s">
        <v>343</v>
      </c>
      <c r="E3" s="1248"/>
      <c r="F3" s="1248"/>
      <c r="G3" s="1249"/>
      <c r="H3" s="1233" t="s">
        <v>344</v>
      </c>
      <c r="I3" s="1204"/>
      <c r="J3" s="1250" t="s">
        <v>345</v>
      </c>
      <c r="K3" s="1251"/>
    </row>
    <row r="4" spans="1:11" s="99" customFormat="1" ht="52.5" customHeight="1" thickBot="1" x14ac:dyDescent="0.3">
      <c r="A4" s="1243"/>
      <c r="B4" s="1230"/>
      <c r="C4" s="1232"/>
      <c r="D4" s="105" t="s">
        <v>329</v>
      </c>
      <c r="E4" s="170" t="s">
        <v>355</v>
      </c>
      <c r="F4" s="171" t="s">
        <v>353</v>
      </c>
      <c r="G4" s="156" t="s">
        <v>330</v>
      </c>
      <c r="H4" s="157" t="s">
        <v>348</v>
      </c>
      <c r="I4" s="106" t="s">
        <v>332</v>
      </c>
      <c r="J4" s="742" t="s">
        <v>356</v>
      </c>
      <c r="K4" s="106" t="s">
        <v>334</v>
      </c>
    </row>
    <row r="5" spans="1:11" x14ac:dyDescent="0.25">
      <c r="A5" s="1236" t="s">
        <v>335</v>
      </c>
      <c r="B5" s="1237"/>
      <c r="C5" s="1238"/>
      <c r="D5" s="109">
        <f t="shared" ref="D5:K5" si="0">SUM(D6:D7)</f>
        <v>639440</v>
      </c>
      <c r="E5" s="172">
        <f t="shared" si="0"/>
        <v>99924</v>
      </c>
      <c r="F5" s="172">
        <f t="shared" si="0"/>
        <v>739364</v>
      </c>
      <c r="G5" s="143">
        <f t="shared" si="0"/>
        <v>188557</v>
      </c>
      <c r="H5" s="173">
        <f t="shared" si="0"/>
        <v>6603</v>
      </c>
      <c r="I5" s="112">
        <f t="shared" si="0"/>
        <v>526080</v>
      </c>
      <c r="J5" s="111">
        <f t="shared" si="0"/>
        <v>799</v>
      </c>
      <c r="K5" s="112">
        <f t="shared" si="0"/>
        <v>41540</v>
      </c>
    </row>
    <row r="6" spans="1:11" x14ac:dyDescent="0.25">
      <c r="A6" s="1208" t="s">
        <v>106</v>
      </c>
      <c r="B6" s="1209"/>
      <c r="C6" s="1211"/>
      <c r="D6" s="113"/>
      <c r="E6" s="141"/>
      <c r="F6" s="136"/>
      <c r="G6" s="146"/>
      <c r="H6" s="174"/>
      <c r="I6" s="116"/>
      <c r="J6" s="115"/>
      <c r="K6" s="43"/>
    </row>
    <row r="7" spans="1:11" x14ac:dyDescent="0.25">
      <c r="A7" s="1208" t="s">
        <v>108</v>
      </c>
      <c r="B7" s="1209"/>
      <c r="C7" s="1211"/>
      <c r="D7" s="117">
        <f>SUM(D8:D145)-D86</f>
        <v>639440</v>
      </c>
      <c r="E7" s="136">
        <f t="shared" ref="E7:K7" si="1">SUM(E8:E145)-E86</f>
        <v>99924</v>
      </c>
      <c r="F7" s="136">
        <f t="shared" si="1"/>
        <v>739364</v>
      </c>
      <c r="G7" s="146">
        <f t="shared" si="1"/>
        <v>188557</v>
      </c>
      <c r="H7" s="117">
        <f t="shared" si="1"/>
        <v>6603</v>
      </c>
      <c r="I7" s="118">
        <f t="shared" si="1"/>
        <v>526080</v>
      </c>
      <c r="J7" s="140">
        <f t="shared" si="1"/>
        <v>799</v>
      </c>
      <c r="K7" s="118">
        <f t="shared" si="1"/>
        <v>41540</v>
      </c>
    </row>
    <row r="8" spans="1:11" x14ac:dyDescent="0.25">
      <c r="A8" s="713">
        <v>1</v>
      </c>
      <c r="B8" s="44" t="s">
        <v>109</v>
      </c>
      <c r="C8" s="121" t="s">
        <v>110</v>
      </c>
      <c r="D8" s="113">
        <v>2850</v>
      </c>
      <c r="E8" s="141"/>
      <c r="F8" s="136">
        <f>D8+E8</f>
        <v>2850</v>
      </c>
      <c r="G8" s="175">
        <v>475</v>
      </c>
      <c r="H8" s="176"/>
      <c r="I8" s="116"/>
      <c r="J8" s="743"/>
      <c r="K8" s="116"/>
    </row>
    <row r="9" spans="1:11" x14ac:dyDescent="0.25">
      <c r="A9" s="713">
        <v>2</v>
      </c>
      <c r="B9" s="44" t="s">
        <v>111</v>
      </c>
      <c r="C9" s="121" t="s">
        <v>112</v>
      </c>
      <c r="D9" s="113">
        <v>5458</v>
      </c>
      <c r="E9" s="141"/>
      <c r="F9" s="136">
        <f>D9+E9</f>
        <v>5458</v>
      </c>
      <c r="G9" s="175">
        <v>912</v>
      </c>
      <c r="H9" s="176"/>
      <c r="I9" s="116"/>
      <c r="J9" s="743"/>
      <c r="K9" s="116"/>
    </row>
    <row r="10" spans="1:11" x14ac:dyDescent="0.25">
      <c r="A10" s="713">
        <v>3</v>
      </c>
      <c r="B10" s="53" t="s">
        <v>80</v>
      </c>
      <c r="C10" s="121" t="s">
        <v>81</v>
      </c>
      <c r="D10" s="113"/>
      <c r="E10" s="141"/>
      <c r="F10" s="136"/>
      <c r="G10" s="175"/>
      <c r="H10" s="176"/>
      <c r="I10" s="116"/>
      <c r="J10" s="743"/>
      <c r="K10" s="116"/>
    </row>
    <row r="11" spans="1:11" x14ac:dyDescent="0.25">
      <c r="A11" s="713">
        <v>4</v>
      </c>
      <c r="B11" s="44" t="s">
        <v>113</v>
      </c>
      <c r="C11" s="121" t="s">
        <v>114</v>
      </c>
      <c r="D11" s="113">
        <v>2250</v>
      </c>
      <c r="E11" s="141"/>
      <c r="F11" s="136">
        <f t="shared" ref="F11:F19" si="2">D11+E11</f>
        <v>2250</v>
      </c>
      <c r="G11" s="175">
        <v>375</v>
      </c>
      <c r="H11" s="176"/>
      <c r="I11" s="116"/>
      <c r="J11" s="743"/>
      <c r="K11" s="116"/>
    </row>
    <row r="12" spans="1:11" x14ac:dyDescent="0.25">
      <c r="A12" s="713">
        <v>5</v>
      </c>
      <c r="B12" s="44" t="s">
        <v>115</v>
      </c>
      <c r="C12" s="121" t="s">
        <v>116</v>
      </c>
      <c r="D12" s="113">
        <v>3000</v>
      </c>
      <c r="E12" s="141"/>
      <c r="F12" s="136">
        <f t="shared" si="2"/>
        <v>3000</v>
      </c>
      <c r="G12" s="175">
        <v>500</v>
      </c>
      <c r="H12" s="176"/>
      <c r="I12" s="116"/>
      <c r="J12" s="743"/>
      <c r="K12" s="116"/>
    </row>
    <row r="13" spans="1:11" x14ac:dyDescent="0.25">
      <c r="A13" s="713">
        <v>6</v>
      </c>
      <c r="B13" s="53" t="s">
        <v>117</v>
      </c>
      <c r="C13" s="121" t="s">
        <v>118</v>
      </c>
      <c r="D13" s="113">
        <v>1500</v>
      </c>
      <c r="E13" s="141"/>
      <c r="F13" s="136">
        <f t="shared" si="2"/>
        <v>1500</v>
      </c>
      <c r="G13" s="175">
        <v>250</v>
      </c>
      <c r="H13" s="176"/>
      <c r="I13" s="116"/>
      <c r="J13" s="743"/>
      <c r="K13" s="116"/>
    </row>
    <row r="14" spans="1:11" x14ac:dyDescent="0.25">
      <c r="A14" s="713">
        <v>7</v>
      </c>
      <c r="B14" s="55" t="s">
        <v>20</v>
      </c>
      <c r="C14" s="121" t="s">
        <v>21</v>
      </c>
      <c r="D14" s="113">
        <v>5625</v>
      </c>
      <c r="E14" s="141"/>
      <c r="F14" s="136">
        <f t="shared" si="2"/>
        <v>5625</v>
      </c>
      <c r="G14" s="175">
        <v>938</v>
      </c>
      <c r="H14" s="176"/>
      <c r="I14" s="116"/>
      <c r="J14" s="743"/>
      <c r="K14" s="116"/>
    </row>
    <row r="15" spans="1:11" x14ac:dyDescent="0.25">
      <c r="A15" s="713">
        <v>8</v>
      </c>
      <c r="B15" s="53" t="s">
        <v>119</v>
      </c>
      <c r="C15" s="121" t="s">
        <v>120</v>
      </c>
      <c r="D15" s="113">
        <v>3375</v>
      </c>
      <c r="E15" s="141"/>
      <c r="F15" s="136">
        <f t="shared" si="2"/>
        <v>3375</v>
      </c>
      <c r="G15" s="175">
        <v>562</v>
      </c>
      <c r="H15" s="176"/>
      <c r="I15" s="116"/>
      <c r="J15" s="743"/>
      <c r="K15" s="116"/>
    </row>
    <row r="16" spans="1:11" x14ac:dyDescent="0.25">
      <c r="A16" s="713">
        <v>9</v>
      </c>
      <c r="B16" s="53" t="s">
        <v>121</v>
      </c>
      <c r="C16" s="121" t="s">
        <v>122</v>
      </c>
      <c r="D16" s="113">
        <v>3750</v>
      </c>
      <c r="E16" s="141"/>
      <c r="F16" s="136">
        <f t="shared" si="2"/>
        <v>3750</v>
      </c>
      <c r="G16" s="175">
        <v>625</v>
      </c>
      <c r="H16" s="176"/>
      <c r="I16" s="116"/>
      <c r="J16" s="743"/>
      <c r="K16" s="116"/>
    </row>
    <row r="17" spans="1:11" x14ac:dyDescent="0.25">
      <c r="A17" s="713">
        <v>10</v>
      </c>
      <c r="B17" s="53" t="s">
        <v>123</v>
      </c>
      <c r="C17" s="121" t="s">
        <v>124</v>
      </c>
      <c r="D17" s="113">
        <v>2625</v>
      </c>
      <c r="E17" s="141"/>
      <c r="F17" s="136">
        <f t="shared" si="2"/>
        <v>2625</v>
      </c>
      <c r="G17" s="175">
        <v>438</v>
      </c>
      <c r="H17" s="176"/>
      <c r="I17" s="116"/>
      <c r="J17" s="743"/>
      <c r="K17" s="116"/>
    </row>
    <row r="18" spans="1:11" x14ac:dyDescent="0.25">
      <c r="A18" s="713">
        <v>11</v>
      </c>
      <c r="B18" s="53" t="s">
        <v>125</v>
      </c>
      <c r="C18" s="121" t="s">
        <v>126</v>
      </c>
      <c r="D18" s="113">
        <v>3418</v>
      </c>
      <c r="E18" s="141"/>
      <c r="F18" s="136">
        <f t="shared" si="2"/>
        <v>3418</v>
      </c>
      <c r="G18" s="175">
        <v>569</v>
      </c>
      <c r="H18" s="176"/>
      <c r="I18" s="116"/>
      <c r="J18" s="743"/>
      <c r="K18" s="116"/>
    </row>
    <row r="19" spans="1:11" x14ac:dyDescent="0.25">
      <c r="A19" s="713">
        <v>12</v>
      </c>
      <c r="B19" s="53" t="s">
        <v>127</v>
      </c>
      <c r="C19" s="121" t="s">
        <v>128</v>
      </c>
      <c r="D19" s="113">
        <v>6525</v>
      </c>
      <c r="E19" s="141"/>
      <c r="F19" s="136">
        <f t="shared" si="2"/>
        <v>6525</v>
      </c>
      <c r="G19" s="175">
        <v>1088</v>
      </c>
      <c r="H19" s="176"/>
      <c r="I19" s="116"/>
      <c r="J19" s="743"/>
      <c r="K19" s="116"/>
    </row>
    <row r="20" spans="1:11" x14ac:dyDescent="0.25">
      <c r="A20" s="713">
        <v>13</v>
      </c>
      <c r="B20" s="56" t="s">
        <v>129</v>
      </c>
      <c r="C20" s="122" t="s">
        <v>130</v>
      </c>
      <c r="D20" s="113"/>
      <c r="E20" s="141"/>
      <c r="F20" s="136"/>
      <c r="G20" s="175"/>
      <c r="H20" s="176"/>
      <c r="I20" s="116"/>
      <c r="J20" s="743"/>
      <c r="K20" s="116"/>
    </row>
    <row r="21" spans="1:11" x14ac:dyDescent="0.25">
      <c r="A21" s="713">
        <v>14</v>
      </c>
      <c r="B21" s="53" t="s">
        <v>131</v>
      </c>
      <c r="C21" s="121" t="s">
        <v>132</v>
      </c>
      <c r="D21" s="113">
        <v>4575</v>
      </c>
      <c r="E21" s="141"/>
      <c r="F21" s="136">
        <f>D21+E21</f>
        <v>4575</v>
      </c>
      <c r="G21" s="175">
        <v>762</v>
      </c>
      <c r="H21" s="176"/>
      <c r="I21" s="116"/>
      <c r="J21" s="743"/>
      <c r="K21" s="116"/>
    </row>
    <row r="22" spans="1:11" x14ac:dyDescent="0.25">
      <c r="A22" s="713">
        <v>15</v>
      </c>
      <c r="B22" s="53" t="s">
        <v>133</v>
      </c>
      <c r="C22" s="121" t="s">
        <v>134</v>
      </c>
      <c r="D22" s="113">
        <v>6000</v>
      </c>
      <c r="E22" s="141"/>
      <c r="F22" s="136">
        <f>D22+E22</f>
        <v>6000</v>
      </c>
      <c r="G22" s="175">
        <v>1000</v>
      </c>
      <c r="H22" s="176"/>
      <c r="I22" s="116"/>
      <c r="J22" s="743"/>
      <c r="K22" s="116"/>
    </row>
    <row r="23" spans="1:11" x14ac:dyDescent="0.25">
      <c r="A23" s="713">
        <v>16</v>
      </c>
      <c r="B23" s="53" t="s">
        <v>135</v>
      </c>
      <c r="C23" s="121" t="s">
        <v>136</v>
      </c>
      <c r="D23" s="113">
        <v>7500</v>
      </c>
      <c r="E23" s="141"/>
      <c r="F23" s="136">
        <f>D23+E23</f>
        <v>7500</v>
      </c>
      <c r="G23" s="175">
        <v>1250</v>
      </c>
      <c r="H23" s="176"/>
      <c r="I23" s="116"/>
      <c r="J23" s="743"/>
      <c r="K23" s="116"/>
    </row>
    <row r="24" spans="1:11" x14ac:dyDescent="0.25">
      <c r="A24" s="713">
        <v>17</v>
      </c>
      <c r="B24" s="53" t="s">
        <v>30</v>
      </c>
      <c r="C24" s="121" t="s">
        <v>31</v>
      </c>
      <c r="D24" s="113"/>
      <c r="E24" s="141"/>
      <c r="F24" s="136"/>
      <c r="G24" s="175"/>
      <c r="H24" s="176"/>
      <c r="I24" s="116"/>
      <c r="J24" s="743"/>
      <c r="K24" s="116"/>
    </row>
    <row r="25" spans="1:11" x14ac:dyDescent="0.25">
      <c r="A25" s="713">
        <v>18</v>
      </c>
      <c r="B25" s="44" t="s">
        <v>137</v>
      </c>
      <c r="C25" s="121" t="s">
        <v>138</v>
      </c>
      <c r="D25" s="113">
        <v>2250</v>
      </c>
      <c r="E25" s="141"/>
      <c r="F25" s="136">
        <f>D25+E25</f>
        <v>2250</v>
      </c>
      <c r="G25" s="175">
        <v>375</v>
      </c>
      <c r="H25" s="176"/>
      <c r="I25" s="116"/>
      <c r="J25" s="743"/>
      <c r="K25" s="116"/>
    </row>
    <row r="26" spans="1:11" x14ac:dyDescent="0.25">
      <c r="A26" s="713">
        <v>19</v>
      </c>
      <c r="B26" s="44" t="s">
        <v>139</v>
      </c>
      <c r="C26" s="121" t="s">
        <v>140</v>
      </c>
      <c r="D26" s="113">
        <v>2250</v>
      </c>
      <c r="E26" s="141"/>
      <c r="F26" s="136">
        <f>D26+E26</f>
        <v>2250</v>
      </c>
      <c r="G26" s="175">
        <v>375</v>
      </c>
      <c r="H26" s="176"/>
      <c r="I26" s="116"/>
      <c r="J26" s="743"/>
      <c r="K26" s="116"/>
    </row>
    <row r="27" spans="1:11" x14ac:dyDescent="0.25">
      <c r="A27" s="713">
        <v>20</v>
      </c>
      <c r="B27" s="44" t="s">
        <v>84</v>
      </c>
      <c r="C27" s="121" t="s">
        <v>85</v>
      </c>
      <c r="D27" s="113">
        <v>5250</v>
      </c>
      <c r="E27" s="141"/>
      <c r="F27" s="136">
        <f>D27+E27</f>
        <v>5250</v>
      </c>
      <c r="G27" s="175">
        <v>875</v>
      </c>
      <c r="H27" s="176"/>
      <c r="I27" s="116"/>
      <c r="J27" s="743"/>
      <c r="K27" s="116"/>
    </row>
    <row r="28" spans="1:11" x14ac:dyDescent="0.25">
      <c r="A28" s="713">
        <v>21</v>
      </c>
      <c r="B28" s="44" t="s">
        <v>141</v>
      </c>
      <c r="C28" s="121" t="s">
        <v>142</v>
      </c>
      <c r="D28" s="113"/>
      <c r="E28" s="141"/>
      <c r="F28" s="136"/>
      <c r="G28" s="175"/>
      <c r="H28" s="176"/>
      <c r="I28" s="116"/>
      <c r="J28" s="743"/>
      <c r="K28" s="116"/>
    </row>
    <row r="29" spans="1:11" x14ac:dyDescent="0.25">
      <c r="A29" s="713">
        <v>22</v>
      </c>
      <c r="B29" s="53" t="s">
        <v>143</v>
      </c>
      <c r="C29" s="121" t="s">
        <v>144</v>
      </c>
      <c r="D29" s="113"/>
      <c r="E29" s="141"/>
      <c r="F29" s="136"/>
      <c r="G29" s="175"/>
      <c r="H29" s="176"/>
      <c r="I29" s="116"/>
      <c r="J29" s="743"/>
      <c r="K29" s="116"/>
    </row>
    <row r="30" spans="1:11" x14ac:dyDescent="0.25">
      <c r="A30" s="713">
        <v>23</v>
      </c>
      <c r="B30" s="53" t="s">
        <v>145</v>
      </c>
      <c r="C30" s="121" t="s">
        <v>146</v>
      </c>
      <c r="D30" s="113"/>
      <c r="E30" s="141"/>
      <c r="F30" s="136"/>
      <c r="G30" s="175"/>
      <c r="H30" s="176"/>
      <c r="I30" s="116"/>
      <c r="J30" s="743"/>
      <c r="K30" s="116"/>
    </row>
    <row r="31" spans="1:11" ht="25.5" x14ac:dyDescent="0.25">
      <c r="A31" s="713">
        <v>24</v>
      </c>
      <c r="B31" s="53" t="s">
        <v>147</v>
      </c>
      <c r="C31" s="121" t="s">
        <v>148</v>
      </c>
      <c r="D31" s="113"/>
      <c r="E31" s="141"/>
      <c r="F31" s="136"/>
      <c r="G31" s="175"/>
      <c r="H31" s="176"/>
      <c r="I31" s="116"/>
      <c r="J31" s="743"/>
      <c r="K31" s="116"/>
    </row>
    <row r="32" spans="1:11" x14ac:dyDescent="0.25">
      <c r="A32" s="713">
        <v>25</v>
      </c>
      <c r="B32" s="44" t="s">
        <v>149</v>
      </c>
      <c r="C32" s="121" t="s">
        <v>150</v>
      </c>
      <c r="D32" s="113">
        <v>5625</v>
      </c>
      <c r="E32" s="141"/>
      <c r="F32" s="136">
        <f>D32+E32</f>
        <v>5625</v>
      </c>
      <c r="G32" s="175">
        <v>938</v>
      </c>
      <c r="H32" s="176"/>
      <c r="I32" s="116"/>
      <c r="J32" s="743"/>
      <c r="K32" s="116"/>
    </row>
    <row r="33" spans="1:11" x14ac:dyDescent="0.25">
      <c r="A33" s="713">
        <v>26</v>
      </c>
      <c r="B33" s="53" t="s">
        <v>151</v>
      </c>
      <c r="C33" s="121" t="s">
        <v>152</v>
      </c>
      <c r="D33" s="113"/>
      <c r="E33" s="141"/>
      <c r="F33" s="136"/>
      <c r="G33" s="175"/>
      <c r="H33" s="176"/>
      <c r="I33" s="116"/>
      <c r="J33" s="743"/>
      <c r="K33" s="116"/>
    </row>
    <row r="34" spans="1:11" x14ac:dyDescent="0.25">
      <c r="A34" s="713">
        <v>27</v>
      </c>
      <c r="B34" s="44" t="s">
        <v>153</v>
      </c>
      <c r="C34" s="121" t="s">
        <v>154</v>
      </c>
      <c r="D34" s="113"/>
      <c r="E34" s="141"/>
      <c r="F34" s="136"/>
      <c r="G34" s="175"/>
      <c r="H34" s="176"/>
      <c r="I34" s="116"/>
      <c r="J34" s="743"/>
      <c r="K34" s="116"/>
    </row>
    <row r="35" spans="1:11" x14ac:dyDescent="0.25">
      <c r="A35" s="713">
        <v>28</v>
      </c>
      <c r="B35" s="44" t="s">
        <v>155</v>
      </c>
      <c r="C35" s="121" t="s">
        <v>156</v>
      </c>
      <c r="D35" s="113"/>
      <c r="E35" s="141"/>
      <c r="F35" s="136"/>
      <c r="G35" s="175"/>
      <c r="H35" s="176"/>
      <c r="I35" s="116"/>
      <c r="J35" s="743"/>
      <c r="K35" s="116"/>
    </row>
    <row r="36" spans="1:11" x14ac:dyDescent="0.25">
      <c r="A36" s="713">
        <v>29</v>
      </c>
      <c r="B36" s="53" t="s">
        <v>157</v>
      </c>
      <c r="C36" s="121" t="s">
        <v>158</v>
      </c>
      <c r="D36" s="113"/>
      <c r="E36" s="141"/>
      <c r="F36" s="136"/>
      <c r="G36" s="175"/>
      <c r="H36" s="176"/>
      <c r="I36" s="116"/>
      <c r="J36" s="743"/>
      <c r="K36" s="116"/>
    </row>
    <row r="37" spans="1:11" x14ac:dyDescent="0.25">
      <c r="A37" s="713">
        <v>30</v>
      </c>
      <c r="B37" s="44" t="s">
        <v>46</v>
      </c>
      <c r="C37" s="121" t="s">
        <v>47</v>
      </c>
      <c r="D37" s="113"/>
      <c r="E37" s="141"/>
      <c r="F37" s="136"/>
      <c r="G37" s="175"/>
      <c r="H37" s="176"/>
      <c r="I37" s="116"/>
      <c r="J37" s="743"/>
      <c r="K37" s="116"/>
    </row>
    <row r="38" spans="1:11" x14ac:dyDescent="0.25">
      <c r="A38" s="713">
        <v>31</v>
      </c>
      <c r="B38" s="55" t="s">
        <v>159</v>
      </c>
      <c r="C38" s="121" t="s">
        <v>160</v>
      </c>
      <c r="D38" s="113">
        <v>3750</v>
      </c>
      <c r="E38" s="141"/>
      <c r="F38" s="136">
        <f>D38+E38</f>
        <v>3750</v>
      </c>
      <c r="G38" s="175">
        <v>625</v>
      </c>
      <c r="H38" s="176"/>
      <c r="I38" s="116"/>
      <c r="J38" s="743"/>
      <c r="K38" s="116"/>
    </row>
    <row r="39" spans="1:11" x14ac:dyDescent="0.25">
      <c r="A39" s="713">
        <v>32</v>
      </c>
      <c r="B39" s="44" t="s">
        <v>58</v>
      </c>
      <c r="C39" s="121" t="s">
        <v>59</v>
      </c>
      <c r="D39" s="113"/>
      <c r="E39" s="141"/>
      <c r="F39" s="136"/>
      <c r="G39" s="175"/>
      <c r="H39" s="176"/>
      <c r="I39" s="116"/>
      <c r="J39" s="743"/>
      <c r="K39" s="116"/>
    </row>
    <row r="40" spans="1:11" x14ac:dyDescent="0.25">
      <c r="A40" s="713">
        <v>33</v>
      </c>
      <c r="B40" s="44" t="s">
        <v>161</v>
      </c>
      <c r="C40" s="121" t="s">
        <v>162</v>
      </c>
      <c r="D40" s="113">
        <v>3750</v>
      </c>
      <c r="E40" s="141"/>
      <c r="F40" s="136">
        <f t="shared" ref="F40:F45" si="3">D40+E40</f>
        <v>3750</v>
      </c>
      <c r="G40" s="175">
        <v>625</v>
      </c>
      <c r="H40" s="176"/>
      <c r="I40" s="116"/>
      <c r="J40" s="743"/>
      <c r="K40" s="116"/>
    </row>
    <row r="41" spans="1:11" x14ac:dyDescent="0.25">
      <c r="A41" s="713">
        <v>34</v>
      </c>
      <c r="B41" s="53" t="s">
        <v>82</v>
      </c>
      <c r="C41" s="121" t="s">
        <v>83</v>
      </c>
      <c r="D41" s="113">
        <v>11250</v>
      </c>
      <c r="E41" s="141"/>
      <c r="F41" s="136">
        <f t="shared" si="3"/>
        <v>11250</v>
      </c>
      <c r="G41" s="175">
        <v>1875</v>
      </c>
      <c r="H41" s="176"/>
      <c r="I41" s="116"/>
      <c r="J41" s="743"/>
      <c r="K41" s="116"/>
    </row>
    <row r="42" spans="1:11" x14ac:dyDescent="0.25">
      <c r="A42" s="713">
        <v>35</v>
      </c>
      <c r="B42" s="44" t="s">
        <v>163</v>
      </c>
      <c r="C42" s="121" t="s">
        <v>164</v>
      </c>
      <c r="D42" s="113">
        <v>3000</v>
      </c>
      <c r="E42" s="141"/>
      <c r="F42" s="136">
        <f t="shared" si="3"/>
        <v>3000</v>
      </c>
      <c r="G42" s="175">
        <v>500</v>
      </c>
      <c r="H42" s="176"/>
      <c r="I42" s="116"/>
      <c r="J42" s="743"/>
      <c r="K42" s="116"/>
    </row>
    <row r="43" spans="1:11" x14ac:dyDescent="0.25">
      <c r="A43" s="713">
        <v>36</v>
      </c>
      <c r="B43" s="44" t="s">
        <v>165</v>
      </c>
      <c r="C43" s="121" t="s">
        <v>166</v>
      </c>
      <c r="D43" s="113">
        <v>2700</v>
      </c>
      <c r="E43" s="141"/>
      <c r="F43" s="136">
        <f t="shared" si="3"/>
        <v>2700</v>
      </c>
      <c r="G43" s="175">
        <v>450</v>
      </c>
      <c r="H43" s="176"/>
      <c r="I43" s="116"/>
      <c r="J43" s="743"/>
      <c r="K43" s="116"/>
    </row>
    <row r="44" spans="1:11" x14ac:dyDescent="0.25">
      <c r="A44" s="713">
        <v>37</v>
      </c>
      <c r="B44" s="57" t="s">
        <v>86</v>
      </c>
      <c r="C44" s="123" t="s">
        <v>87</v>
      </c>
      <c r="D44" s="113">
        <v>5025</v>
      </c>
      <c r="E44" s="141"/>
      <c r="F44" s="136">
        <f t="shared" si="3"/>
        <v>5025</v>
      </c>
      <c r="G44" s="175">
        <v>838</v>
      </c>
      <c r="H44" s="176"/>
      <c r="I44" s="116"/>
      <c r="J44" s="743"/>
      <c r="K44" s="116"/>
    </row>
    <row r="45" spans="1:11" x14ac:dyDescent="0.25">
      <c r="A45" s="713">
        <v>38</v>
      </c>
      <c r="B45" s="44" t="s">
        <v>167</v>
      </c>
      <c r="C45" s="121" t="s">
        <v>168</v>
      </c>
      <c r="D45" s="113">
        <v>2819</v>
      </c>
      <c r="E45" s="141"/>
      <c r="F45" s="136">
        <f t="shared" si="3"/>
        <v>2819</v>
      </c>
      <c r="G45" s="175">
        <v>470</v>
      </c>
      <c r="H45" s="176"/>
      <c r="I45" s="116"/>
      <c r="J45" s="743"/>
      <c r="K45" s="116"/>
    </row>
    <row r="46" spans="1:11" x14ac:dyDescent="0.25">
      <c r="A46" s="713">
        <v>39</v>
      </c>
      <c r="B46" s="55" t="s">
        <v>169</v>
      </c>
      <c r="C46" s="121" t="s">
        <v>170</v>
      </c>
      <c r="D46" s="113"/>
      <c r="E46" s="141"/>
      <c r="F46" s="136"/>
      <c r="G46" s="175"/>
      <c r="H46" s="176"/>
      <c r="I46" s="116"/>
      <c r="J46" s="743"/>
      <c r="K46" s="116"/>
    </row>
    <row r="47" spans="1:11" x14ac:dyDescent="0.25">
      <c r="A47" s="713">
        <v>40</v>
      </c>
      <c r="B47" s="53" t="s">
        <v>171</v>
      </c>
      <c r="C47" s="121" t="s">
        <v>172</v>
      </c>
      <c r="D47" s="113"/>
      <c r="E47" s="141"/>
      <c r="F47" s="136"/>
      <c r="G47" s="175"/>
      <c r="H47" s="176"/>
      <c r="I47" s="116"/>
      <c r="J47" s="743"/>
      <c r="K47" s="116"/>
    </row>
    <row r="48" spans="1:11" x14ac:dyDescent="0.25">
      <c r="A48" s="713">
        <v>41</v>
      </c>
      <c r="B48" s="44" t="s">
        <v>78</v>
      </c>
      <c r="C48" s="121" t="s">
        <v>79</v>
      </c>
      <c r="D48" s="113">
        <v>3000</v>
      </c>
      <c r="E48" s="141"/>
      <c r="F48" s="136">
        <f t="shared" ref="F48:F57" si="4">D48+E48</f>
        <v>3000</v>
      </c>
      <c r="G48" s="175">
        <v>500</v>
      </c>
      <c r="H48" s="176"/>
      <c r="I48" s="116"/>
      <c r="J48" s="743"/>
      <c r="K48" s="116"/>
    </row>
    <row r="49" spans="1:11" x14ac:dyDescent="0.25">
      <c r="A49" s="713">
        <v>42</v>
      </c>
      <c r="B49" s="53" t="s">
        <v>173</v>
      </c>
      <c r="C49" s="121" t="s">
        <v>174</v>
      </c>
      <c r="D49" s="113">
        <v>6000</v>
      </c>
      <c r="E49" s="141"/>
      <c r="F49" s="136">
        <f t="shared" si="4"/>
        <v>6000</v>
      </c>
      <c r="G49" s="175">
        <v>1000</v>
      </c>
      <c r="H49" s="176"/>
      <c r="I49" s="116"/>
      <c r="J49" s="743"/>
      <c r="K49" s="116"/>
    </row>
    <row r="50" spans="1:11" x14ac:dyDescent="0.25">
      <c r="A50" s="713">
        <v>43</v>
      </c>
      <c r="B50" s="44" t="s">
        <v>175</v>
      </c>
      <c r="C50" s="121" t="s">
        <v>176</v>
      </c>
      <c r="D50" s="113">
        <v>3375</v>
      </c>
      <c r="E50" s="141"/>
      <c r="F50" s="136">
        <f t="shared" si="4"/>
        <v>3375</v>
      </c>
      <c r="G50" s="175">
        <v>562</v>
      </c>
      <c r="H50" s="176"/>
      <c r="I50" s="116"/>
      <c r="J50" s="743"/>
      <c r="K50" s="116"/>
    </row>
    <row r="51" spans="1:11" x14ac:dyDescent="0.25">
      <c r="A51" s="713">
        <v>44</v>
      </c>
      <c r="B51" s="44" t="s">
        <v>42</v>
      </c>
      <c r="C51" s="121" t="s">
        <v>43</v>
      </c>
      <c r="D51" s="113">
        <v>3750</v>
      </c>
      <c r="E51" s="141"/>
      <c r="F51" s="136">
        <f t="shared" si="4"/>
        <v>3750</v>
      </c>
      <c r="G51" s="175">
        <v>625</v>
      </c>
      <c r="H51" s="176"/>
      <c r="I51" s="116"/>
      <c r="J51" s="743"/>
      <c r="K51" s="116"/>
    </row>
    <row r="52" spans="1:11" x14ac:dyDescent="0.25">
      <c r="A52" s="713">
        <v>45</v>
      </c>
      <c r="B52" s="53" t="s">
        <v>177</v>
      </c>
      <c r="C52" s="121" t="s">
        <v>178</v>
      </c>
      <c r="D52" s="113">
        <v>5625</v>
      </c>
      <c r="E52" s="141"/>
      <c r="F52" s="136">
        <f t="shared" si="4"/>
        <v>5625</v>
      </c>
      <c r="G52" s="175">
        <v>938</v>
      </c>
      <c r="H52" s="176"/>
      <c r="I52" s="116"/>
      <c r="J52" s="743"/>
      <c r="K52" s="116"/>
    </row>
    <row r="53" spans="1:11" x14ac:dyDescent="0.25">
      <c r="A53" s="713">
        <v>46</v>
      </c>
      <c r="B53" s="53" t="s">
        <v>179</v>
      </c>
      <c r="C53" s="121" t="s">
        <v>180</v>
      </c>
      <c r="D53" s="113">
        <v>2250</v>
      </c>
      <c r="E53" s="141"/>
      <c r="F53" s="136">
        <f t="shared" si="4"/>
        <v>2250</v>
      </c>
      <c r="G53" s="175">
        <v>375</v>
      </c>
      <c r="H53" s="176"/>
      <c r="I53" s="116"/>
      <c r="J53" s="743"/>
      <c r="K53" s="116"/>
    </row>
    <row r="54" spans="1:11" x14ac:dyDescent="0.25">
      <c r="A54" s="713">
        <v>47</v>
      </c>
      <c r="B54" s="44" t="s">
        <v>181</v>
      </c>
      <c r="C54" s="121" t="s">
        <v>182</v>
      </c>
      <c r="D54" s="113">
        <v>3750</v>
      </c>
      <c r="E54" s="141"/>
      <c r="F54" s="136">
        <f t="shared" si="4"/>
        <v>3750</v>
      </c>
      <c r="G54" s="175">
        <v>625</v>
      </c>
      <c r="H54" s="176"/>
      <c r="I54" s="116"/>
      <c r="J54" s="743"/>
      <c r="K54" s="116"/>
    </row>
    <row r="55" spans="1:11" x14ac:dyDescent="0.25">
      <c r="A55" s="713">
        <v>48</v>
      </c>
      <c r="B55" s="53" t="s">
        <v>183</v>
      </c>
      <c r="C55" s="121" t="s">
        <v>184</v>
      </c>
      <c r="D55" s="113">
        <v>5850</v>
      </c>
      <c r="E55" s="141"/>
      <c r="F55" s="136">
        <f t="shared" si="4"/>
        <v>5850</v>
      </c>
      <c r="G55" s="175">
        <v>975</v>
      </c>
      <c r="H55" s="176"/>
      <c r="I55" s="116"/>
      <c r="J55" s="743"/>
      <c r="K55" s="116"/>
    </row>
    <row r="56" spans="1:11" x14ac:dyDescent="0.25">
      <c r="A56" s="713">
        <v>49</v>
      </c>
      <c r="B56" s="44" t="s">
        <v>185</v>
      </c>
      <c r="C56" s="121" t="s">
        <v>186</v>
      </c>
      <c r="D56" s="113">
        <v>11250</v>
      </c>
      <c r="E56" s="141"/>
      <c r="F56" s="136">
        <f t="shared" si="4"/>
        <v>11250</v>
      </c>
      <c r="G56" s="175">
        <v>1875</v>
      </c>
      <c r="H56" s="176"/>
      <c r="I56" s="116"/>
      <c r="J56" s="743"/>
      <c r="K56" s="116"/>
    </row>
    <row r="57" spans="1:11" x14ac:dyDescent="0.25">
      <c r="A57" s="713">
        <v>50</v>
      </c>
      <c r="B57" s="53" t="s">
        <v>187</v>
      </c>
      <c r="C57" s="121" t="s">
        <v>188</v>
      </c>
      <c r="D57" s="113">
        <v>3075</v>
      </c>
      <c r="E57" s="141"/>
      <c r="F57" s="136">
        <f t="shared" si="4"/>
        <v>3075</v>
      </c>
      <c r="G57" s="175">
        <v>512</v>
      </c>
      <c r="H57" s="176"/>
      <c r="I57" s="116"/>
      <c r="J57" s="743"/>
      <c r="K57" s="116"/>
    </row>
    <row r="58" spans="1:11" x14ac:dyDescent="0.25">
      <c r="A58" s="713">
        <v>51</v>
      </c>
      <c r="B58" s="53" t="s">
        <v>189</v>
      </c>
      <c r="C58" s="121" t="s">
        <v>190</v>
      </c>
      <c r="D58" s="113"/>
      <c r="E58" s="141"/>
      <c r="F58" s="136"/>
      <c r="G58" s="175"/>
      <c r="H58" s="176"/>
      <c r="I58" s="116"/>
      <c r="J58" s="743"/>
      <c r="K58" s="116"/>
    </row>
    <row r="59" spans="1:11" x14ac:dyDescent="0.25">
      <c r="A59" s="713">
        <v>52</v>
      </c>
      <c r="B59" s="711" t="s">
        <v>191</v>
      </c>
      <c r="C59" s="122" t="s">
        <v>192</v>
      </c>
      <c r="D59" s="113"/>
      <c r="E59" s="141"/>
      <c r="F59" s="136"/>
      <c r="G59" s="175"/>
      <c r="H59" s="176"/>
      <c r="I59" s="116"/>
      <c r="J59" s="743"/>
      <c r="K59" s="116"/>
    </row>
    <row r="60" spans="1:11" ht="25.5" x14ac:dyDescent="0.25">
      <c r="A60" s="713">
        <v>53</v>
      </c>
      <c r="B60" s="53" t="s">
        <v>22</v>
      </c>
      <c r="C60" s="121" t="s">
        <v>23</v>
      </c>
      <c r="D60" s="113"/>
      <c r="E60" s="141"/>
      <c r="F60" s="136"/>
      <c r="G60" s="175"/>
      <c r="H60" s="176"/>
      <c r="I60" s="116"/>
      <c r="J60" s="743"/>
      <c r="K60" s="116"/>
    </row>
    <row r="61" spans="1:11" ht="25.5" x14ac:dyDescent="0.25">
      <c r="A61" s="713">
        <v>54</v>
      </c>
      <c r="B61" s="53" t="s">
        <v>24</v>
      </c>
      <c r="C61" s="121" t="s">
        <v>25</v>
      </c>
      <c r="D61" s="113"/>
      <c r="E61" s="141"/>
      <c r="F61" s="136"/>
      <c r="G61" s="175"/>
      <c r="H61" s="176"/>
      <c r="I61" s="116"/>
      <c r="J61" s="743"/>
      <c r="K61" s="116"/>
    </row>
    <row r="62" spans="1:11" ht="25.5" x14ac:dyDescent="0.25">
      <c r="A62" s="713">
        <v>55</v>
      </c>
      <c r="B62" s="53" t="s">
        <v>193</v>
      </c>
      <c r="C62" s="121" t="s">
        <v>194</v>
      </c>
      <c r="D62" s="113"/>
      <c r="E62" s="141"/>
      <c r="F62" s="136"/>
      <c r="G62" s="175"/>
      <c r="H62" s="176"/>
      <c r="I62" s="116"/>
      <c r="J62" s="743"/>
      <c r="K62" s="116"/>
    </row>
    <row r="63" spans="1:11" ht="25.5" x14ac:dyDescent="0.25">
      <c r="A63" s="713">
        <v>56</v>
      </c>
      <c r="B63" s="44" t="s">
        <v>26</v>
      </c>
      <c r="C63" s="121" t="s">
        <v>27</v>
      </c>
      <c r="D63" s="113"/>
      <c r="E63" s="141"/>
      <c r="F63" s="136"/>
      <c r="G63" s="175"/>
      <c r="H63" s="176"/>
      <c r="I63" s="116"/>
      <c r="J63" s="743"/>
      <c r="K63" s="116"/>
    </row>
    <row r="64" spans="1:11" ht="25.5" x14ac:dyDescent="0.25">
      <c r="A64" s="713">
        <v>57</v>
      </c>
      <c r="B64" s="55" t="s">
        <v>28</v>
      </c>
      <c r="C64" s="121" t="s">
        <v>29</v>
      </c>
      <c r="D64" s="113"/>
      <c r="E64" s="141"/>
      <c r="F64" s="136"/>
      <c r="G64" s="175"/>
      <c r="H64" s="176"/>
      <c r="I64" s="116"/>
      <c r="J64" s="743"/>
      <c r="K64" s="116"/>
    </row>
    <row r="65" spans="1:11" ht="25.5" x14ac:dyDescent="0.25">
      <c r="A65" s="713">
        <v>58</v>
      </c>
      <c r="B65" s="44" t="s">
        <v>196</v>
      </c>
      <c r="C65" s="121" t="s">
        <v>197</v>
      </c>
      <c r="D65" s="113"/>
      <c r="E65" s="141"/>
      <c r="F65" s="136"/>
      <c r="G65" s="175"/>
      <c r="H65" s="176"/>
      <c r="I65" s="116"/>
      <c r="J65" s="743"/>
      <c r="K65" s="116"/>
    </row>
    <row r="66" spans="1:11" ht="25.5" x14ac:dyDescent="0.25">
      <c r="A66" s="713">
        <v>59</v>
      </c>
      <c r="B66" s="53" t="s">
        <v>198</v>
      </c>
      <c r="C66" s="121" t="s">
        <v>199</v>
      </c>
      <c r="D66" s="113"/>
      <c r="E66" s="141"/>
      <c r="F66" s="136"/>
      <c r="G66" s="175"/>
      <c r="H66" s="176"/>
      <c r="I66" s="116"/>
      <c r="J66" s="743"/>
      <c r="K66" s="116"/>
    </row>
    <row r="67" spans="1:11" x14ac:dyDescent="0.25">
      <c r="A67" s="713">
        <v>60</v>
      </c>
      <c r="B67" s="44" t="s">
        <v>62</v>
      </c>
      <c r="C67" s="121" t="s">
        <v>200</v>
      </c>
      <c r="D67" s="113"/>
      <c r="E67" s="141"/>
      <c r="F67" s="136"/>
      <c r="G67" s="175"/>
      <c r="H67" s="176"/>
      <c r="I67" s="116"/>
      <c r="J67" s="743"/>
      <c r="K67" s="116"/>
    </row>
    <row r="68" spans="1:11" x14ac:dyDescent="0.25">
      <c r="A68" s="713">
        <v>61</v>
      </c>
      <c r="B68" s="44" t="s">
        <v>64</v>
      </c>
      <c r="C68" s="121" t="s">
        <v>201</v>
      </c>
      <c r="D68" s="113"/>
      <c r="E68" s="141"/>
      <c r="F68" s="136"/>
      <c r="G68" s="175"/>
      <c r="H68" s="176"/>
      <c r="I68" s="116"/>
      <c r="J68" s="743"/>
      <c r="K68" s="116"/>
    </row>
    <row r="69" spans="1:11" x14ac:dyDescent="0.25">
      <c r="A69" s="713">
        <v>62</v>
      </c>
      <c r="B69" s="44" t="s">
        <v>66</v>
      </c>
      <c r="C69" s="121" t="s">
        <v>202</v>
      </c>
      <c r="D69" s="113"/>
      <c r="E69" s="141"/>
      <c r="F69" s="136"/>
      <c r="G69" s="175"/>
      <c r="H69" s="176"/>
      <c r="I69" s="116"/>
      <c r="J69" s="743"/>
      <c r="K69" s="116"/>
    </row>
    <row r="70" spans="1:11" ht="25.5" x14ac:dyDescent="0.25">
      <c r="A70" s="713">
        <v>63</v>
      </c>
      <c r="B70" s="44" t="s">
        <v>203</v>
      </c>
      <c r="C70" s="121" t="s">
        <v>204</v>
      </c>
      <c r="D70" s="113"/>
      <c r="E70" s="141"/>
      <c r="F70" s="136"/>
      <c r="G70" s="175"/>
      <c r="H70" s="176"/>
      <c r="I70" s="116"/>
      <c r="J70" s="743"/>
      <c r="K70" s="116"/>
    </row>
    <row r="71" spans="1:11" ht="25.5" x14ac:dyDescent="0.25">
      <c r="A71" s="713">
        <v>64</v>
      </c>
      <c r="B71" s="44" t="s">
        <v>205</v>
      </c>
      <c r="C71" s="121" t="s">
        <v>206</v>
      </c>
      <c r="D71" s="113"/>
      <c r="E71" s="141"/>
      <c r="F71" s="136"/>
      <c r="G71" s="175"/>
      <c r="H71" s="176"/>
      <c r="I71" s="116"/>
      <c r="J71" s="743"/>
      <c r="K71" s="116"/>
    </row>
    <row r="72" spans="1:11" ht="25.5" x14ac:dyDescent="0.25">
      <c r="A72" s="713">
        <v>65</v>
      </c>
      <c r="B72" s="44" t="s">
        <v>207</v>
      </c>
      <c r="C72" s="121" t="s">
        <v>208</v>
      </c>
      <c r="D72" s="113"/>
      <c r="E72" s="141"/>
      <c r="F72" s="136"/>
      <c r="G72" s="175"/>
      <c r="H72" s="176"/>
      <c r="I72" s="116"/>
      <c r="J72" s="743"/>
      <c r="K72" s="116"/>
    </row>
    <row r="73" spans="1:11" ht="25.5" x14ac:dyDescent="0.25">
      <c r="A73" s="713">
        <v>66</v>
      </c>
      <c r="B73" s="44" t="s">
        <v>209</v>
      </c>
      <c r="C73" s="121" t="s">
        <v>210</v>
      </c>
      <c r="D73" s="113"/>
      <c r="E73" s="141"/>
      <c r="F73" s="136"/>
      <c r="G73" s="175"/>
      <c r="H73" s="176"/>
      <c r="I73" s="116"/>
      <c r="J73" s="743"/>
      <c r="K73" s="116"/>
    </row>
    <row r="74" spans="1:11" ht="25.5" x14ac:dyDescent="0.25">
      <c r="A74" s="713">
        <v>67</v>
      </c>
      <c r="B74" s="53" t="s">
        <v>211</v>
      </c>
      <c r="C74" s="121" t="s">
        <v>212</v>
      </c>
      <c r="D74" s="113"/>
      <c r="E74" s="141"/>
      <c r="F74" s="136"/>
      <c r="G74" s="175"/>
      <c r="H74" s="176"/>
      <c r="I74" s="116"/>
      <c r="J74" s="743"/>
      <c r="K74" s="116"/>
    </row>
    <row r="75" spans="1:11" ht="25.5" x14ac:dyDescent="0.25">
      <c r="A75" s="713">
        <v>68</v>
      </c>
      <c r="B75" s="44" t="s">
        <v>213</v>
      </c>
      <c r="C75" s="121" t="s">
        <v>214</v>
      </c>
      <c r="D75" s="113"/>
      <c r="E75" s="141"/>
      <c r="F75" s="136"/>
      <c r="G75" s="175"/>
      <c r="H75" s="176"/>
      <c r="I75" s="116"/>
      <c r="J75" s="743"/>
      <c r="K75" s="116"/>
    </row>
    <row r="76" spans="1:11" ht="25.5" x14ac:dyDescent="0.25">
      <c r="A76" s="713">
        <v>69</v>
      </c>
      <c r="B76" s="53" t="s">
        <v>215</v>
      </c>
      <c r="C76" s="121" t="s">
        <v>216</v>
      </c>
      <c r="D76" s="113"/>
      <c r="E76" s="141"/>
      <c r="F76" s="136"/>
      <c r="G76" s="175"/>
      <c r="H76" s="176"/>
      <c r="I76" s="116"/>
      <c r="J76" s="743"/>
      <c r="K76" s="116"/>
    </row>
    <row r="77" spans="1:11" x14ac:dyDescent="0.25">
      <c r="A77" s="713">
        <v>70</v>
      </c>
      <c r="B77" s="44" t="s">
        <v>217</v>
      </c>
      <c r="C77" s="121" t="s">
        <v>218</v>
      </c>
      <c r="D77" s="113"/>
      <c r="E77" s="141"/>
      <c r="F77" s="136"/>
      <c r="G77" s="175"/>
      <c r="H77" s="176"/>
      <c r="I77" s="116"/>
      <c r="J77" s="743"/>
      <c r="K77" s="116"/>
    </row>
    <row r="78" spans="1:11" x14ac:dyDescent="0.25">
      <c r="A78" s="713">
        <v>71</v>
      </c>
      <c r="B78" s="53" t="s">
        <v>50</v>
      </c>
      <c r="C78" s="121" t="s">
        <v>219</v>
      </c>
      <c r="D78" s="113"/>
      <c r="E78" s="141"/>
      <c r="F78" s="136"/>
      <c r="G78" s="175"/>
      <c r="H78" s="176"/>
      <c r="I78" s="116"/>
      <c r="J78" s="743"/>
      <c r="K78" s="116"/>
    </row>
    <row r="79" spans="1:11" x14ac:dyDescent="0.25">
      <c r="A79" s="713">
        <v>72</v>
      </c>
      <c r="B79" s="53" t="s">
        <v>52</v>
      </c>
      <c r="C79" s="121" t="s">
        <v>220</v>
      </c>
      <c r="D79" s="113"/>
      <c r="E79" s="141"/>
      <c r="F79" s="136"/>
      <c r="G79" s="175"/>
      <c r="H79" s="176"/>
      <c r="I79" s="116"/>
      <c r="J79" s="743"/>
      <c r="K79" s="116"/>
    </row>
    <row r="80" spans="1:11" x14ac:dyDescent="0.25">
      <c r="A80" s="713">
        <v>73</v>
      </c>
      <c r="B80" s="44" t="s">
        <v>44</v>
      </c>
      <c r="C80" s="121" t="s">
        <v>221</v>
      </c>
      <c r="D80" s="113"/>
      <c r="E80" s="141"/>
      <c r="F80" s="136"/>
      <c r="G80" s="175"/>
      <c r="H80" s="176"/>
      <c r="I80" s="116"/>
      <c r="J80" s="743"/>
      <c r="K80" s="116"/>
    </row>
    <row r="81" spans="1:11" x14ac:dyDescent="0.25">
      <c r="A81" s="713">
        <v>74</v>
      </c>
      <c r="B81" s="44" t="s">
        <v>54</v>
      </c>
      <c r="C81" s="121" t="s">
        <v>222</v>
      </c>
      <c r="D81" s="113"/>
      <c r="E81" s="141"/>
      <c r="F81" s="136"/>
      <c r="G81" s="175"/>
      <c r="H81" s="176"/>
      <c r="I81" s="116"/>
      <c r="J81" s="743"/>
      <c r="K81" s="116"/>
    </row>
    <row r="82" spans="1:11" x14ac:dyDescent="0.25">
      <c r="A82" s="713">
        <v>75</v>
      </c>
      <c r="B82" s="44" t="s">
        <v>36</v>
      </c>
      <c r="C82" s="121" t="s">
        <v>37</v>
      </c>
      <c r="D82" s="113"/>
      <c r="E82" s="141"/>
      <c r="F82" s="136"/>
      <c r="G82" s="175"/>
      <c r="H82" s="176"/>
      <c r="I82" s="116"/>
      <c r="J82" s="743"/>
      <c r="K82" s="116"/>
    </row>
    <row r="83" spans="1:11" x14ac:dyDescent="0.25">
      <c r="A83" s="713">
        <v>76</v>
      </c>
      <c r="B83" s="44" t="s">
        <v>48</v>
      </c>
      <c r="C83" s="121" t="s">
        <v>223</v>
      </c>
      <c r="D83" s="113"/>
      <c r="E83" s="141"/>
      <c r="F83" s="136"/>
      <c r="G83" s="175"/>
      <c r="H83" s="176"/>
      <c r="I83" s="116"/>
      <c r="J83" s="743"/>
      <c r="K83" s="116"/>
    </row>
    <row r="84" spans="1:11" x14ac:dyDescent="0.25">
      <c r="A84" s="713">
        <v>77</v>
      </c>
      <c r="B84" s="44" t="s">
        <v>224</v>
      </c>
      <c r="C84" s="122" t="s">
        <v>225</v>
      </c>
      <c r="D84" s="113"/>
      <c r="E84" s="141"/>
      <c r="F84" s="136"/>
      <c r="G84" s="175"/>
      <c r="H84" s="176"/>
      <c r="I84" s="116"/>
      <c r="J84" s="743"/>
      <c r="K84" s="116"/>
    </row>
    <row r="85" spans="1:11" x14ac:dyDescent="0.25">
      <c r="A85" s="713">
        <v>78</v>
      </c>
      <c r="B85" s="59" t="s">
        <v>226</v>
      </c>
      <c r="C85" s="122" t="s">
        <v>227</v>
      </c>
      <c r="D85" s="113"/>
      <c r="E85" s="141"/>
      <c r="F85" s="136"/>
      <c r="G85" s="175"/>
      <c r="H85" s="176"/>
      <c r="I85" s="116"/>
      <c r="J85" s="743"/>
      <c r="K85" s="116"/>
    </row>
    <row r="86" spans="1:11" ht="25.5" x14ac:dyDescent="0.25">
      <c r="A86" s="1212">
        <v>79</v>
      </c>
      <c r="B86" s="1213" t="s">
        <v>228</v>
      </c>
      <c r="C86" s="728" t="s">
        <v>229</v>
      </c>
      <c r="D86" s="113"/>
      <c r="E86" s="141"/>
      <c r="F86" s="136"/>
      <c r="G86" s="175"/>
      <c r="H86" s="176"/>
      <c r="I86" s="116"/>
      <c r="J86" s="743"/>
      <c r="K86" s="116"/>
    </row>
    <row r="87" spans="1:11" ht="51" x14ac:dyDescent="0.25">
      <c r="A87" s="1212"/>
      <c r="B87" s="1214"/>
      <c r="C87" s="122" t="s">
        <v>230</v>
      </c>
      <c r="D87" s="113"/>
      <c r="E87" s="141"/>
      <c r="F87" s="136"/>
      <c r="G87" s="175"/>
      <c r="H87" s="176"/>
      <c r="I87" s="116"/>
      <c r="J87" s="743"/>
      <c r="K87" s="116"/>
    </row>
    <row r="88" spans="1:11" ht="25.5" x14ac:dyDescent="0.25">
      <c r="A88" s="1212"/>
      <c r="B88" s="1214"/>
      <c r="C88" s="122" t="s">
        <v>231</v>
      </c>
      <c r="D88" s="113"/>
      <c r="E88" s="141"/>
      <c r="F88" s="136"/>
      <c r="G88" s="175"/>
      <c r="H88" s="176"/>
      <c r="I88" s="116"/>
      <c r="J88" s="743"/>
      <c r="K88" s="116"/>
    </row>
    <row r="89" spans="1:11" ht="38.25" x14ac:dyDescent="0.25">
      <c r="A89" s="1212"/>
      <c r="B89" s="1215"/>
      <c r="C89" s="729" t="s">
        <v>232</v>
      </c>
      <c r="D89" s="113"/>
      <c r="E89" s="141"/>
      <c r="F89" s="136"/>
      <c r="G89" s="175"/>
      <c r="H89" s="176"/>
      <c r="I89" s="116"/>
      <c r="J89" s="743"/>
      <c r="K89" s="116"/>
    </row>
    <row r="90" spans="1:11" ht="25.5" x14ac:dyDescent="0.25">
      <c r="A90" s="713">
        <v>80</v>
      </c>
      <c r="B90" s="53" t="s">
        <v>233</v>
      </c>
      <c r="C90" s="121" t="s">
        <v>234</v>
      </c>
      <c r="D90" s="113"/>
      <c r="E90" s="141"/>
      <c r="F90" s="136"/>
      <c r="G90" s="175"/>
      <c r="H90" s="176"/>
      <c r="I90" s="116"/>
      <c r="J90" s="743"/>
      <c r="K90" s="116"/>
    </row>
    <row r="91" spans="1:11" x14ac:dyDescent="0.25">
      <c r="A91" s="713">
        <v>81</v>
      </c>
      <c r="B91" s="44" t="s">
        <v>235</v>
      </c>
      <c r="C91" s="121" t="s">
        <v>236</v>
      </c>
      <c r="D91" s="113"/>
      <c r="E91" s="141"/>
      <c r="F91" s="136"/>
      <c r="G91" s="175"/>
      <c r="H91" s="176"/>
      <c r="I91" s="116"/>
      <c r="J91" s="743"/>
      <c r="K91" s="116"/>
    </row>
    <row r="92" spans="1:11" x14ac:dyDescent="0.25">
      <c r="A92" s="713">
        <v>82</v>
      </c>
      <c r="B92" s="53" t="s">
        <v>74</v>
      </c>
      <c r="C92" s="121" t="s">
        <v>237</v>
      </c>
      <c r="D92" s="113"/>
      <c r="E92" s="141"/>
      <c r="F92" s="136"/>
      <c r="G92" s="175"/>
      <c r="H92" s="176"/>
      <c r="I92" s="116"/>
      <c r="J92" s="743"/>
      <c r="K92" s="116"/>
    </row>
    <row r="93" spans="1:11" x14ac:dyDescent="0.25">
      <c r="A93" s="713">
        <v>83</v>
      </c>
      <c r="B93" s="55" t="s">
        <v>38</v>
      </c>
      <c r="C93" s="121" t="s">
        <v>39</v>
      </c>
      <c r="D93" s="113">
        <v>2475</v>
      </c>
      <c r="E93" s="141"/>
      <c r="F93" s="136">
        <f t="shared" ref="F93:F107" si="5">D93+E93</f>
        <v>2475</v>
      </c>
      <c r="G93" s="175">
        <v>413</v>
      </c>
      <c r="H93" s="176"/>
      <c r="I93" s="116"/>
      <c r="J93" s="743"/>
      <c r="K93" s="116"/>
    </row>
    <row r="94" spans="1:11" x14ac:dyDescent="0.25">
      <c r="A94" s="713">
        <v>84</v>
      </c>
      <c r="B94" s="44" t="s">
        <v>40</v>
      </c>
      <c r="C94" s="121" t="s">
        <v>41</v>
      </c>
      <c r="D94" s="113">
        <v>3375</v>
      </c>
      <c r="E94" s="141"/>
      <c r="F94" s="136">
        <f t="shared" si="5"/>
        <v>3375</v>
      </c>
      <c r="G94" s="175">
        <v>562</v>
      </c>
      <c r="H94" s="176"/>
      <c r="I94" s="116"/>
      <c r="J94" s="743"/>
      <c r="K94" s="116"/>
    </row>
    <row r="95" spans="1:11" x14ac:dyDescent="0.25">
      <c r="A95" s="713">
        <v>85</v>
      </c>
      <c r="B95" s="44" t="s">
        <v>238</v>
      </c>
      <c r="C95" s="121" t="s">
        <v>239</v>
      </c>
      <c r="D95" s="113">
        <v>6450</v>
      </c>
      <c r="E95" s="141"/>
      <c r="F95" s="136">
        <f t="shared" si="5"/>
        <v>6450</v>
      </c>
      <c r="G95" s="175">
        <v>1075</v>
      </c>
      <c r="H95" s="176"/>
      <c r="I95" s="116"/>
      <c r="J95" s="743"/>
      <c r="K95" s="116"/>
    </row>
    <row r="96" spans="1:11" x14ac:dyDescent="0.25">
      <c r="A96" s="713">
        <v>86</v>
      </c>
      <c r="B96" s="55" t="s">
        <v>240</v>
      </c>
      <c r="C96" s="121" t="s">
        <v>241</v>
      </c>
      <c r="D96" s="113">
        <v>3375</v>
      </c>
      <c r="E96" s="141"/>
      <c r="F96" s="136">
        <f t="shared" si="5"/>
        <v>3375</v>
      </c>
      <c r="G96" s="175">
        <v>562</v>
      </c>
      <c r="H96" s="176"/>
      <c r="I96" s="116"/>
      <c r="J96" s="743"/>
      <c r="K96" s="116"/>
    </row>
    <row r="97" spans="1:11" x14ac:dyDescent="0.25">
      <c r="A97" s="713">
        <v>87</v>
      </c>
      <c r="B97" s="44" t="s">
        <v>88</v>
      </c>
      <c r="C97" s="121" t="s">
        <v>89</v>
      </c>
      <c r="D97" s="113">
        <v>3750</v>
      </c>
      <c r="E97" s="141"/>
      <c r="F97" s="136">
        <f t="shared" si="5"/>
        <v>3750</v>
      </c>
      <c r="G97" s="175">
        <v>625</v>
      </c>
      <c r="H97" s="176"/>
      <c r="I97" s="116"/>
      <c r="J97" s="743"/>
      <c r="K97" s="116"/>
    </row>
    <row r="98" spans="1:11" x14ac:dyDescent="0.25">
      <c r="A98" s="713">
        <v>88</v>
      </c>
      <c r="B98" s="55" t="s">
        <v>242</v>
      </c>
      <c r="C98" s="121" t="s">
        <v>243</v>
      </c>
      <c r="D98" s="113">
        <v>6125</v>
      </c>
      <c r="E98" s="141"/>
      <c r="F98" s="136">
        <f t="shared" si="5"/>
        <v>6125</v>
      </c>
      <c r="G98" s="175">
        <v>1028</v>
      </c>
      <c r="H98" s="176"/>
      <c r="I98" s="116"/>
      <c r="J98" s="743"/>
      <c r="K98" s="116"/>
    </row>
    <row r="99" spans="1:11" x14ac:dyDescent="0.25">
      <c r="A99" s="713">
        <v>89</v>
      </c>
      <c r="B99" s="44" t="s">
        <v>244</v>
      </c>
      <c r="C99" s="121" t="s">
        <v>245</v>
      </c>
      <c r="D99" s="113">
        <v>4125</v>
      </c>
      <c r="E99" s="141"/>
      <c r="F99" s="136">
        <f t="shared" si="5"/>
        <v>4125</v>
      </c>
      <c r="G99" s="175">
        <v>687</v>
      </c>
      <c r="H99" s="176"/>
      <c r="I99" s="116"/>
      <c r="J99" s="743"/>
      <c r="K99" s="116"/>
    </row>
    <row r="100" spans="1:11" x14ac:dyDescent="0.25">
      <c r="A100" s="713">
        <v>90</v>
      </c>
      <c r="B100" s="53" t="s">
        <v>246</v>
      </c>
      <c r="C100" s="121" t="s">
        <v>247</v>
      </c>
      <c r="D100" s="113">
        <v>2250</v>
      </c>
      <c r="E100" s="141"/>
      <c r="F100" s="136">
        <f t="shared" si="5"/>
        <v>2250</v>
      </c>
      <c r="G100" s="175">
        <v>375</v>
      </c>
      <c r="H100" s="176"/>
      <c r="I100" s="116"/>
      <c r="J100" s="743"/>
      <c r="K100" s="116"/>
    </row>
    <row r="101" spans="1:11" x14ac:dyDescent="0.25">
      <c r="A101" s="713">
        <v>91</v>
      </c>
      <c r="B101" s="44" t="s">
        <v>248</v>
      </c>
      <c r="C101" s="121" t="s">
        <v>249</v>
      </c>
      <c r="D101" s="113">
        <v>3000</v>
      </c>
      <c r="E101" s="141"/>
      <c r="F101" s="136">
        <f t="shared" si="5"/>
        <v>3000</v>
      </c>
      <c r="G101" s="175">
        <v>500</v>
      </c>
      <c r="H101" s="176"/>
      <c r="I101" s="116"/>
      <c r="J101" s="743"/>
      <c r="K101" s="116"/>
    </row>
    <row r="102" spans="1:11" x14ac:dyDescent="0.25">
      <c r="A102" s="713">
        <v>92</v>
      </c>
      <c r="B102" s="44" t="s">
        <v>250</v>
      </c>
      <c r="C102" s="121" t="s">
        <v>251</v>
      </c>
      <c r="D102" s="113">
        <v>3000</v>
      </c>
      <c r="E102" s="141"/>
      <c r="F102" s="136">
        <f t="shared" si="5"/>
        <v>3000</v>
      </c>
      <c r="G102" s="175">
        <v>500</v>
      </c>
      <c r="H102" s="176"/>
      <c r="I102" s="116"/>
      <c r="J102" s="743"/>
      <c r="K102" s="116"/>
    </row>
    <row r="103" spans="1:11" x14ac:dyDescent="0.25">
      <c r="A103" s="713">
        <v>93</v>
      </c>
      <c r="B103" s="53" t="s">
        <v>32</v>
      </c>
      <c r="C103" s="121" t="s">
        <v>33</v>
      </c>
      <c r="D103" s="113">
        <v>3750</v>
      </c>
      <c r="E103" s="141"/>
      <c r="F103" s="136">
        <f t="shared" si="5"/>
        <v>3750</v>
      </c>
      <c r="G103" s="175">
        <v>625</v>
      </c>
      <c r="H103" s="176"/>
      <c r="I103" s="116"/>
      <c r="J103" s="743"/>
      <c r="K103" s="116"/>
    </row>
    <row r="104" spans="1:11" x14ac:dyDescent="0.25">
      <c r="A104" s="713">
        <v>94</v>
      </c>
      <c r="B104" s="44" t="s">
        <v>252</v>
      </c>
      <c r="C104" s="121" t="s">
        <v>253</v>
      </c>
      <c r="D104" s="113">
        <v>2850</v>
      </c>
      <c r="E104" s="141"/>
      <c r="F104" s="136">
        <f t="shared" si="5"/>
        <v>2850</v>
      </c>
      <c r="G104" s="175">
        <v>475</v>
      </c>
      <c r="H104" s="176"/>
      <c r="I104" s="116"/>
      <c r="J104" s="743"/>
      <c r="K104" s="116"/>
    </row>
    <row r="105" spans="1:11" x14ac:dyDescent="0.25">
      <c r="A105" s="713">
        <v>95</v>
      </c>
      <c r="B105" s="53" t="s">
        <v>254</v>
      </c>
      <c r="C105" s="121" t="s">
        <v>255</v>
      </c>
      <c r="D105" s="113">
        <v>4200</v>
      </c>
      <c r="E105" s="141"/>
      <c r="F105" s="136">
        <f t="shared" si="5"/>
        <v>4200</v>
      </c>
      <c r="G105" s="175">
        <v>700</v>
      </c>
      <c r="H105" s="176"/>
      <c r="I105" s="116"/>
      <c r="J105" s="743"/>
      <c r="K105" s="116"/>
    </row>
    <row r="106" spans="1:11" x14ac:dyDescent="0.25">
      <c r="A106" s="713">
        <v>96</v>
      </c>
      <c r="B106" s="53" t="s">
        <v>256</v>
      </c>
      <c r="C106" s="121" t="s">
        <v>257</v>
      </c>
      <c r="D106" s="113">
        <v>6750</v>
      </c>
      <c r="E106" s="141"/>
      <c r="F106" s="136">
        <f t="shared" si="5"/>
        <v>6750</v>
      </c>
      <c r="G106" s="175">
        <v>1125</v>
      </c>
      <c r="H106" s="176"/>
      <c r="I106" s="116"/>
      <c r="J106" s="743"/>
      <c r="K106" s="116"/>
    </row>
    <row r="107" spans="1:11" x14ac:dyDescent="0.25">
      <c r="A107" s="713">
        <v>97</v>
      </c>
      <c r="B107" s="44" t="s">
        <v>76</v>
      </c>
      <c r="C107" s="121" t="s">
        <v>77</v>
      </c>
      <c r="D107" s="113">
        <v>3225</v>
      </c>
      <c r="E107" s="141"/>
      <c r="F107" s="136">
        <f t="shared" si="5"/>
        <v>3225</v>
      </c>
      <c r="G107" s="175">
        <v>538</v>
      </c>
      <c r="H107" s="176"/>
      <c r="I107" s="116"/>
      <c r="J107" s="743"/>
      <c r="K107" s="116"/>
    </row>
    <row r="108" spans="1:11" x14ac:dyDescent="0.25">
      <c r="A108" s="713">
        <v>98</v>
      </c>
      <c r="B108" s="44" t="s">
        <v>258</v>
      </c>
      <c r="C108" s="121" t="s">
        <v>259</v>
      </c>
      <c r="D108" s="113"/>
      <c r="E108" s="141"/>
      <c r="F108" s="136"/>
      <c r="G108" s="175"/>
      <c r="H108" s="176"/>
      <c r="I108" s="116"/>
      <c r="J108" s="743"/>
      <c r="K108" s="116"/>
    </row>
    <row r="109" spans="1:11" x14ac:dyDescent="0.25">
      <c r="A109" s="713">
        <v>99</v>
      </c>
      <c r="B109" s="44" t="s">
        <v>260</v>
      </c>
      <c r="C109" s="121" t="s">
        <v>261</v>
      </c>
      <c r="D109" s="113"/>
      <c r="E109" s="141"/>
      <c r="F109" s="136"/>
      <c r="G109" s="175"/>
      <c r="H109" s="176"/>
      <c r="I109" s="116"/>
      <c r="J109" s="743"/>
      <c r="K109" s="116"/>
    </row>
    <row r="110" spans="1:11" x14ac:dyDescent="0.25">
      <c r="A110" s="713">
        <v>100</v>
      </c>
      <c r="B110" s="53" t="s">
        <v>264</v>
      </c>
      <c r="C110" s="121" t="s">
        <v>265</v>
      </c>
      <c r="D110" s="113"/>
      <c r="E110" s="141"/>
      <c r="F110" s="136"/>
      <c r="G110" s="175"/>
      <c r="H110" s="176"/>
      <c r="I110" s="116"/>
      <c r="J110" s="743"/>
      <c r="K110" s="116"/>
    </row>
    <row r="111" spans="1:11" x14ac:dyDescent="0.25">
      <c r="A111" s="713">
        <v>101</v>
      </c>
      <c r="B111" s="55" t="s">
        <v>266</v>
      </c>
      <c r="C111" s="121" t="s">
        <v>267</v>
      </c>
      <c r="D111" s="113"/>
      <c r="E111" s="141"/>
      <c r="F111" s="136"/>
      <c r="G111" s="175"/>
      <c r="H111" s="176"/>
      <c r="I111" s="116"/>
      <c r="J111" s="743"/>
      <c r="K111" s="116"/>
    </row>
    <row r="112" spans="1:11" ht="25.5" x14ac:dyDescent="0.25">
      <c r="A112" s="713">
        <v>102</v>
      </c>
      <c r="B112" s="44" t="s">
        <v>268</v>
      </c>
      <c r="C112" s="121" t="s">
        <v>269</v>
      </c>
      <c r="D112" s="113"/>
      <c r="E112" s="141"/>
      <c r="F112" s="136"/>
      <c r="G112" s="175"/>
      <c r="H112" s="176"/>
      <c r="I112" s="116"/>
      <c r="J112" s="743"/>
      <c r="K112" s="116"/>
    </row>
    <row r="113" spans="1:11" x14ac:dyDescent="0.25">
      <c r="A113" s="713">
        <v>103</v>
      </c>
      <c r="B113" s="44" t="s">
        <v>270</v>
      </c>
      <c r="C113" s="121" t="s">
        <v>271</v>
      </c>
      <c r="D113" s="113"/>
      <c r="E113" s="141"/>
      <c r="F113" s="136"/>
      <c r="G113" s="175"/>
      <c r="H113" s="176"/>
      <c r="I113" s="116"/>
      <c r="J113" s="743"/>
      <c r="K113" s="116"/>
    </row>
    <row r="114" spans="1:11" x14ac:dyDescent="0.25">
      <c r="A114" s="713">
        <v>104</v>
      </c>
      <c r="B114" s="53" t="s">
        <v>272</v>
      </c>
      <c r="C114" s="121" t="s">
        <v>273</v>
      </c>
      <c r="D114" s="113"/>
      <c r="E114" s="141"/>
      <c r="F114" s="136"/>
      <c r="G114" s="175"/>
      <c r="H114" s="176"/>
      <c r="I114" s="116"/>
      <c r="J114" s="743"/>
      <c r="K114" s="116"/>
    </row>
    <row r="115" spans="1:11" ht="13.5" customHeight="1" x14ac:dyDescent="0.25">
      <c r="A115" s="713">
        <v>105</v>
      </c>
      <c r="B115" s="53" t="s">
        <v>274</v>
      </c>
      <c r="C115" s="121" t="s">
        <v>275</v>
      </c>
      <c r="D115" s="113"/>
      <c r="E115" s="141"/>
      <c r="F115" s="136"/>
      <c r="G115" s="175"/>
      <c r="H115" s="176"/>
      <c r="I115" s="116"/>
      <c r="J115" s="743"/>
      <c r="K115" s="116"/>
    </row>
    <row r="116" spans="1:11" x14ac:dyDescent="0.25">
      <c r="A116" s="713">
        <v>106</v>
      </c>
      <c r="B116" s="44" t="s">
        <v>276</v>
      </c>
      <c r="C116" s="121" t="s">
        <v>277</v>
      </c>
      <c r="D116" s="113"/>
      <c r="E116" s="141"/>
      <c r="F116" s="136"/>
      <c r="G116" s="175"/>
      <c r="H116" s="176"/>
      <c r="I116" s="116"/>
      <c r="J116" s="743"/>
      <c r="K116" s="116"/>
    </row>
    <row r="117" spans="1:11" x14ac:dyDescent="0.25">
      <c r="A117" s="713">
        <v>107</v>
      </c>
      <c r="B117" s="44" t="s">
        <v>278</v>
      </c>
      <c r="C117" s="121" t="s">
        <v>279</v>
      </c>
      <c r="D117" s="113"/>
      <c r="E117" s="141"/>
      <c r="F117" s="136"/>
      <c r="G117" s="175"/>
      <c r="H117" s="176"/>
      <c r="I117" s="116"/>
      <c r="J117" s="743"/>
      <c r="K117" s="116"/>
    </row>
    <row r="118" spans="1:11" x14ac:dyDescent="0.25">
      <c r="A118" s="713">
        <v>108</v>
      </c>
      <c r="B118" s="44" t="s">
        <v>280</v>
      </c>
      <c r="C118" s="121" t="s">
        <v>281</v>
      </c>
      <c r="D118" s="113"/>
      <c r="E118" s="141"/>
      <c r="F118" s="136"/>
      <c r="G118" s="175"/>
      <c r="H118" s="176"/>
      <c r="I118" s="116"/>
      <c r="J118" s="743"/>
      <c r="K118" s="116"/>
    </row>
    <row r="119" spans="1:11" ht="12.75" customHeight="1" x14ac:dyDescent="0.25">
      <c r="A119" s="713">
        <v>109</v>
      </c>
      <c r="B119" s="711" t="s">
        <v>282</v>
      </c>
      <c r="C119" s="122" t="s">
        <v>283</v>
      </c>
      <c r="D119" s="113"/>
      <c r="E119" s="141"/>
      <c r="F119" s="136"/>
      <c r="G119" s="175"/>
      <c r="H119" s="176"/>
      <c r="I119" s="116"/>
      <c r="J119" s="743"/>
      <c r="K119" s="116"/>
    </row>
    <row r="120" spans="1:11" x14ac:dyDescent="0.25">
      <c r="A120" s="713">
        <v>110</v>
      </c>
      <c r="B120" s="53" t="s">
        <v>284</v>
      </c>
      <c r="C120" s="121" t="s">
        <v>285</v>
      </c>
      <c r="D120" s="113"/>
      <c r="E120" s="141"/>
      <c r="F120" s="136"/>
      <c r="G120" s="175"/>
      <c r="H120" s="176"/>
      <c r="I120" s="116"/>
      <c r="J120" s="743"/>
      <c r="K120" s="116"/>
    </row>
    <row r="121" spans="1:11" x14ac:dyDescent="0.25">
      <c r="A121" s="713">
        <v>111</v>
      </c>
      <c r="B121" s="53" t="s">
        <v>286</v>
      </c>
      <c r="C121" s="122" t="s">
        <v>357</v>
      </c>
      <c r="D121" s="113"/>
      <c r="E121" s="141"/>
      <c r="F121" s="136"/>
      <c r="G121" s="175"/>
      <c r="H121" s="176"/>
      <c r="I121" s="116"/>
      <c r="J121" s="743"/>
      <c r="K121" s="116"/>
    </row>
    <row r="122" spans="1:11" x14ac:dyDescent="0.25">
      <c r="A122" s="713">
        <v>112</v>
      </c>
      <c r="B122" s="53" t="s">
        <v>288</v>
      </c>
      <c r="C122" s="121" t="s">
        <v>289</v>
      </c>
      <c r="D122" s="113"/>
      <c r="E122" s="141"/>
      <c r="F122" s="136"/>
      <c r="G122" s="175"/>
      <c r="H122" s="176"/>
      <c r="I122" s="116"/>
      <c r="J122" s="743"/>
      <c r="K122" s="116"/>
    </row>
    <row r="123" spans="1:11" x14ac:dyDescent="0.25">
      <c r="A123" s="713">
        <v>113</v>
      </c>
      <c r="B123" s="60" t="s">
        <v>290</v>
      </c>
      <c r="C123" s="123" t="s">
        <v>291</v>
      </c>
      <c r="D123" s="113"/>
      <c r="E123" s="141"/>
      <c r="F123" s="136"/>
      <c r="G123" s="175"/>
      <c r="H123" s="176"/>
      <c r="I123" s="116"/>
      <c r="J123" s="743"/>
      <c r="K123" s="116"/>
    </row>
    <row r="124" spans="1:11" x14ac:dyDescent="0.25">
      <c r="A124" s="713">
        <v>114</v>
      </c>
      <c r="B124" s="44" t="s">
        <v>292</v>
      </c>
      <c r="C124" s="121" t="s">
        <v>293</v>
      </c>
      <c r="D124" s="113"/>
      <c r="E124" s="141"/>
      <c r="F124" s="136"/>
      <c r="G124" s="175"/>
      <c r="H124" s="176"/>
      <c r="I124" s="116"/>
      <c r="J124" s="743"/>
      <c r="K124" s="116"/>
    </row>
    <row r="125" spans="1:11" ht="25.5" x14ac:dyDescent="0.25">
      <c r="A125" s="713">
        <v>115</v>
      </c>
      <c r="B125" s="53" t="s">
        <v>294</v>
      </c>
      <c r="C125" s="121" t="s">
        <v>295</v>
      </c>
      <c r="D125" s="113"/>
      <c r="E125" s="141"/>
      <c r="F125" s="136"/>
      <c r="G125" s="175"/>
      <c r="H125" s="176"/>
      <c r="I125" s="116"/>
      <c r="J125" s="743"/>
      <c r="K125" s="116"/>
    </row>
    <row r="126" spans="1:11" x14ac:dyDescent="0.25">
      <c r="A126" s="713">
        <v>116</v>
      </c>
      <c r="B126" s="44" t="s">
        <v>296</v>
      </c>
      <c r="C126" s="121" t="s">
        <v>297</v>
      </c>
      <c r="D126" s="113"/>
      <c r="E126" s="141"/>
      <c r="F126" s="136"/>
      <c r="G126" s="175"/>
      <c r="H126" s="176"/>
      <c r="I126" s="116"/>
      <c r="J126" s="743"/>
      <c r="K126" s="116"/>
    </row>
    <row r="127" spans="1:11" x14ac:dyDescent="0.25">
      <c r="A127" s="713">
        <v>117</v>
      </c>
      <c r="B127" s="53" t="s">
        <v>70</v>
      </c>
      <c r="C127" s="121" t="s">
        <v>298</v>
      </c>
      <c r="D127" s="113"/>
      <c r="E127" s="141"/>
      <c r="F127" s="136"/>
      <c r="G127" s="175"/>
      <c r="H127" s="176"/>
      <c r="I127" s="116"/>
      <c r="J127" s="743"/>
      <c r="K127" s="116"/>
    </row>
    <row r="128" spans="1:11" x14ac:dyDescent="0.25">
      <c r="A128" s="713">
        <v>118</v>
      </c>
      <c r="B128" s="53" t="s">
        <v>72</v>
      </c>
      <c r="C128" s="121" t="s">
        <v>73</v>
      </c>
      <c r="D128" s="113"/>
      <c r="E128" s="141"/>
      <c r="F128" s="136"/>
      <c r="G128" s="175"/>
      <c r="H128" s="176"/>
      <c r="I128" s="116"/>
      <c r="J128" s="743"/>
      <c r="K128" s="116"/>
    </row>
    <row r="129" spans="1:11" x14ac:dyDescent="0.25">
      <c r="A129" s="713">
        <v>119</v>
      </c>
      <c r="B129" s="44" t="s">
        <v>34</v>
      </c>
      <c r="C129" s="121" t="s">
        <v>35</v>
      </c>
      <c r="D129" s="113"/>
      <c r="E129" s="141"/>
      <c r="F129" s="136"/>
      <c r="G129" s="175"/>
      <c r="H129" s="176"/>
      <c r="I129" s="116"/>
      <c r="J129" s="743"/>
      <c r="K129" s="116"/>
    </row>
    <row r="130" spans="1:11" x14ac:dyDescent="0.25">
      <c r="A130" s="713">
        <v>120</v>
      </c>
      <c r="B130" s="53" t="s">
        <v>299</v>
      </c>
      <c r="C130" s="121" t="s">
        <v>300</v>
      </c>
      <c r="D130" s="113"/>
      <c r="E130" s="141"/>
      <c r="F130" s="136"/>
      <c r="G130" s="175"/>
      <c r="H130" s="176"/>
      <c r="I130" s="116"/>
      <c r="J130" s="743"/>
      <c r="K130" s="116"/>
    </row>
    <row r="131" spans="1:11" x14ac:dyDescent="0.25">
      <c r="A131" s="713">
        <v>121</v>
      </c>
      <c r="B131" s="44" t="s">
        <v>301</v>
      </c>
      <c r="C131" s="121" t="s">
        <v>302</v>
      </c>
      <c r="D131" s="113"/>
      <c r="E131" s="141"/>
      <c r="F131" s="136"/>
      <c r="G131" s="175"/>
      <c r="H131" s="176"/>
      <c r="I131" s="116"/>
      <c r="J131" s="743"/>
      <c r="K131" s="116"/>
    </row>
    <row r="132" spans="1:11" x14ac:dyDescent="0.25">
      <c r="A132" s="713">
        <v>122</v>
      </c>
      <c r="B132" s="44" t="s">
        <v>303</v>
      </c>
      <c r="C132" s="121" t="s">
        <v>304</v>
      </c>
      <c r="D132" s="113"/>
      <c r="E132" s="141"/>
      <c r="F132" s="136"/>
      <c r="G132" s="175"/>
      <c r="H132" s="176"/>
      <c r="I132" s="116"/>
      <c r="J132" s="743"/>
      <c r="K132" s="116"/>
    </row>
    <row r="133" spans="1:11" x14ac:dyDescent="0.25">
      <c r="A133" s="713">
        <v>123</v>
      </c>
      <c r="B133" s="53" t="s">
        <v>16</v>
      </c>
      <c r="C133" s="121" t="s">
        <v>17</v>
      </c>
      <c r="D133" s="113"/>
      <c r="E133" s="141"/>
      <c r="F133" s="136"/>
      <c r="G133" s="175"/>
      <c r="H133" s="176"/>
      <c r="I133" s="116"/>
      <c r="J133" s="743"/>
      <c r="K133" s="116"/>
    </row>
    <row r="134" spans="1:11" x14ac:dyDescent="0.25">
      <c r="A134" s="713">
        <v>124</v>
      </c>
      <c r="B134" s="53" t="s">
        <v>68</v>
      </c>
      <c r="C134" s="121" t="s">
        <v>69</v>
      </c>
      <c r="D134" s="113"/>
      <c r="E134" s="141"/>
      <c r="F134" s="136"/>
      <c r="G134" s="175"/>
      <c r="H134" s="176"/>
      <c r="I134" s="116"/>
      <c r="J134" s="743"/>
      <c r="K134" s="116"/>
    </row>
    <row r="135" spans="1:11" x14ac:dyDescent="0.25">
      <c r="A135" s="713">
        <v>125</v>
      </c>
      <c r="B135" s="53" t="s">
        <v>60</v>
      </c>
      <c r="C135" s="121" t="s">
        <v>305</v>
      </c>
      <c r="D135" s="113"/>
      <c r="E135" s="141"/>
      <c r="F135" s="136"/>
      <c r="G135" s="175"/>
      <c r="H135" s="176"/>
      <c r="I135" s="116"/>
      <c r="J135" s="743"/>
      <c r="K135" s="116"/>
    </row>
    <row r="136" spans="1:11" x14ac:dyDescent="0.25">
      <c r="A136" s="713">
        <v>126</v>
      </c>
      <c r="B136" s="53" t="s">
        <v>56</v>
      </c>
      <c r="C136" s="121" t="s">
        <v>306</v>
      </c>
      <c r="D136" s="113">
        <v>6750</v>
      </c>
      <c r="E136" s="141"/>
      <c r="F136" s="136">
        <f>D136+E136</f>
        <v>6750</v>
      </c>
      <c r="G136" s="175">
        <v>1125</v>
      </c>
      <c r="H136" s="176"/>
      <c r="I136" s="116"/>
      <c r="J136" s="743"/>
      <c r="K136" s="116"/>
    </row>
    <row r="137" spans="1:11" x14ac:dyDescent="0.25">
      <c r="A137" s="713">
        <v>127</v>
      </c>
      <c r="B137" s="53" t="s">
        <v>307</v>
      </c>
      <c r="C137" s="121" t="s">
        <v>308</v>
      </c>
      <c r="D137" s="113"/>
      <c r="E137" s="141"/>
      <c r="F137" s="136"/>
      <c r="G137" s="175"/>
      <c r="H137" s="176"/>
      <c r="I137" s="116"/>
      <c r="J137" s="743"/>
      <c r="K137" s="116"/>
    </row>
    <row r="138" spans="1:11" x14ac:dyDescent="0.25">
      <c r="A138" s="713">
        <v>128</v>
      </c>
      <c r="B138" s="44" t="s">
        <v>309</v>
      </c>
      <c r="C138" s="121" t="s">
        <v>310</v>
      </c>
      <c r="D138" s="113"/>
      <c r="E138" s="141"/>
      <c r="F138" s="136"/>
      <c r="G138" s="175"/>
      <c r="H138" s="176"/>
      <c r="I138" s="116"/>
      <c r="J138" s="743"/>
      <c r="K138" s="116"/>
    </row>
    <row r="139" spans="1:11" x14ac:dyDescent="0.25">
      <c r="A139" s="713">
        <v>129</v>
      </c>
      <c r="B139" s="53" t="s">
        <v>311</v>
      </c>
      <c r="C139" s="186" t="s">
        <v>312</v>
      </c>
      <c r="D139" s="113"/>
      <c r="E139" s="141"/>
      <c r="F139" s="136"/>
      <c r="G139" s="175"/>
      <c r="H139" s="176"/>
      <c r="I139" s="116"/>
      <c r="J139" s="743"/>
      <c r="K139" s="116"/>
    </row>
    <row r="140" spans="1:11" x14ac:dyDescent="0.25">
      <c r="A140" s="713">
        <v>130</v>
      </c>
      <c r="B140" s="65" t="s">
        <v>313</v>
      </c>
      <c r="C140" s="730" t="s">
        <v>314</v>
      </c>
      <c r="D140" s="113"/>
      <c r="E140" s="141"/>
      <c r="F140" s="136"/>
      <c r="G140" s="175"/>
      <c r="H140" s="176"/>
      <c r="I140" s="116"/>
      <c r="J140" s="743"/>
      <c r="K140" s="116"/>
    </row>
    <row r="141" spans="1:11" x14ac:dyDescent="0.25">
      <c r="A141" s="713">
        <v>131</v>
      </c>
      <c r="B141" s="66" t="s">
        <v>315</v>
      </c>
      <c r="C141" s="123" t="s">
        <v>316</v>
      </c>
      <c r="D141" s="113"/>
      <c r="E141" s="141"/>
      <c r="F141" s="136"/>
      <c r="G141" s="114"/>
      <c r="H141" s="744"/>
      <c r="I141" s="116"/>
      <c r="J141" s="119"/>
      <c r="K141" s="116"/>
    </row>
    <row r="142" spans="1:11" x14ac:dyDescent="0.25">
      <c r="A142" s="713">
        <v>132</v>
      </c>
      <c r="B142" s="68" t="s">
        <v>317</v>
      </c>
      <c r="C142" s="716" t="s">
        <v>318</v>
      </c>
      <c r="D142" s="179">
        <v>419945</v>
      </c>
      <c r="E142" s="145">
        <v>99924</v>
      </c>
      <c r="F142" s="180">
        <f>D142+E142</f>
        <v>519869</v>
      </c>
      <c r="G142" s="745">
        <v>151965</v>
      </c>
      <c r="H142" s="119">
        <v>6603</v>
      </c>
      <c r="I142" s="116">
        <v>526080</v>
      </c>
      <c r="J142" s="746">
        <v>799</v>
      </c>
      <c r="K142" s="181">
        <v>41540</v>
      </c>
    </row>
    <row r="143" spans="1:11" x14ac:dyDescent="0.25">
      <c r="A143" s="713">
        <v>133</v>
      </c>
      <c r="B143" s="70" t="s">
        <v>319</v>
      </c>
      <c r="C143" s="717" t="s">
        <v>320</v>
      </c>
      <c r="D143" s="113"/>
      <c r="E143" s="141"/>
      <c r="F143" s="136"/>
      <c r="G143" s="114"/>
      <c r="H143" s="744"/>
      <c r="I143" s="116"/>
      <c r="J143" s="120"/>
      <c r="K143" s="116"/>
    </row>
    <row r="144" spans="1:11" x14ac:dyDescent="0.25">
      <c r="A144" s="713">
        <v>134</v>
      </c>
      <c r="B144" s="72" t="s">
        <v>323</v>
      </c>
      <c r="C144" s="71" t="s">
        <v>324</v>
      </c>
      <c r="D144" s="113"/>
      <c r="E144" s="141"/>
      <c r="F144" s="136"/>
      <c r="G144" s="114"/>
      <c r="H144" s="744"/>
      <c r="I144" s="116"/>
      <c r="J144" s="120"/>
      <c r="K144" s="116"/>
    </row>
    <row r="145" spans="1:11" s="102" customFormat="1" ht="13.5" thickBot="1" x14ac:dyDescent="0.3">
      <c r="A145" s="718">
        <v>135</v>
      </c>
      <c r="B145" s="719" t="s">
        <v>736</v>
      </c>
      <c r="C145" s="720" t="s">
        <v>737</v>
      </c>
      <c r="D145" s="732"/>
      <c r="E145" s="733"/>
      <c r="F145" s="733"/>
      <c r="G145" s="736"/>
      <c r="H145" s="737"/>
      <c r="I145" s="736"/>
      <c r="J145" s="737"/>
      <c r="K145" s="736"/>
    </row>
    <row r="146" spans="1:11" s="103" customFormat="1" x14ac:dyDescent="0.25">
      <c r="C146" s="124"/>
      <c r="D146" s="102"/>
      <c r="E146" s="102"/>
      <c r="F146" s="102"/>
      <c r="G146" s="102"/>
    </row>
    <row r="148" spans="1:11" s="125" customFormat="1" x14ac:dyDescent="0.25">
      <c r="C148" s="126"/>
      <c r="D148" s="102"/>
      <c r="E148" s="102"/>
      <c r="F148" s="131"/>
      <c r="G148" s="102"/>
      <c r="H148" s="182"/>
      <c r="I148" s="183"/>
      <c r="J148" s="182"/>
      <c r="K148" s="127"/>
    </row>
    <row r="149" spans="1:11" x14ac:dyDescent="0.25">
      <c r="H149" s="149"/>
      <c r="I149" s="102"/>
      <c r="J149" s="149"/>
      <c r="K149" s="102"/>
    </row>
  </sheetData>
  <mergeCells count="12">
    <mergeCell ref="A5:C5"/>
    <mergeCell ref="A6:C6"/>
    <mergeCell ref="A7:C7"/>
    <mergeCell ref="A86:A89"/>
    <mergeCell ref="B86:B89"/>
    <mergeCell ref="A1:K1"/>
    <mergeCell ref="A3:A4"/>
    <mergeCell ref="B3:B4"/>
    <mergeCell ref="C3:C4"/>
    <mergeCell ref="D3:G3"/>
    <mergeCell ref="H3:I3"/>
    <mergeCell ref="J3:K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61"/>
  <sheetViews>
    <sheetView showZeros="0" zoomScaleNormal="100" workbookViewId="0">
      <pane xSplit="3" ySplit="7" topLeftCell="D33" activePane="bottomRight" state="frozen"/>
      <selection pane="topRight" activeCell="D1" sqref="D1"/>
      <selection pane="bottomLeft" activeCell="A8" sqref="A8"/>
      <selection pane="bottomRight" activeCell="M57" sqref="M57"/>
    </sheetView>
  </sheetViews>
  <sheetFormatPr defaultRowHeight="15" x14ac:dyDescent="0.25"/>
  <cols>
    <col min="1" max="1" width="4.42578125" style="485" customWidth="1"/>
    <col min="2" max="2" width="8.5703125" style="486" customWidth="1"/>
    <col min="3" max="3" width="41.42578125" style="487" bestFit="1" customWidth="1"/>
    <col min="4" max="4" width="12.28515625" style="487" customWidth="1"/>
    <col min="5" max="5" width="10.5703125" style="488" customWidth="1"/>
    <col min="6" max="6" width="11" style="488" customWidth="1"/>
    <col min="7" max="7" width="15" style="488" customWidth="1"/>
    <col min="8" max="8" width="10.85546875" style="488" customWidth="1"/>
    <col min="9" max="9" width="10.42578125" style="488" customWidth="1"/>
    <col min="10" max="10" width="9" style="488" customWidth="1"/>
    <col min="11" max="12" width="13.85546875" style="488" customWidth="1"/>
    <col min="13" max="13" width="11.85546875" style="461" customWidth="1"/>
    <col min="14" max="16384" width="9.140625" style="461"/>
  </cols>
  <sheetData>
    <row r="1" spans="1:12" ht="22.5" customHeight="1" x14ac:dyDescent="0.25">
      <c r="A1" s="1252" t="s">
        <v>598</v>
      </c>
      <c r="B1" s="1252"/>
      <c r="C1" s="1252"/>
      <c r="D1" s="1252"/>
      <c r="E1" s="1252"/>
      <c r="F1" s="1252"/>
      <c r="G1" s="1252"/>
      <c r="H1" s="1252"/>
      <c r="I1" s="1252"/>
      <c r="J1" s="1252"/>
      <c r="K1" s="1252"/>
      <c r="L1" s="1252"/>
    </row>
    <row r="2" spans="1:12" x14ac:dyDescent="0.25">
      <c r="A2" s="462"/>
      <c r="B2" s="463"/>
      <c r="C2" s="464"/>
      <c r="D2" s="464"/>
      <c r="E2" s="465"/>
      <c r="F2" s="465"/>
      <c r="G2" s="465"/>
      <c r="H2" s="465"/>
      <c r="I2" s="465"/>
      <c r="J2" s="465"/>
      <c r="K2" s="465"/>
      <c r="L2" s="465"/>
    </row>
    <row r="3" spans="1:12" ht="15.75" customHeight="1" x14ac:dyDescent="0.25">
      <c r="A3" s="1253" t="s">
        <v>0</v>
      </c>
      <c r="B3" s="1254" t="s">
        <v>1</v>
      </c>
      <c r="C3" s="1253" t="s">
        <v>93</v>
      </c>
      <c r="D3" s="1256" t="s">
        <v>599</v>
      </c>
      <c r="E3" s="1257"/>
      <c r="F3" s="1257"/>
      <c r="G3" s="1257"/>
      <c r="H3" s="1258"/>
      <c r="I3" s="1259" t="s">
        <v>600</v>
      </c>
      <c r="J3" s="1260"/>
      <c r="K3" s="1260"/>
      <c r="L3" s="1261"/>
    </row>
    <row r="4" spans="1:12" ht="28.5" customHeight="1" x14ac:dyDescent="0.25">
      <c r="A4" s="1253"/>
      <c r="B4" s="1255"/>
      <c r="C4" s="1253"/>
      <c r="D4" s="795" t="s">
        <v>601</v>
      </c>
      <c r="E4" s="466" t="s">
        <v>602</v>
      </c>
      <c r="F4" s="466" t="s">
        <v>603</v>
      </c>
      <c r="G4" s="467" t="s">
        <v>604</v>
      </c>
      <c r="H4" s="467" t="s">
        <v>335</v>
      </c>
      <c r="I4" s="466" t="s">
        <v>602</v>
      </c>
      <c r="J4" s="466" t="s">
        <v>603</v>
      </c>
      <c r="K4" s="467" t="s">
        <v>604</v>
      </c>
      <c r="L4" s="467" t="s">
        <v>335</v>
      </c>
    </row>
    <row r="5" spans="1:12" ht="12.75" customHeight="1" x14ac:dyDescent="0.25">
      <c r="A5" s="795"/>
      <c r="B5" s="796"/>
      <c r="C5" s="468" t="s">
        <v>335</v>
      </c>
      <c r="D5" s="469">
        <f>D6+D7</f>
        <v>11988</v>
      </c>
      <c r="E5" s="470">
        <f t="shared" ref="E5:K5" si="0">E6+E7</f>
        <v>149625</v>
      </c>
      <c r="F5" s="470">
        <f t="shared" si="0"/>
        <v>1297</v>
      </c>
      <c r="G5" s="469">
        <f t="shared" si="0"/>
        <v>33355</v>
      </c>
      <c r="H5" s="469">
        <f t="shared" si="0"/>
        <v>196265</v>
      </c>
      <c r="I5" s="470">
        <f>I6+I7</f>
        <v>62960</v>
      </c>
      <c r="J5" s="470">
        <f t="shared" si="0"/>
        <v>2708</v>
      </c>
      <c r="K5" s="469">
        <f t="shared" si="0"/>
        <v>5033</v>
      </c>
      <c r="L5" s="469">
        <f>L6+L7</f>
        <v>70701</v>
      </c>
    </row>
    <row r="6" spans="1:12" ht="16.5" customHeight="1" x14ac:dyDescent="0.25">
      <c r="A6" s="795"/>
      <c r="B6" s="796"/>
      <c r="C6" s="471" t="s">
        <v>105</v>
      </c>
      <c r="D6" s="472">
        <v>0</v>
      </c>
      <c r="E6" s="472">
        <v>1900</v>
      </c>
      <c r="F6" s="472">
        <v>0</v>
      </c>
      <c r="G6" s="472">
        <v>0</v>
      </c>
      <c r="H6" s="466">
        <f>D6+E6+F6+G6</f>
        <v>1900</v>
      </c>
      <c r="I6" s="466">
        <v>0</v>
      </c>
      <c r="J6" s="466">
        <v>673</v>
      </c>
      <c r="K6" s="466">
        <v>0</v>
      </c>
      <c r="L6" s="466">
        <f>I6+J6+K6</f>
        <v>673</v>
      </c>
    </row>
    <row r="7" spans="1:12" ht="12.75" customHeight="1" x14ac:dyDescent="0.25">
      <c r="A7" s="795"/>
      <c r="B7" s="796"/>
      <c r="C7" s="471" t="s">
        <v>108</v>
      </c>
      <c r="D7" s="469">
        <f>SUM(D8:D55)</f>
        <v>11988</v>
      </c>
      <c r="E7" s="469">
        <f>SUM(E8:E55)</f>
        <v>147725</v>
      </c>
      <c r="F7" s="469">
        <f>SUM(F8:F55)</f>
        <v>1297</v>
      </c>
      <c r="G7" s="469">
        <f>SUM(G8:G55)</f>
        <v>33355</v>
      </c>
      <c r="H7" s="469">
        <f>SUM(H8:H55)</f>
        <v>194365</v>
      </c>
      <c r="I7" s="469">
        <f t="shared" ref="I7:K7" si="1">SUM(I8:I55)</f>
        <v>62960</v>
      </c>
      <c r="J7" s="469">
        <f t="shared" si="1"/>
        <v>2035</v>
      </c>
      <c r="K7" s="469">
        <f t="shared" si="1"/>
        <v>5033</v>
      </c>
      <c r="L7" s="469">
        <f>SUM(L8:L55)</f>
        <v>70028</v>
      </c>
    </row>
    <row r="8" spans="1:12" ht="12.75" customHeight="1" x14ac:dyDescent="0.25">
      <c r="A8" s="473">
        <v>1</v>
      </c>
      <c r="B8" s="474" t="s">
        <v>80</v>
      </c>
      <c r="C8" s="305" t="s">
        <v>81</v>
      </c>
      <c r="D8" s="472">
        <v>0</v>
      </c>
      <c r="E8" s="472">
        <v>1706</v>
      </c>
      <c r="F8" s="472">
        <v>0</v>
      </c>
      <c r="G8" s="472">
        <v>445</v>
      </c>
      <c r="H8" s="466">
        <f t="shared" ref="H8:H55" si="2">D8+E8+F8+G8</f>
        <v>2151</v>
      </c>
      <c r="I8" s="466"/>
      <c r="J8" s="466"/>
      <c r="K8" s="466"/>
      <c r="L8" s="466">
        <v>0</v>
      </c>
    </row>
    <row r="9" spans="1:12" ht="12.75" customHeight="1" x14ac:dyDescent="0.25">
      <c r="A9" s="473">
        <v>2</v>
      </c>
      <c r="B9" s="474" t="s">
        <v>117</v>
      </c>
      <c r="C9" s="305" t="s">
        <v>564</v>
      </c>
      <c r="D9" s="472">
        <v>0</v>
      </c>
      <c r="E9" s="472">
        <v>6497</v>
      </c>
      <c r="F9" s="472">
        <v>0</v>
      </c>
      <c r="G9" s="472">
        <v>2268</v>
      </c>
      <c r="H9" s="466">
        <f t="shared" si="2"/>
        <v>8765</v>
      </c>
      <c r="I9" s="466">
        <v>2711</v>
      </c>
      <c r="J9" s="466">
        <v>0</v>
      </c>
      <c r="K9" s="466">
        <v>0</v>
      </c>
      <c r="L9" s="466">
        <v>2711</v>
      </c>
    </row>
    <row r="10" spans="1:12" ht="12.75" customHeight="1" x14ac:dyDescent="0.25">
      <c r="A10" s="473">
        <v>3</v>
      </c>
      <c r="B10" s="474" t="s">
        <v>20</v>
      </c>
      <c r="C10" s="305" t="s">
        <v>21</v>
      </c>
      <c r="D10" s="472">
        <v>0</v>
      </c>
      <c r="E10" s="472">
        <v>2301</v>
      </c>
      <c r="F10" s="472">
        <v>0</v>
      </c>
      <c r="G10" s="472">
        <v>0</v>
      </c>
      <c r="H10" s="466">
        <f t="shared" si="2"/>
        <v>2301</v>
      </c>
      <c r="I10" s="466"/>
      <c r="J10" s="466"/>
      <c r="K10" s="466"/>
      <c r="L10" s="466">
        <v>0</v>
      </c>
    </row>
    <row r="11" spans="1:12" ht="12.75" customHeight="1" x14ac:dyDescent="0.25">
      <c r="A11" s="473">
        <v>4</v>
      </c>
      <c r="B11" s="474" t="s">
        <v>135</v>
      </c>
      <c r="C11" s="305" t="s">
        <v>136</v>
      </c>
      <c r="D11" s="472">
        <v>0</v>
      </c>
      <c r="E11" s="472">
        <v>1664</v>
      </c>
      <c r="F11" s="472">
        <v>30</v>
      </c>
      <c r="G11" s="472">
        <v>448</v>
      </c>
      <c r="H11" s="466">
        <f t="shared" si="2"/>
        <v>2142</v>
      </c>
      <c r="I11" s="466"/>
      <c r="J11" s="466"/>
      <c r="K11" s="466"/>
      <c r="L11" s="466">
        <v>0</v>
      </c>
    </row>
    <row r="12" spans="1:12" ht="12.75" customHeight="1" x14ac:dyDescent="0.25">
      <c r="A12" s="473">
        <v>5</v>
      </c>
      <c r="B12" s="474" t="s">
        <v>30</v>
      </c>
      <c r="C12" s="305" t="s">
        <v>31</v>
      </c>
      <c r="D12" s="472">
        <v>0</v>
      </c>
      <c r="E12" s="472">
        <v>4418</v>
      </c>
      <c r="F12" s="472">
        <v>0</v>
      </c>
      <c r="G12" s="472">
        <v>1607</v>
      </c>
      <c r="H12" s="466">
        <f t="shared" si="2"/>
        <v>6025</v>
      </c>
      <c r="I12" s="466">
        <v>1909</v>
      </c>
      <c r="J12" s="466">
        <v>0</v>
      </c>
      <c r="K12" s="466">
        <v>0</v>
      </c>
      <c r="L12" s="466">
        <v>1909</v>
      </c>
    </row>
    <row r="13" spans="1:12" ht="12.75" customHeight="1" x14ac:dyDescent="0.25">
      <c r="A13" s="473">
        <v>6</v>
      </c>
      <c r="B13" s="474" t="s">
        <v>84</v>
      </c>
      <c r="C13" s="305" t="s">
        <v>605</v>
      </c>
      <c r="D13" s="472">
        <v>0</v>
      </c>
      <c r="E13" s="472">
        <v>1755</v>
      </c>
      <c r="F13" s="472">
        <v>0</v>
      </c>
      <c r="G13" s="472">
        <v>0</v>
      </c>
      <c r="H13" s="466">
        <f t="shared" si="2"/>
        <v>1755</v>
      </c>
      <c r="I13" s="466"/>
      <c r="J13" s="466"/>
      <c r="K13" s="466"/>
      <c r="L13" s="466">
        <v>0</v>
      </c>
    </row>
    <row r="14" spans="1:12" ht="12.75" customHeight="1" x14ac:dyDescent="0.25">
      <c r="A14" s="473">
        <v>7</v>
      </c>
      <c r="B14" s="474" t="s">
        <v>141</v>
      </c>
      <c r="C14" s="305" t="s">
        <v>142</v>
      </c>
      <c r="D14" s="472">
        <v>0</v>
      </c>
      <c r="E14" s="472">
        <v>2216</v>
      </c>
      <c r="F14" s="472">
        <v>40</v>
      </c>
      <c r="G14" s="472">
        <v>593</v>
      </c>
      <c r="H14" s="466">
        <f t="shared" si="2"/>
        <v>2849</v>
      </c>
      <c r="I14" s="466">
        <v>901</v>
      </c>
      <c r="J14" s="466">
        <v>292</v>
      </c>
      <c r="K14" s="466">
        <v>59</v>
      </c>
      <c r="L14" s="466">
        <v>1252</v>
      </c>
    </row>
    <row r="15" spans="1:12" ht="12.75" customHeight="1" x14ac:dyDescent="0.25">
      <c r="A15" s="473">
        <v>8</v>
      </c>
      <c r="B15" s="474" t="s">
        <v>145</v>
      </c>
      <c r="C15" s="305" t="s">
        <v>606</v>
      </c>
      <c r="D15" s="472">
        <v>0</v>
      </c>
      <c r="E15" s="472">
        <v>0</v>
      </c>
      <c r="F15" s="472">
        <v>0</v>
      </c>
      <c r="G15" s="472">
        <v>0</v>
      </c>
      <c r="H15" s="466">
        <f t="shared" si="2"/>
        <v>0</v>
      </c>
      <c r="I15" s="466">
        <v>901</v>
      </c>
      <c r="J15" s="466">
        <v>292</v>
      </c>
      <c r="K15" s="466">
        <v>59</v>
      </c>
      <c r="L15" s="466">
        <v>1252</v>
      </c>
    </row>
    <row r="16" spans="1:12" ht="12.75" customHeight="1" x14ac:dyDescent="0.25">
      <c r="A16" s="473">
        <v>9</v>
      </c>
      <c r="B16" s="474" t="s">
        <v>149</v>
      </c>
      <c r="C16" s="305" t="s">
        <v>607</v>
      </c>
      <c r="D16" s="472">
        <v>0</v>
      </c>
      <c r="E16" s="472">
        <v>8806</v>
      </c>
      <c r="F16" s="472">
        <v>134</v>
      </c>
      <c r="G16" s="472">
        <v>1722</v>
      </c>
      <c r="H16" s="466">
        <f t="shared" si="2"/>
        <v>10662</v>
      </c>
      <c r="I16" s="466">
        <v>3049</v>
      </c>
      <c r="J16" s="466">
        <v>116</v>
      </c>
      <c r="K16" s="466">
        <v>0</v>
      </c>
      <c r="L16" s="466">
        <v>3165</v>
      </c>
    </row>
    <row r="17" spans="1:12" ht="12.75" customHeight="1" x14ac:dyDescent="0.25">
      <c r="A17" s="473">
        <v>10</v>
      </c>
      <c r="B17" s="474" t="s">
        <v>157</v>
      </c>
      <c r="C17" s="305" t="s">
        <v>608</v>
      </c>
      <c r="D17" s="472">
        <v>0</v>
      </c>
      <c r="E17" s="472">
        <v>2758</v>
      </c>
      <c r="F17" s="472">
        <v>0</v>
      </c>
      <c r="G17" s="472">
        <v>702</v>
      </c>
      <c r="H17" s="466">
        <f t="shared" si="2"/>
        <v>3460</v>
      </c>
      <c r="I17" s="466"/>
      <c r="J17" s="466"/>
      <c r="K17" s="466"/>
      <c r="L17" s="466">
        <v>0</v>
      </c>
    </row>
    <row r="18" spans="1:12" ht="12.75" customHeight="1" x14ac:dyDescent="0.25">
      <c r="A18" s="473">
        <v>11</v>
      </c>
      <c r="B18" s="474" t="s">
        <v>46</v>
      </c>
      <c r="C18" s="305" t="s">
        <v>502</v>
      </c>
      <c r="D18" s="472">
        <v>0</v>
      </c>
      <c r="E18" s="472">
        <v>4345</v>
      </c>
      <c r="F18" s="472">
        <v>75</v>
      </c>
      <c r="G18" s="472">
        <v>0</v>
      </c>
      <c r="H18" s="466">
        <f t="shared" si="2"/>
        <v>4420</v>
      </c>
      <c r="I18" s="466"/>
      <c r="J18" s="466"/>
      <c r="K18" s="466"/>
      <c r="L18" s="466">
        <v>0</v>
      </c>
    </row>
    <row r="19" spans="1:12" ht="12.75" customHeight="1" x14ac:dyDescent="0.25">
      <c r="A19" s="473">
        <v>12</v>
      </c>
      <c r="B19" s="474" t="s">
        <v>58</v>
      </c>
      <c r="C19" s="305" t="s">
        <v>59</v>
      </c>
      <c r="D19" s="472">
        <v>0</v>
      </c>
      <c r="E19" s="472">
        <v>3005</v>
      </c>
      <c r="F19" s="472">
        <v>52</v>
      </c>
      <c r="G19" s="472">
        <v>0</v>
      </c>
      <c r="H19" s="466">
        <f t="shared" si="2"/>
        <v>3057</v>
      </c>
      <c r="I19" s="466"/>
      <c r="J19" s="466"/>
      <c r="K19" s="466"/>
      <c r="L19" s="466">
        <v>0</v>
      </c>
    </row>
    <row r="20" spans="1:12" ht="12.75" customHeight="1" x14ac:dyDescent="0.25">
      <c r="A20" s="473">
        <v>13</v>
      </c>
      <c r="B20" s="474" t="s">
        <v>82</v>
      </c>
      <c r="C20" s="305" t="s">
        <v>83</v>
      </c>
      <c r="D20" s="472">
        <v>0</v>
      </c>
      <c r="E20" s="472">
        <v>3211</v>
      </c>
      <c r="F20" s="472">
        <v>0</v>
      </c>
      <c r="G20" s="472">
        <v>823</v>
      </c>
      <c r="H20" s="466">
        <f t="shared" si="2"/>
        <v>4034</v>
      </c>
      <c r="I20" s="466"/>
      <c r="J20" s="466"/>
      <c r="K20" s="466"/>
      <c r="L20" s="466">
        <v>0</v>
      </c>
    </row>
    <row r="21" spans="1:12" ht="12.75" customHeight="1" x14ac:dyDescent="0.25">
      <c r="A21" s="473">
        <v>14</v>
      </c>
      <c r="B21" s="474" t="s">
        <v>169</v>
      </c>
      <c r="C21" s="305" t="s">
        <v>609</v>
      </c>
      <c r="D21" s="472">
        <v>0</v>
      </c>
      <c r="E21" s="472">
        <v>570</v>
      </c>
      <c r="F21" s="472">
        <v>8</v>
      </c>
      <c r="G21" s="472">
        <v>114</v>
      </c>
      <c r="H21" s="466">
        <f t="shared" si="2"/>
        <v>692</v>
      </c>
      <c r="I21" s="466">
        <v>217</v>
      </c>
      <c r="J21" s="466">
        <v>0</v>
      </c>
      <c r="K21" s="466">
        <v>0</v>
      </c>
      <c r="L21" s="466">
        <v>217</v>
      </c>
    </row>
    <row r="22" spans="1:12" ht="12.75" customHeight="1" x14ac:dyDescent="0.25">
      <c r="A22" s="473">
        <v>15</v>
      </c>
      <c r="B22" s="474" t="s">
        <v>171</v>
      </c>
      <c r="C22" s="305" t="s">
        <v>507</v>
      </c>
      <c r="D22" s="472">
        <v>0</v>
      </c>
      <c r="E22" s="472">
        <v>2769</v>
      </c>
      <c r="F22" s="472">
        <v>49</v>
      </c>
      <c r="G22" s="472">
        <v>727</v>
      </c>
      <c r="H22" s="466">
        <f t="shared" si="2"/>
        <v>3545</v>
      </c>
      <c r="I22" s="466">
        <v>2774</v>
      </c>
      <c r="J22" s="466">
        <v>41</v>
      </c>
      <c r="K22" s="466">
        <v>81</v>
      </c>
      <c r="L22" s="466">
        <v>2896</v>
      </c>
    </row>
    <row r="23" spans="1:12" ht="12.75" customHeight="1" x14ac:dyDescent="0.25">
      <c r="A23" s="473">
        <v>16</v>
      </c>
      <c r="B23" s="474" t="s">
        <v>173</v>
      </c>
      <c r="C23" s="305" t="s">
        <v>174</v>
      </c>
      <c r="D23" s="472">
        <v>0</v>
      </c>
      <c r="E23" s="472">
        <v>2248</v>
      </c>
      <c r="F23" s="472">
        <v>39</v>
      </c>
      <c r="G23" s="472">
        <v>0</v>
      </c>
      <c r="H23" s="466">
        <f t="shared" si="2"/>
        <v>2287</v>
      </c>
      <c r="I23" s="466"/>
      <c r="J23" s="466"/>
      <c r="K23" s="466"/>
      <c r="L23" s="466">
        <v>0</v>
      </c>
    </row>
    <row r="24" spans="1:12" ht="12.75" customHeight="1" x14ac:dyDescent="0.25">
      <c r="A24" s="473">
        <v>17</v>
      </c>
      <c r="B24" s="474" t="s">
        <v>177</v>
      </c>
      <c r="C24" s="305" t="s">
        <v>178</v>
      </c>
      <c r="D24" s="472">
        <v>0</v>
      </c>
      <c r="E24" s="472">
        <v>1939</v>
      </c>
      <c r="F24" s="472">
        <v>0</v>
      </c>
      <c r="G24" s="472">
        <v>0</v>
      </c>
      <c r="H24" s="466">
        <f t="shared" si="2"/>
        <v>1939</v>
      </c>
      <c r="I24" s="466"/>
      <c r="J24" s="466"/>
      <c r="K24" s="466"/>
      <c r="L24" s="466">
        <v>0</v>
      </c>
    </row>
    <row r="25" spans="1:12" ht="12.75" customHeight="1" x14ac:dyDescent="0.25">
      <c r="A25" s="473">
        <v>18</v>
      </c>
      <c r="B25" s="474" t="s">
        <v>185</v>
      </c>
      <c r="C25" s="305" t="s">
        <v>186</v>
      </c>
      <c r="D25" s="472">
        <v>0</v>
      </c>
      <c r="E25" s="472">
        <v>4511</v>
      </c>
      <c r="F25" s="472">
        <v>0</v>
      </c>
      <c r="G25" s="472">
        <v>0</v>
      </c>
      <c r="H25" s="466">
        <f t="shared" si="2"/>
        <v>4511</v>
      </c>
      <c r="I25" s="466"/>
      <c r="J25" s="466"/>
      <c r="K25" s="466"/>
      <c r="L25" s="466">
        <v>0</v>
      </c>
    </row>
    <row r="26" spans="1:12" ht="12.75" customHeight="1" x14ac:dyDescent="0.25">
      <c r="A26" s="473">
        <v>19</v>
      </c>
      <c r="B26" s="474" t="s">
        <v>64</v>
      </c>
      <c r="C26" s="305" t="s">
        <v>65</v>
      </c>
      <c r="D26" s="472">
        <v>0</v>
      </c>
      <c r="E26" s="472">
        <v>1711</v>
      </c>
      <c r="F26" s="472">
        <v>0</v>
      </c>
      <c r="G26" s="472">
        <v>0</v>
      </c>
      <c r="H26" s="466">
        <f t="shared" si="2"/>
        <v>1711</v>
      </c>
      <c r="I26" s="466"/>
      <c r="J26" s="466"/>
      <c r="K26" s="466"/>
      <c r="L26" s="466">
        <v>0</v>
      </c>
    </row>
    <row r="27" spans="1:12" ht="12.75" customHeight="1" x14ac:dyDescent="0.25">
      <c r="A27" s="473">
        <v>20</v>
      </c>
      <c r="B27" s="474" t="s">
        <v>217</v>
      </c>
      <c r="C27" s="305" t="s">
        <v>610</v>
      </c>
      <c r="D27" s="472">
        <v>0</v>
      </c>
      <c r="E27" s="472">
        <v>2135</v>
      </c>
      <c r="F27" s="472">
        <v>40</v>
      </c>
      <c r="G27" s="472">
        <v>0</v>
      </c>
      <c r="H27" s="466">
        <f t="shared" si="2"/>
        <v>2175</v>
      </c>
      <c r="I27" s="466"/>
      <c r="J27" s="466"/>
      <c r="K27" s="466"/>
      <c r="L27" s="466">
        <v>0</v>
      </c>
    </row>
    <row r="28" spans="1:12" ht="12.75" customHeight="1" x14ac:dyDescent="0.25">
      <c r="A28" s="473">
        <v>21</v>
      </c>
      <c r="B28" s="474" t="s">
        <v>50</v>
      </c>
      <c r="C28" s="305" t="s">
        <v>51</v>
      </c>
      <c r="D28" s="472">
        <v>0</v>
      </c>
      <c r="E28" s="472">
        <v>5105</v>
      </c>
      <c r="F28" s="472">
        <v>39</v>
      </c>
      <c r="G28" s="472">
        <v>258</v>
      </c>
      <c r="H28" s="466">
        <f t="shared" si="2"/>
        <v>5402</v>
      </c>
      <c r="I28" s="466"/>
      <c r="J28" s="466"/>
      <c r="K28" s="466"/>
      <c r="L28" s="466">
        <v>0</v>
      </c>
    </row>
    <row r="29" spans="1:12" ht="12.75" customHeight="1" x14ac:dyDescent="0.25">
      <c r="A29" s="473">
        <v>22</v>
      </c>
      <c r="B29" s="474" t="s">
        <v>52</v>
      </c>
      <c r="C29" s="305" t="s">
        <v>53</v>
      </c>
      <c r="D29" s="472">
        <v>0</v>
      </c>
      <c r="E29" s="472">
        <v>2963</v>
      </c>
      <c r="F29" s="472">
        <v>40</v>
      </c>
      <c r="G29" s="472">
        <v>560</v>
      </c>
      <c r="H29" s="466">
        <f t="shared" si="2"/>
        <v>3563</v>
      </c>
      <c r="I29" s="466"/>
      <c r="J29" s="466"/>
      <c r="K29" s="466"/>
      <c r="L29" s="466">
        <v>0</v>
      </c>
    </row>
    <row r="30" spans="1:12" ht="12.75" customHeight="1" x14ac:dyDescent="0.25">
      <c r="A30" s="473">
        <v>23</v>
      </c>
      <c r="B30" s="474" t="s">
        <v>44</v>
      </c>
      <c r="C30" s="305" t="s">
        <v>221</v>
      </c>
      <c r="D30" s="472">
        <v>0</v>
      </c>
      <c r="E30" s="472">
        <v>1852</v>
      </c>
      <c r="F30" s="472"/>
      <c r="G30" s="472"/>
      <c r="H30" s="466">
        <f t="shared" si="2"/>
        <v>1852</v>
      </c>
      <c r="I30" s="466"/>
      <c r="J30" s="466"/>
      <c r="K30" s="466"/>
      <c r="L30" s="466"/>
    </row>
    <row r="31" spans="1:12" ht="12.75" customHeight="1" x14ac:dyDescent="0.25">
      <c r="A31" s="473">
        <v>24</v>
      </c>
      <c r="B31" s="474" t="s">
        <v>54</v>
      </c>
      <c r="C31" s="305" t="s">
        <v>55</v>
      </c>
      <c r="D31" s="472">
        <v>4350</v>
      </c>
      <c r="E31" s="472">
        <v>11004</v>
      </c>
      <c r="F31" s="472">
        <v>148</v>
      </c>
      <c r="G31" s="472">
        <v>1704</v>
      </c>
      <c r="H31" s="466">
        <f t="shared" si="2"/>
        <v>17206</v>
      </c>
      <c r="I31" s="466"/>
      <c r="J31" s="466"/>
      <c r="K31" s="466"/>
      <c r="L31" s="466">
        <v>0</v>
      </c>
    </row>
    <row r="32" spans="1:12" x14ac:dyDescent="0.25">
      <c r="A32" s="473">
        <v>25</v>
      </c>
      <c r="B32" s="474" t="s">
        <v>36</v>
      </c>
      <c r="C32" s="305" t="s">
        <v>498</v>
      </c>
      <c r="D32" s="472">
        <v>0</v>
      </c>
      <c r="E32" s="472">
        <v>4824</v>
      </c>
      <c r="F32" s="472">
        <v>16</v>
      </c>
      <c r="G32" s="472">
        <v>232</v>
      </c>
      <c r="H32" s="466">
        <f t="shared" si="2"/>
        <v>5072</v>
      </c>
      <c r="I32" s="466">
        <v>1904</v>
      </c>
      <c r="J32" s="466">
        <v>0</v>
      </c>
      <c r="K32" s="466">
        <v>0</v>
      </c>
      <c r="L32" s="466">
        <v>1904</v>
      </c>
    </row>
    <row r="33" spans="1:12" ht="12.75" customHeight="1" x14ac:dyDescent="0.25">
      <c r="A33" s="473">
        <v>26</v>
      </c>
      <c r="B33" s="474" t="s">
        <v>48</v>
      </c>
      <c r="C33" s="305" t="s">
        <v>611</v>
      </c>
      <c r="D33" s="472">
        <v>0</v>
      </c>
      <c r="E33" s="472">
        <v>720</v>
      </c>
      <c r="F33" s="472">
        <v>0</v>
      </c>
      <c r="G33" s="472">
        <v>106</v>
      </c>
      <c r="H33" s="466">
        <f t="shared" si="2"/>
        <v>826</v>
      </c>
      <c r="I33" s="466"/>
      <c r="J33" s="466"/>
      <c r="K33" s="466"/>
      <c r="L33" s="466">
        <v>0</v>
      </c>
    </row>
    <row r="34" spans="1:12" ht="12.75" customHeight="1" x14ac:dyDescent="0.25">
      <c r="A34" s="473">
        <v>27</v>
      </c>
      <c r="B34" s="474" t="s">
        <v>56</v>
      </c>
      <c r="C34" s="305" t="s">
        <v>612</v>
      </c>
      <c r="D34" s="472">
        <v>0</v>
      </c>
      <c r="E34" s="472">
        <v>2332</v>
      </c>
      <c r="F34" s="472">
        <v>37</v>
      </c>
      <c r="G34" s="472">
        <v>554</v>
      </c>
      <c r="H34" s="466">
        <f t="shared" si="2"/>
        <v>2923</v>
      </c>
      <c r="I34" s="466">
        <v>918</v>
      </c>
      <c r="J34" s="466">
        <v>31</v>
      </c>
      <c r="K34" s="466"/>
      <c r="L34" s="466">
        <v>949</v>
      </c>
    </row>
    <row r="35" spans="1:12" ht="12.75" customHeight="1" x14ac:dyDescent="0.25">
      <c r="A35" s="473">
        <v>28</v>
      </c>
      <c r="B35" s="475" t="s">
        <v>228</v>
      </c>
      <c r="C35" s="305" t="s">
        <v>580</v>
      </c>
      <c r="D35" s="472">
        <v>0</v>
      </c>
      <c r="E35" s="472">
        <v>688</v>
      </c>
      <c r="F35" s="472">
        <v>9</v>
      </c>
      <c r="G35" s="472">
        <v>138</v>
      </c>
      <c r="H35" s="466">
        <f t="shared" si="2"/>
        <v>835</v>
      </c>
      <c r="I35" s="466">
        <v>111</v>
      </c>
      <c r="J35" s="466">
        <v>2</v>
      </c>
      <c r="K35" s="466">
        <v>0</v>
      </c>
      <c r="L35" s="466">
        <v>113</v>
      </c>
    </row>
    <row r="36" spans="1:12" ht="12.75" customHeight="1" x14ac:dyDescent="0.25">
      <c r="A36" s="473">
        <v>29</v>
      </c>
      <c r="B36" s="474" t="s">
        <v>74</v>
      </c>
      <c r="C36" s="305" t="s">
        <v>613</v>
      </c>
      <c r="D36" s="472">
        <v>0</v>
      </c>
      <c r="E36" s="472">
        <v>2622</v>
      </c>
      <c r="F36" s="472">
        <v>77</v>
      </c>
      <c r="G36" s="472">
        <v>0</v>
      </c>
      <c r="H36" s="466">
        <f t="shared" si="2"/>
        <v>2699</v>
      </c>
      <c r="I36" s="466"/>
      <c r="J36" s="466"/>
      <c r="K36" s="466"/>
      <c r="L36" s="466">
        <v>0</v>
      </c>
    </row>
    <row r="37" spans="1:12" ht="12.75" customHeight="1" x14ac:dyDescent="0.25">
      <c r="A37" s="473">
        <v>30</v>
      </c>
      <c r="B37" s="474" t="s">
        <v>238</v>
      </c>
      <c r="C37" s="305" t="s">
        <v>239</v>
      </c>
      <c r="D37" s="472">
        <v>0</v>
      </c>
      <c r="E37" s="472">
        <v>1234</v>
      </c>
      <c r="F37" s="472">
        <v>0</v>
      </c>
      <c r="G37" s="472">
        <v>0</v>
      </c>
      <c r="H37" s="466">
        <f t="shared" si="2"/>
        <v>1234</v>
      </c>
      <c r="I37" s="466"/>
      <c r="J37" s="466"/>
      <c r="K37" s="466"/>
      <c r="L37" s="466">
        <v>0</v>
      </c>
    </row>
    <row r="38" spans="1:12" ht="12.75" customHeight="1" x14ac:dyDescent="0.25">
      <c r="A38" s="473">
        <v>31</v>
      </c>
      <c r="B38" s="474" t="s">
        <v>240</v>
      </c>
      <c r="C38" s="305" t="s">
        <v>241</v>
      </c>
      <c r="D38" s="472">
        <v>0</v>
      </c>
      <c r="E38" s="472">
        <v>982</v>
      </c>
      <c r="F38" s="472">
        <v>0</v>
      </c>
      <c r="G38" s="472">
        <v>0</v>
      </c>
      <c r="H38" s="466">
        <f t="shared" si="2"/>
        <v>982</v>
      </c>
      <c r="I38" s="466"/>
      <c r="J38" s="466"/>
      <c r="K38" s="466"/>
      <c r="L38" s="466">
        <v>0</v>
      </c>
    </row>
    <row r="39" spans="1:12" ht="12.75" customHeight="1" x14ac:dyDescent="0.25">
      <c r="A39" s="473">
        <v>32</v>
      </c>
      <c r="B39" s="474" t="s">
        <v>88</v>
      </c>
      <c r="C39" s="305" t="s">
        <v>89</v>
      </c>
      <c r="D39" s="472">
        <v>0</v>
      </c>
      <c r="E39" s="472">
        <v>686</v>
      </c>
      <c r="F39" s="472">
        <v>11</v>
      </c>
      <c r="G39" s="472">
        <v>169</v>
      </c>
      <c r="H39" s="466">
        <f t="shared" si="2"/>
        <v>866</v>
      </c>
      <c r="I39" s="466"/>
      <c r="J39" s="466"/>
      <c r="K39" s="466"/>
      <c r="L39" s="466">
        <v>0</v>
      </c>
    </row>
    <row r="40" spans="1:12" ht="12.75" customHeight="1" x14ac:dyDescent="0.25">
      <c r="A40" s="473">
        <v>33</v>
      </c>
      <c r="B40" s="474" t="s">
        <v>32</v>
      </c>
      <c r="C40" s="305" t="s">
        <v>33</v>
      </c>
      <c r="D40" s="472">
        <v>0</v>
      </c>
      <c r="E40" s="472">
        <v>1723</v>
      </c>
      <c r="F40" s="472">
        <v>39</v>
      </c>
      <c r="G40" s="472">
        <v>709</v>
      </c>
      <c r="H40" s="466">
        <f t="shared" si="2"/>
        <v>2471</v>
      </c>
      <c r="I40" s="466"/>
      <c r="J40" s="466"/>
      <c r="K40" s="466"/>
      <c r="L40" s="466">
        <v>0</v>
      </c>
    </row>
    <row r="41" spans="1:12" ht="12.75" customHeight="1" x14ac:dyDescent="0.25">
      <c r="A41" s="473">
        <v>34</v>
      </c>
      <c r="B41" s="474" t="s">
        <v>256</v>
      </c>
      <c r="C41" s="305" t="s">
        <v>257</v>
      </c>
      <c r="D41" s="472">
        <v>0</v>
      </c>
      <c r="E41" s="472">
        <v>1219</v>
      </c>
      <c r="F41" s="472">
        <v>21</v>
      </c>
      <c r="G41" s="472">
        <v>0</v>
      </c>
      <c r="H41" s="466">
        <f t="shared" si="2"/>
        <v>1240</v>
      </c>
      <c r="I41" s="466"/>
      <c r="J41" s="466"/>
      <c r="K41" s="466"/>
      <c r="L41" s="466">
        <v>0</v>
      </c>
    </row>
    <row r="42" spans="1:12" ht="12.75" customHeight="1" x14ac:dyDescent="0.25">
      <c r="A42" s="473">
        <v>35</v>
      </c>
      <c r="B42" s="474" t="s">
        <v>76</v>
      </c>
      <c r="C42" s="305" t="s">
        <v>77</v>
      </c>
      <c r="D42" s="472">
        <v>0</v>
      </c>
      <c r="E42" s="472">
        <v>557</v>
      </c>
      <c r="F42" s="472">
        <v>0</v>
      </c>
      <c r="G42" s="472">
        <v>0</v>
      </c>
      <c r="H42" s="466">
        <f t="shared" si="2"/>
        <v>557</v>
      </c>
      <c r="I42" s="466"/>
      <c r="J42" s="466"/>
      <c r="K42" s="466"/>
      <c r="L42" s="466">
        <v>0</v>
      </c>
    </row>
    <row r="43" spans="1:12" ht="12.75" customHeight="1" x14ac:dyDescent="0.25">
      <c r="A43" s="473">
        <v>36</v>
      </c>
      <c r="B43" s="474" t="s">
        <v>270</v>
      </c>
      <c r="C43" s="305" t="s">
        <v>271</v>
      </c>
      <c r="D43" s="472">
        <v>0</v>
      </c>
      <c r="E43" s="472">
        <v>0</v>
      </c>
      <c r="F43" s="472">
        <v>0</v>
      </c>
      <c r="G43" s="472">
        <v>0</v>
      </c>
      <c r="H43" s="466">
        <f t="shared" si="2"/>
        <v>0</v>
      </c>
      <c r="I43" s="466">
        <v>1065</v>
      </c>
      <c r="J43" s="466">
        <v>0</v>
      </c>
      <c r="K43" s="466">
        <v>0</v>
      </c>
      <c r="L43" s="466">
        <v>1065</v>
      </c>
    </row>
    <row r="44" spans="1:12" ht="12.75" customHeight="1" x14ac:dyDescent="0.25">
      <c r="A44" s="473">
        <v>37</v>
      </c>
      <c r="B44" s="474" t="s">
        <v>274</v>
      </c>
      <c r="C44" s="305" t="s">
        <v>614</v>
      </c>
      <c r="D44" s="472">
        <v>0</v>
      </c>
      <c r="E44" s="472">
        <v>6713</v>
      </c>
      <c r="F44" s="472">
        <v>57</v>
      </c>
      <c r="G44" s="472">
        <v>1934</v>
      </c>
      <c r="H44" s="466">
        <f t="shared" si="2"/>
        <v>8704</v>
      </c>
      <c r="I44" s="466">
        <v>11119</v>
      </c>
      <c r="J44" s="466">
        <v>285</v>
      </c>
      <c r="K44" s="466">
        <v>685</v>
      </c>
      <c r="L44" s="466">
        <v>12089</v>
      </c>
    </row>
    <row r="45" spans="1:12" ht="12.75" customHeight="1" x14ac:dyDescent="0.25">
      <c r="A45" s="473">
        <v>38</v>
      </c>
      <c r="B45" s="474" t="s">
        <v>276</v>
      </c>
      <c r="C45" s="305" t="s">
        <v>615</v>
      </c>
      <c r="D45" s="472">
        <v>0</v>
      </c>
      <c r="E45" s="472">
        <v>0</v>
      </c>
      <c r="F45" s="472">
        <v>0</v>
      </c>
      <c r="G45" s="472">
        <v>0</v>
      </c>
      <c r="H45" s="466">
        <f t="shared" si="2"/>
        <v>0</v>
      </c>
      <c r="I45" s="466">
        <v>2167</v>
      </c>
      <c r="J45" s="466">
        <v>142</v>
      </c>
      <c r="K45" s="466">
        <v>0</v>
      </c>
      <c r="L45" s="466">
        <v>2309</v>
      </c>
    </row>
    <row r="46" spans="1:12" ht="12.75" customHeight="1" x14ac:dyDescent="0.25">
      <c r="A46" s="473">
        <v>39</v>
      </c>
      <c r="B46" s="474" t="s">
        <v>282</v>
      </c>
      <c r="C46" s="305" t="s">
        <v>283</v>
      </c>
      <c r="D46" s="472">
        <v>0</v>
      </c>
      <c r="E46" s="472">
        <v>0</v>
      </c>
      <c r="F46" s="472">
        <v>0</v>
      </c>
      <c r="G46" s="472">
        <v>0</v>
      </c>
      <c r="H46" s="466">
        <f t="shared" si="2"/>
        <v>0</v>
      </c>
      <c r="I46" s="466">
        <v>1462</v>
      </c>
      <c r="J46" s="466">
        <v>0</v>
      </c>
      <c r="K46" s="466">
        <v>0</v>
      </c>
      <c r="L46" s="466">
        <v>1462</v>
      </c>
    </row>
    <row r="47" spans="1:12" ht="12.75" customHeight="1" x14ac:dyDescent="0.25">
      <c r="A47" s="473">
        <v>40</v>
      </c>
      <c r="B47" s="474" t="s">
        <v>284</v>
      </c>
      <c r="C47" s="305" t="s">
        <v>285</v>
      </c>
      <c r="D47" s="472">
        <v>0</v>
      </c>
      <c r="E47" s="472">
        <v>439</v>
      </c>
      <c r="F47" s="472">
        <v>24</v>
      </c>
      <c r="G47" s="472">
        <v>0</v>
      </c>
      <c r="H47" s="466">
        <f t="shared" si="2"/>
        <v>463</v>
      </c>
      <c r="I47" s="466">
        <v>1030</v>
      </c>
      <c r="J47" s="466">
        <v>40</v>
      </c>
      <c r="K47" s="466">
        <v>0</v>
      </c>
      <c r="L47" s="466">
        <v>1070</v>
      </c>
    </row>
    <row r="48" spans="1:12" ht="12.75" customHeight="1" x14ac:dyDescent="0.25">
      <c r="A48" s="473">
        <v>41</v>
      </c>
      <c r="B48" s="476" t="s">
        <v>296</v>
      </c>
      <c r="C48" s="305" t="s">
        <v>297</v>
      </c>
      <c r="D48" s="472">
        <v>0</v>
      </c>
      <c r="E48" s="472">
        <v>10170</v>
      </c>
      <c r="F48" s="472">
        <v>36</v>
      </c>
      <c r="G48" s="472">
        <v>4001</v>
      </c>
      <c r="H48" s="466">
        <f t="shared" si="2"/>
        <v>14207</v>
      </c>
      <c r="I48" s="466">
        <v>6180</v>
      </c>
      <c r="J48" s="466">
        <v>0</v>
      </c>
      <c r="K48" s="466">
        <v>1402</v>
      </c>
      <c r="L48" s="466">
        <v>7582</v>
      </c>
    </row>
    <row r="49" spans="1:12" ht="12.75" customHeight="1" x14ac:dyDescent="0.25">
      <c r="A49" s="473">
        <v>42</v>
      </c>
      <c r="B49" s="475" t="s">
        <v>70</v>
      </c>
      <c r="C49" s="305" t="s">
        <v>496</v>
      </c>
      <c r="D49" s="472">
        <v>0</v>
      </c>
      <c r="E49" s="472">
        <v>23000</v>
      </c>
      <c r="F49" s="472">
        <v>0</v>
      </c>
      <c r="G49" s="472">
        <v>9050</v>
      </c>
      <c r="H49" s="466">
        <f t="shared" si="2"/>
        <v>32050</v>
      </c>
      <c r="I49" s="466">
        <v>12090</v>
      </c>
      <c r="J49" s="466">
        <v>0</v>
      </c>
      <c r="K49" s="466">
        <v>2005</v>
      </c>
      <c r="L49" s="466">
        <v>14095</v>
      </c>
    </row>
    <row r="50" spans="1:12" ht="13.5" customHeight="1" x14ac:dyDescent="0.25">
      <c r="A50" s="473">
        <v>43</v>
      </c>
      <c r="B50" s="475" t="s">
        <v>72</v>
      </c>
      <c r="C50" s="305" t="s">
        <v>73</v>
      </c>
      <c r="D50" s="472">
        <v>0</v>
      </c>
      <c r="E50" s="472">
        <v>500</v>
      </c>
      <c r="F50" s="472">
        <v>0</v>
      </c>
      <c r="G50" s="472">
        <v>2100</v>
      </c>
      <c r="H50" s="466">
        <f t="shared" si="2"/>
        <v>2600</v>
      </c>
      <c r="I50" s="466"/>
      <c r="J50" s="466"/>
      <c r="K50" s="466"/>
      <c r="L50" s="466">
        <v>0</v>
      </c>
    </row>
    <row r="51" spans="1:12" ht="12.75" customHeight="1" x14ac:dyDescent="0.25">
      <c r="A51" s="473">
        <v>44</v>
      </c>
      <c r="B51" s="474" t="s">
        <v>34</v>
      </c>
      <c r="C51" s="305" t="s">
        <v>35</v>
      </c>
      <c r="D51" s="472">
        <v>0</v>
      </c>
      <c r="E51" s="472">
        <v>3846</v>
      </c>
      <c r="F51" s="472">
        <v>0</v>
      </c>
      <c r="G51" s="472">
        <v>0</v>
      </c>
      <c r="H51" s="466">
        <f t="shared" si="2"/>
        <v>3846</v>
      </c>
      <c r="I51" s="466">
        <v>2630</v>
      </c>
      <c r="J51" s="466">
        <v>0</v>
      </c>
      <c r="K51" s="466">
        <v>0</v>
      </c>
      <c r="L51" s="466">
        <v>2630</v>
      </c>
    </row>
    <row r="52" spans="1:12" ht="12.75" customHeight="1" x14ac:dyDescent="0.25">
      <c r="A52" s="473">
        <v>45</v>
      </c>
      <c r="B52" s="474" t="s">
        <v>301</v>
      </c>
      <c r="C52" s="305" t="s">
        <v>302</v>
      </c>
      <c r="D52" s="472">
        <v>0</v>
      </c>
      <c r="E52" s="472">
        <v>0</v>
      </c>
      <c r="F52" s="472">
        <v>0</v>
      </c>
      <c r="G52" s="472">
        <v>0</v>
      </c>
      <c r="H52" s="466">
        <f t="shared" si="2"/>
        <v>0</v>
      </c>
      <c r="I52" s="466">
        <v>3200</v>
      </c>
      <c r="J52" s="466">
        <v>0</v>
      </c>
      <c r="K52" s="466">
        <v>0</v>
      </c>
      <c r="L52" s="466">
        <v>3200</v>
      </c>
    </row>
    <row r="53" spans="1:12" ht="12.75" customHeight="1" x14ac:dyDescent="0.25">
      <c r="A53" s="473">
        <v>46</v>
      </c>
      <c r="B53" s="475" t="s">
        <v>68</v>
      </c>
      <c r="C53" s="305" t="s">
        <v>69</v>
      </c>
      <c r="D53" s="472">
        <v>0</v>
      </c>
      <c r="E53" s="472">
        <v>2081</v>
      </c>
      <c r="F53" s="472">
        <v>150</v>
      </c>
      <c r="G53" s="472">
        <v>500</v>
      </c>
      <c r="H53" s="466">
        <f t="shared" si="2"/>
        <v>2731</v>
      </c>
      <c r="I53" s="466"/>
      <c r="J53" s="466"/>
      <c r="K53" s="466"/>
      <c r="L53" s="466">
        <v>0</v>
      </c>
    </row>
    <row r="54" spans="1:12" ht="12.75" customHeight="1" x14ac:dyDescent="0.25">
      <c r="A54" s="473">
        <v>47</v>
      </c>
      <c r="B54" s="475" t="s">
        <v>60</v>
      </c>
      <c r="C54" s="305" t="s">
        <v>305</v>
      </c>
      <c r="D54" s="472">
        <v>0</v>
      </c>
      <c r="E54" s="472">
        <v>3900</v>
      </c>
      <c r="F54" s="472">
        <v>126</v>
      </c>
      <c r="G54" s="472">
        <v>1891</v>
      </c>
      <c r="H54" s="466">
        <f t="shared" si="2"/>
        <v>5917</v>
      </c>
      <c r="I54" s="466">
        <v>6622</v>
      </c>
      <c r="J54" s="466">
        <v>794</v>
      </c>
      <c r="K54" s="466">
        <v>742</v>
      </c>
      <c r="L54" s="466">
        <v>8158</v>
      </c>
    </row>
    <row r="55" spans="1:12" ht="12.75" customHeight="1" x14ac:dyDescent="0.25">
      <c r="A55" s="473">
        <v>48</v>
      </c>
      <c r="B55" s="474" t="s">
        <v>307</v>
      </c>
      <c r="C55" s="305" t="s">
        <v>583</v>
      </c>
      <c r="D55" s="472">
        <v>7638</v>
      </c>
      <c r="E55" s="472">
        <v>0</v>
      </c>
      <c r="F55" s="472">
        <v>0</v>
      </c>
      <c r="G55" s="472">
        <v>0</v>
      </c>
      <c r="H55" s="466">
        <f t="shared" si="2"/>
        <v>7638</v>
      </c>
      <c r="I55" s="466"/>
      <c r="J55" s="466"/>
      <c r="K55" s="466"/>
      <c r="L55" s="466">
        <v>0</v>
      </c>
    </row>
    <row r="56" spans="1:12" x14ac:dyDescent="0.25">
      <c r="A56" s="477"/>
      <c r="B56" s="478"/>
      <c r="C56" s="479"/>
      <c r="D56" s="480"/>
      <c r="E56" s="480"/>
      <c r="F56" s="480"/>
      <c r="G56" s="480"/>
      <c r="H56" s="480"/>
      <c r="I56" s="480"/>
      <c r="J56" s="480"/>
      <c r="K56" s="481"/>
      <c r="L56" s="480"/>
    </row>
    <row r="57" spans="1:12" x14ac:dyDescent="0.25">
      <c r="A57" s="482"/>
      <c r="B57" s="483"/>
      <c r="C57" s="484"/>
      <c r="D57" s="803"/>
      <c r="E57" s="803"/>
      <c r="F57" s="803"/>
      <c r="G57" s="803"/>
      <c r="H57" s="803"/>
      <c r="I57" s="803"/>
      <c r="J57" s="803"/>
      <c r="K57" s="803"/>
      <c r="L57" s="803"/>
    </row>
    <row r="58" spans="1:12" x14ac:dyDescent="0.25">
      <c r="K58" s="480"/>
      <c r="L58" s="480"/>
    </row>
    <row r="59" spans="1:12" x14ac:dyDescent="0.25">
      <c r="K59" s="480"/>
      <c r="L59" s="480"/>
    </row>
    <row r="60" spans="1:12" x14ac:dyDescent="0.25">
      <c r="K60" s="480"/>
      <c r="L60" s="480"/>
    </row>
    <row r="61" spans="1:12" x14ac:dyDescent="0.25">
      <c r="D61" s="489"/>
    </row>
  </sheetData>
  <mergeCells count="6">
    <mergeCell ref="A1:L1"/>
    <mergeCell ref="A3:A4"/>
    <mergeCell ref="B3:B4"/>
    <mergeCell ref="C3:C4"/>
    <mergeCell ref="D3:H3"/>
    <mergeCell ref="I3:L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101"/>
  <sheetViews>
    <sheetView zoomScaleNormal="100" workbookViewId="0">
      <pane xSplit="3" ySplit="5" topLeftCell="G6" activePane="bottomRight" state="frozen"/>
      <selection pane="topRight" activeCell="D1" sqref="D1"/>
      <selection pane="bottomLeft" activeCell="A6" sqref="A6"/>
      <selection pane="bottomRight" sqref="A1:G1"/>
    </sheetView>
  </sheetViews>
  <sheetFormatPr defaultRowHeight="12.75" x14ac:dyDescent="0.25"/>
  <cols>
    <col min="1" max="1" width="4.5703125" style="488" customWidth="1"/>
    <col min="2" max="2" width="9" style="488" customWidth="1"/>
    <col min="3" max="3" width="37" style="490" customWidth="1"/>
    <col min="4" max="4" width="15.140625" style="488" customWidth="1"/>
    <col min="5" max="5" width="16.28515625" style="488" customWidth="1"/>
    <col min="6" max="6" width="19.140625" style="488" customWidth="1"/>
    <col min="7" max="7" width="15.42578125" style="488" customWidth="1"/>
    <col min="8" max="16384" width="9.140625" style="488"/>
  </cols>
  <sheetData>
    <row r="1" spans="1:7" ht="43.5" customHeight="1" x14ac:dyDescent="0.25">
      <c r="A1" s="1262" t="s">
        <v>616</v>
      </c>
      <c r="B1" s="1262"/>
      <c r="C1" s="1263"/>
      <c r="D1" s="1263"/>
      <c r="E1" s="1263"/>
      <c r="F1" s="1263"/>
      <c r="G1" s="1263"/>
    </row>
    <row r="2" spans="1:7" ht="17.25" customHeight="1" x14ac:dyDescent="0.25"/>
    <row r="3" spans="1:7" ht="15.75" customHeight="1" x14ac:dyDescent="0.25">
      <c r="A3" s="1264" t="s">
        <v>0</v>
      </c>
      <c r="B3" s="1264" t="s">
        <v>1</v>
      </c>
      <c r="C3" s="1265" t="s">
        <v>617</v>
      </c>
      <c r="D3" s="491" t="s">
        <v>618</v>
      </c>
      <c r="E3" s="491"/>
      <c r="F3" s="492"/>
      <c r="G3" s="492"/>
    </row>
    <row r="4" spans="1:7" ht="61.5" customHeight="1" x14ac:dyDescent="0.25">
      <c r="A4" s="1264"/>
      <c r="B4" s="1264"/>
      <c r="C4" s="1265"/>
      <c r="D4" s="797" t="s">
        <v>619</v>
      </c>
      <c r="E4" s="797" t="s">
        <v>620</v>
      </c>
      <c r="F4" s="797" t="s">
        <v>621</v>
      </c>
      <c r="G4" s="493" t="s">
        <v>335</v>
      </c>
    </row>
    <row r="5" spans="1:7" ht="11.25" customHeight="1" x14ac:dyDescent="0.25">
      <c r="A5" s="797"/>
      <c r="B5" s="494"/>
      <c r="C5" s="495" t="s">
        <v>335</v>
      </c>
      <c r="D5" s="496">
        <f>D7+D6</f>
        <v>202972</v>
      </c>
      <c r="E5" s="496">
        <f t="shared" ref="E5:F5" si="0">E7+E6</f>
        <v>99641</v>
      </c>
      <c r="F5" s="496">
        <f t="shared" si="0"/>
        <v>66427</v>
      </c>
      <c r="G5" s="496">
        <f>G7+G6</f>
        <v>369040</v>
      </c>
    </row>
    <row r="6" spans="1:7" ht="11.25" customHeight="1" x14ac:dyDescent="0.25">
      <c r="A6" s="797"/>
      <c r="B6" s="494"/>
      <c r="C6" s="497" t="s">
        <v>105</v>
      </c>
      <c r="D6" s="797">
        <v>0</v>
      </c>
      <c r="E6" s="797">
        <v>0</v>
      </c>
      <c r="F6" s="797">
        <v>0</v>
      </c>
      <c r="G6" s="493">
        <v>0</v>
      </c>
    </row>
    <row r="7" spans="1:7" ht="11.25" customHeight="1" x14ac:dyDescent="0.25">
      <c r="A7" s="797"/>
      <c r="B7" s="494"/>
      <c r="C7" s="497" t="s">
        <v>108</v>
      </c>
      <c r="D7" s="496">
        <f>SUM(D8:D92)</f>
        <v>202972</v>
      </c>
      <c r="E7" s="496">
        <f>SUM(E8:E92)</f>
        <v>99641</v>
      </c>
      <c r="F7" s="496">
        <f>SUM(F8:F92)</f>
        <v>66427</v>
      </c>
      <c r="G7" s="498">
        <f>SUM(G8:G92)</f>
        <v>369040</v>
      </c>
    </row>
    <row r="8" spans="1:7" ht="11.25" customHeight="1" x14ac:dyDescent="0.25">
      <c r="A8" s="797">
        <v>1</v>
      </c>
      <c r="B8" s="499" t="s">
        <v>109</v>
      </c>
      <c r="C8" s="500" t="s">
        <v>110</v>
      </c>
      <c r="D8" s="797">
        <v>889</v>
      </c>
      <c r="E8" s="797">
        <v>444</v>
      </c>
      <c r="F8" s="797">
        <v>296</v>
      </c>
      <c r="G8" s="493">
        <f>SUM(D8:F8)</f>
        <v>1629</v>
      </c>
    </row>
    <row r="9" spans="1:7" ht="11.25" customHeight="1" x14ac:dyDescent="0.25">
      <c r="A9" s="797">
        <v>2</v>
      </c>
      <c r="B9" s="499" t="s">
        <v>111</v>
      </c>
      <c r="C9" s="500" t="s">
        <v>112</v>
      </c>
      <c r="D9" s="797">
        <v>891</v>
      </c>
      <c r="E9" s="797">
        <v>461</v>
      </c>
      <c r="F9" s="797">
        <v>307</v>
      </c>
      <c r="G9" s="493">
        <f>SUM(D9:F9)</f>
        <v>1659</v>
      </c>
    </row>
    <row r="10" spans="1:7" ht="11.25" customHeight="1" x14ac:dyDescent="0.25">
      <c r="A10" s="797">
        <v>3</v>
      </c>
      <c r="B10" s="499" t="s">
        <v>80</v>
      </c>
      <c r="C10" s="500" t="s">
        <v>81</v>
      </c>
      <c r="D10" s="797">
        <v>2795</v>
      </c>
      <c r="E10" s="797">
        <v>1353</v>
      </c>
      <c r="F10" s="797">
        <v>1243</v>
      </c>
      <c r="G10" s="493">
        <f t="shared" ref="G10:G73" si="1">SUM(D10:F10)</f>
        <v>5391</v>
      </c>
    </row>
    <row r="11" spans="1:7" ht="11.25" customHeight="1" x14ac:dyDescent="0.25">
      <c r="A11" s="797">
        <v>4</v>
      </c>
      <c r="B11" s="499" t="s">
        <v>113</v>
      </c>
      <c r="C11" s="500" t="s">
        <v>114</v>
      </c>
      <c r="D11" s="797">
        <v>755</v>
      </c>
      <c r="E11" s="797">
        <v>514</v>
      </c>
      <c r="F11" s="797"/>
      <c r="G11" s="493">
        <f t="shared" si="1"/>
        <v>1269</v>
      </c>
    </row>
    <row r="12" spans="1:7" ht="11.25" customHeight="1" x14ac:dyDescent="0.25">
      <c r="A12" s="797">
        <v>5</v>
      </c>
      <c r="B12" s="499" t="s">
        <v>115</v>
      </c>
      <c r="C12" s="500" t="s">
        <v>116</v>
      </c>
      <c r="D12" s="797">
        <v>1069</v>
      </c>
      <c r="E12" s="797">
        <v>540</v>
      </c>
      <c r="F12" s="797">
        <v>360</v>
      </c>
      <c r="G12" s="493">
        <f t="shared" si="1"/>
        <v>1969</v>
      </c>
    </row>
    <row r="13" spans="1:7" ht="10.5" customHeight="1" x14ac:dyDescent="0.25">
      <c r="A13" s="797">
        <v>6</v>
      </c>
      <c r="B13" s="499" t="s">
        <v>117</v>
      </c>
      <c r="C13" s="500" t="s">
        <v>118</v>
      </c>
      <c r="D13" s="797">
        <v>2761</v>
      </c>
      <c r="E13" s="797">
        <v>1878</v>
      </c>
      <c r="F13" s="797">
        <v>1251</v>
      </c>
      <c r="G13" s="493">
        <f t="shared" si="1"/>
        <v>5890</v>
      </c>
    </row>
    <row r="14" spans="1:7" ht="11.25" customHeight="1" x14ac:dyDescent="0.25">
      <c r="A14" s="797">
        <v>7</v>
      </c>
      <c r="B14" s="499" t="s">
        <v>20</v>
      </c>
      <c r="C14" s="500" t="s">
        <v>21</v>
      </c>
      <c r="D14" s="797">
        <v>2040</v>
      </c>
      <c r="E14" s="797"/>
      <c r="F14" s="797"/>
      <c r="G14" s="493">
        <f t="shared" si="1"/>
        <v>2040</v>
      </c>
    </row>
    <row r="15" spans="1:7" ht="11.25" customHeight="1" x14ac:dyDescent="0.25">
      <c r="A15" s="797">
        <v>8</v>
      </c>
      <c r="B15" s="499" t="s">
        <v>119</v>
      </c>
      <c r="C15" s="500" t="s">
        <v>120</v>
      </c>
      <c r="D15" s="797"/>
      <c r="E15" s="797">
        <v>574</v>
      </c>
      <c r="F15" s="797">
        <v>382</v>
      </c>
      <c r="G15" s="493">
        <f t="shared" si="1"/>
        <v>956</v>
      </c>
    </row>
    <row r="16" spans="1:7" ht="11.25" customHeight="1" x14ac:dyDescent="0.25">
      <c r="A16" s="797">
        <v>9</v>
      </c>
      <c r="B16" s="499" t="s">
        <v>121</v>
      </c>
      <c r="C16" s="500" t="s">
        <v>122</v>
      </c>
      <c r="D16" s="797">
        <v>754</v>
      </c>
      <c r="E16" s="797">
        <v>513</v>
      </c>
      <c r="F16" s="797">
        <v>342</v>
      </c>
      <c r="G16" s="493">
        <f t="shared" si="1"/>
        <v>1609</v>
      </c>
    </row>
    <row r="17" spans="1:7" ht="11.25" customHeight="1" x14ac:dyDescent="0.25">
      <c r="A17" s="797">
        <v>10</v>
      </c>
      <c r="B17" s="499" t="s">
        <v>123</v>
      </c>
      <c r="C17" s="500" t="s">
        <v>124</v>
      </c>
      <c r="D17" s="797">
        <v>1030</v>
      </c>
      <c r="E17" s="797">
        <v>700</v>
      </c>
      <c r="F17" s="797">
        <v>466</v>
      </c>
      <c r="G17" s="493">
        <f t="shared" si="1"/>
        <v>2196</v>
      </c>
    </row>
    <row r="18" spans="1:7" ht="11.25" customHeight="1" x14ac:dyDescent="0.25">
      <c r="A18" s="797">
        <v>11</v>
      </c>
      <c r="B18" s="499" t="s">
        <v>125</v>
      </c>
      <c r="C18" s="500" t="s">
        <v>126</v>
      </c>
      <c r="D18" s="797">
        <v>1032</v>
      </c>
      <c r="E18" s="797">
        <v>513</v>
      </c>
      <c r="F18" s="797">
        <v>342</v>
      </c>
      <c r="G18" s="493">
        <f t="shared" si="1"/>
        <v>1887</v>
      </c>
    </row>
    <row r="19" spans="1:7" ht="11.25" customHeight="1" x14ac:dyDescent="0.25">
      <c r="A19" s="797">
        <v>12</v>
      </c>
      <c r="B19" s="499" t="s">
        <v>127</v>
      </c>
      <c r="C19" s="500" t="s">
        <v>128</v>
      </c>
      <c r="D19" s="797">
        <v>2053</v>
      </c>
      <c r="E19" s="797">
        <v>0</v>
      </c>
      <c r="F19" s="797"/>
      <c r="G19" s="493">
        <f t="shared" si="1"/>
        <v>2053</v>
      </c>
    </row>
    <row r="20" spans="1:7" ht="11.25" customHeight="1" x14ac:dyDescent="0.25">
      <c r="A20" s="797">
        <v>13</v>
      </c>
      <c r="B20" s="499" t="s">
        <v>129</v>
      </c>
      <c r="C20" s="500" t="s">
        <v>130</v>
      </c>
      <c r="D20" s="797">
        <v>3604</v>
      </c>
      <c r="E20" s="797">
        <v>2913</v>
      </c>
      <c r="F20" s="797">
        <v>1940</v>
      </c>
      <c r="G20" s="493">
        <f t="shared" si="1"/>
        <v>8457</v>
      </c>
    </row>
    <row r="21" spans="1:7" ht="11.25" customHeight="1" x14ac:dyDescent="0.25">
      <c r="A21" s="797">
        <v>14</v>
      </c>
      <c r="B21" s="499" t="s">
        <v>131</v>
      </c>
      <c r="C21" s="500" t="s">
        <v>132</v>
      </c>
      <c r="D21" s="797">
        <v>486</v>
      </c>
      <c r="E21" s="797"/>
      <c r="F21" s="797"/>
      <c r="G21" s="493">
        <f t="shared" si="1"/>
        <v>486</v>
      </c>
    </row>
    <row r="22" spans="1:7" ht="11.25" customHeight="1" x14ac:dyDescent="0.25">
      <c r="A22" s="797">
        <v>15</v>
      </c>
      <c r="B22" s="499" t="s">
        <v>133</v>
      </c>
      <c r="C22" s="500" t="s">
        <v>134</v>
      </c>
      <c r="D22" s="797">
        <v>1320</v>
      </c>
      <c r="E22" s="797">
        <v>898</v>
      </c>
      <c r="F22" s="797">
        <v>598</v>
      </c>
      <c r="G22" s="493">
        <f t="shared" si="1"/>
        <v>2816</v>
      </c>
    </row>
    <row r="23" spans="1:7" ht="11.25" customHeight="1" x14ac:dyDescent="0.25">
      <c r="A23" s="797">
        <v>16</v>
      </c>
      <c r="B23" s="499" t="s">
        <v>135</v>
      </c>
      <c r="C23" s="500" t="s">
        <v>136</v>
      </c>
      <c r="D23" s="797">
        <v>2653</v>
      </c>
      <c r="E23" s="797">
        <v>1231</v>
      </c>
      <c r="F23" s="797">
        <v>820</v>
      </c>
      <c r="G23" s="493">
        <f t="shared" si="1"/>
        <v>4704</v>
      </c>
    </row>
    <row r="24" spans="1:7" ht="11.25" customHeight="1" x14ac:dyDescent="0.25">
      <c r="A24" s="797">
        <v>17</v>
      </c>
      <c r="B24" s="499" t="s">
        <v>30</v>
      </c>
      <c r="C24" s="500" t="s">
        <v>31</v>
      </c>
      <c r="D24" s="797">
        <v>5838</v>
      </c>
      <c r="E24" s="797">
        <v>2753</v>
      </c>
      <c r="F24" s="797">
        <v>1833</v>
      </c>
      <c r="G24" s="493">
        <f t="shared" si="1"/>
        <v>10424</v>
      </c>
    </row>
    <row r="25" spans="1:7" ht="11.25" customHeight="1" x14ac:dyDescent="0.25">
      <c r="A25" s="797">
        <v>18</v>
      </c>
      <c r="B25" s="499" t="s">
        <v>137</v>
      </c>
      <c r="C25" s="500" t="s">
        <v>138</v>
      </c>
      <c r="D25" s="797">
        <v>557</v>
      </c>
      <c r="E25" s="797"/>
      <c r="F25" s="797"/>
      <c r="G25" s="493">
        <f t="shared" si="1"/>
        <v>557</v>
      </c>
    </row>
    <row r="26" spans="1:7" ht="11.25" customHeight="1" x14ac:dyDescent="0.25">
      <c r="A26" s="797">
        <v>19</v>
      </c>
      <c r="B26" s="499" t="s">
        <v>84</v>
      </c>
      <c r="C26" s="500" t="s">
        <v>85</v>
      </c>
      <c r="D26" s="797">
        <v>3361</v>
      </c>
      <c r="E26" s="797">
        <v>1629</v>
      </c>
      <c r="F26" s="797">
        <v>1085</v>
      </c>
      <c r="G26" s="493">
        <f t="shared" si="1"/>
        <v>6075</v>
      </c>
    </row>
    <row r="27" spans="1:7" ht="11.25" customHeight="1" x14ac:dyDescent="0.25">
      <c r="A27" s="797">
        <v>20</v>
      </c>
      <c r="B27" s="499" t="s">
        <v>141</v>
      </c>
      <c r="C27" s="500" t="s">
        <v>142</v>
      </c>
      <c r="D27" s="797">
        <v>4320</v>
      </c>
      <c r="E27" s="797">
        <v>2371</v>
      </c>
      <c r="F27" s="797">
        <v>1579</v>
      </c>
      <c r="G27" s="493">
        <f t="shared" si="1"/>
        <v>8270</v>
      </c>
    </row>
    <row r="28" spans="1:7" ht="11.25" customHeight="1" x14ac:dyDescent="0.25">
      <c r="A28" s="797">
        <v>21</v>
      </c>
      <c r="B28" s="499" t="s">
        <v>143</v>
      </c>
      <c r="C28" s="500" t="s">
        <v>144</v>
      </c>
      <c r="D28" s="797">
        <v>504</v>
      </c>
      <c r="E28" s="797">
        <v>343</v>
      </c>
      <c r="F28" s="797">
        <v>229</v>
      </c>
      <c r="G28" s="493">
        <f t="shared" si="1"/>
        <v>1076</v>
      </c>
    </row>
    <row r="29" spans="1:7" ht="11.25" customHeight="1" x14ac:dyDescent="0.25">
      <c r="A29" s="797">
        <v>22</v>
      </c>
      <c r="B29" s="499" t="s">
        <v>149</v>
      </c>
      <c r="C29" s="500" t="s">
        <v>150</v>
      </c>
      <c r="D29" s="797">
        <v>10865</v>
      </c>
      <c r="E29" s="797">
        <v>8154</v>
      </c>
      <c r="F29" s="797">
        <v>5581</v>
      </c>
      <c r="G29" s="493">
        <f t="shared" si="1"/>
        <v>24600</v>
      </c>
    </row>
    <row r="30" spans="1:7" ht="11.25" customHeight="1" x14ac:dyDescent="0.25">
      <c r="A30" s="797">
        <v>23</v>
      </c>
      <c r="B30" s="499" t="s">
        <v>151</v>
      </c>
      <c r="C30" s="500" t="s">
        <v>622</v>
      </c>
      <c r="D30" s="797">
        <v>5150</v>
      </c>
      <c r="E30" s="797"/>
      <c r="F30" s="797"/>
      <c r="G30" s="493">
        <f t="shared" si="1"/>
        <v>5150</v>
      </c>
    </row>
    <row r="31" spans="1:7" ht="11.25" customHeight="1" x14ac:dyDescent="0.25">
      <c r="A31" s="797">
        <v>24</v>
      </c>
      <c r="B31" s="499" t="s">
        <v>157</v>
      </c>
      <c r="C31" s="500" t="s">
        <v>158</v>
      </c>
      <c r="D31" s="797">
        <v>4001</v>
      </c>
      <c r="E31" s="797">
        <v>1995</v>
      </c>
      <c r="F31" s="797">
        <v>1329</v>
      </c>
      <c r="G31" s="493">
        <f t="shared" si="1"/>
        <v>7325</v>
      </c>
    </row>
    <row r="32" spans="1:7" ht="11.25" customHeight="1" x14ac:dyDescent="0.25">
      <c r="A32" s="797">
        <v>25</v>
      </c>
      <c r="B32" s="499" t="s">
        <v>46</v>
      </c>
      <c r="C32" s="500" t="s">
        <v>47</v>
      </c>
      <c r="D32" s="797">
        <v>6054</v>
      </c>
      <c r="E32" s="797">
        <v>2996</v>
      </c>
      <c r="F32" s="797">
        <v>1996</v>
      </c>
      <c r="G32" s="493">
        <f t="shared" si="1"/>
        <v>11046</v>
      </c>
    </row>
    <row r="33" spans="1:7" ht="11.25" customHeight="1" x14ac:dyDescent="0.25">
      <c r="A33" s="797">
        <v>26</v>
      </c>
      <c r="B33" s="499" t="s">
        <v>159</v>
      </c>
      <c r="C33" s="500" t="s">
        <v>160</v>
      </c>
      <c r="D33" s="797">
        <v>1161</v>
      </c>
      <c r="E33" s="797">
        <v>565</v>
      </c>
      <c r="F33" s="797">
        <v>377</v>
      </c>
      <c r="G33" s="493">
        <f t="shared" si="1"/>
        <v>2103</v>
      </c>
    </row>
    <row r="34" spans="1:7" ht="11.25" customHeight="1" x14ac:dyDescent="0.25">
      <c r="A34" s="797">
        <v>27</v>
      </c>
      <c r="B34" s="499" t="s">
        <v>58</v>
      </c>
      <c r="C34" s="500" t="s">
        <v>59</v>
      </c>
      <c r="D34" s="797">
        <v>2976</v>
      </c>
      <c r="E34" s="797">
        <v>2024</v>
      </c>
      <c r="F34" s="797">
        <v>1349</v>
      </c>
      <c r="G34" s="493">
        <f t="shared" si="1"/>
        <v>6349</v>
      </c>
    </row>
    <row r="35" spans="1:7" ht="11.25" customHeight="1" x14ac:dyDescent="0.25">
      <c r="A35" s="797">
        <v>28</v>
      </c>
      <c r="B35" s="499" t="s">
        <v>161</v>
      </c>
      <c r="C35" s="500" t="s">
        <v>162</v>
      </c>
      <c r="D35" s="797">
        <v>1519</v>
      </c>
      <c r="E35" s="797">
        <v>744</v>
      </c>
      <c r="F35" s="797">
        <v>496</v>
      </c>
      <c r="G35" s="493">
        <f t="shared" si="1"/>
        <v>2759</v>
      </c>
    </row>
    <row r="36" spans="1:7" ht="11.25" customHeight="1" x14ac:dyDescent="0.25">
      <c r="A36" s="797">
        <v>29</v>
      </c>
      <c r="B36" s="499" t="s">
        <v>82</v>
      </c>
      <c r="C36" s="500" t="s">
        <v>83</v>
      </c>
      <c r="D36" s="797">
        <v>3948</v>
      </c>
      <c r="E36" s="797">
        <v>1940</v>
      </c>
      <c r="F36" s="797">
        <v>1292</v>
      </c>
      <c r="G36" s="493">
        <f t="shared" si="1"/>
        <v>7180</v>
      </c>
    </row>
    <row r="37" spans="1:7" ht="11.25" customHeight="1" x14ac:dyDescent="0.25">
      <c r="A37" s="797">
        <v>30</v>
      </c>
      <c r="B37" s="499" t="s">
        <v>163</v>
      </c>
      <c r="C37" s="500" t="s">
        <v>164</v>
      </c>
      <c r="D37" s="797">
        <v>1363</v>
      </c>
      <c r="E37" s="797">
        <v>675</v>
      </c>
      <c r="F37" s="797">
        <v>450</v>
      </c>
      <c r="G37" s="493">
        <f t="shared" si="1"/>
        <v>2488</v>
      </c>
    </row>
    <row r="38" spans="1:7" ht="11.25" customHeight="1" x14ac:dyDescent="0.25">
      <c r="A38" s="797">
        <v>31</v>
      </c>
      <c r="B38" s="499" t="s">
        <v>165</v>
      </c>
      <c r="C38" s="500" t="s">
        <v>166</v>
      </c>
      <c r="D38" s="797">
        <v>328</v>
      </c>
      <c r="E38" s="797">
        <v>223</v>
      </c>
      <c r="F38" s="797"/>
      <c r="G38" s="493">
        <f t="shared" si="1"/>
        <v>551</v>
      </c>
    </row>
    <row r="39" spans="1:7" ht="11.25" customHeight="1" x14ac:dyDescent="0.25">
      <c r="A39" s="797">
        <v>32</v>
      </c>
      <c r="B39" s="499" t="s">
        <v>86</v>
      </c>
      <c r="C39" s="500" t="s">
        <v>87</v>
      </c>
      <c r="D39" s="797">
        <v>1124</v>
      </c>
      <c r="E39" s="797"/>
      <c r="F39" s="797"/>
      <c r="G39" s="493">
        <f t="shared" si="1"/>
        <v>1124</v>
      </c>
    </row>
    <row r="40" spans="1:7" ht="11.25" customHeight="1" x14ac:dyDescent="0.25">
      <c r="A40" s="797">
        <v>33</v>
      </c>
      <c r="B40" s="499" t="s">
        <v>167</v>
      </c>
      <c r="C40" s="500" t="s">
        <v>168</v>
      </c>
      <c r="D40" s="797">
        <v>601</v>
      </c>
      <c r="E40" s="797">
        <v>364</v>
      </c>
      <c r="F40" s="797">
        <v>242</v>
      </c>
      <c r="G40" s="493">
        <f t="shared" si="1"/>
        <v>1207</v>
      </c>
    </row>
    <row r="41" spans="1:7" ht="11.25" customHeight="1" x14ac:dyDescent="0.25">
      <c r="A41" s="797">
        <v>34</v>
      </c>
      <c r="B41" s="499" t="s">
        <v>169</v>
      </c>
      <c r="C41" s="500" t="s">
        <v>170</v>
      </c>
      <c r="D41" s="797">
        <v>778</v>
      </c>
      <c r="E41" s="797">
        <v>529</v>
      </c>
      <c r="F41" s="797">
        <v>352</v>
      </c>
      <c r="G41" s="493">
        <f t="shared" si="1"/>
        <v>1659</v>
      </c>
    </row>
    <row r="42" spans="1:7" ht="11.25" customHeight="1" x14ac:dyDescent="0.25">
      <c r="A42" s="797">
        <v>35</v>
      </c>
      <c r="B42" s="499" t="s">
        <v>171</v>
      </c>
      <c r="C42" s="500" t="s">
        <v>172</v>
      </c>
      <c r="D42" s="797">
        <v>5761</v>
      </c>
      <c r="E42" s="797">
        <v>2877</v>
      </c>
      <c r="F42" s="797">
        <v>1917</v>
      </c>
      <c r="G42" s="493">
        <f t="shared" si="1"/>
        <v>10555</v>
      </c>
    </row>
    <row r="43" spans="1:7" ht="11.25" customHeight="1" x14ac:dyDescent="0.25">
      <c r="A43" s="797">
        <v>36</v>
      </c>
      <c r="B43" s="499" t="s">
        <v>78</v>
      </c>
      <c r="C43" s="500" t="s">
        <v>79</v>
      </c>
      <c r="D43" s="797">
        <v>923</v>
      </c>
      <c r="E43" s="797">
        <v>628</v>
      </c>
      <c r="F43" s="797">
        <v>418</v>
      </c>
      <c r="G43" s="493">
        <f t="shared" si="1"/>
        <v>1969</v>
      </c>
    </row>
    <row r="44" spans="1:7" ht="11.25" customHeight="1" x14ac:dyDescent="0.25">
      <c r="A44" s="797">
        <v>37</v>
      </c>
      <c r="B44" s="499" t="s">
        <v>173</v>
      </c>
      <c r="C44" s="500" t="s">
        <v>174</v>
      </c>
      <c r="D44" s="797">
        <v>4148</v>
      </c>
      <c r="E44" s="797">
        <v>2087</v>
      </c>
      <c r="F44" s="797">
        <v>1390</v>
      </c>
      <c r="G44" s="493">
        <f t="shared" si="1"/>
        <v>7625</v>
      </c>
    </row>
    <row r="45" spans="1:7" ht="11.25" customHeight="1" x14ac:dyDescent="0.25">
      <c r="A45" s="797">
        <v>38</v>
      </c>
      <c r="B45" s="499" t="s">
        <v>175</v>
      </c>
      <c r="C45" s="500" t="s">
        <v>176</v>
      </c>
      <c r="D45" s="797">
        <v>691</v>
      </c>
      <c r="E45" s="797">
        <v>470</v>
      </c>
      <c r="F45" s="797">
        <v>313</v>
      </c>
      <c r="G45" s="493">
        <f t="shared" si="1"/>
        <v>1474</v>
      </c>
    </row>
    <row r="46" spans="1:7" ht="11.25" customHeight="1" x14ac:dyDescent="0.25">
      <c r="A46" s="797">
        <v>39</v>
      </c>
      <c r="B46" s="499" t="s">
        <v>42</v>
      </c>
      <c r="C46" s="500" t="s">
        <v>43</v>
      </c>
      <c r="D46" s="797">
        <v>1101</v>
      </c>
      <c r="E46" s="797"/>
      <c r="F46" s="797"/>
      <c r="G46" s="493">
        <f t="shared" si="1"/>
        <v>1101</v>
      </c>
    </row>
    <row r="47" spans="1:7" ht="11.25" customHeight="1" x14ac:dyDescent="0.25">
      <c r="A47" s="797">
        <v>40</v>
      </c>
      <c r="B47" s="499" t="s">
        <v>177</v>
      </c>
      <c r="C47" s="500" t="s">
        <v>178</v>
      </c>
      <c r="D47" s="797">
        <v>1751</v>
      </c>
      <c r="E47" s="797">
        <v>877</v>
      </c>
      <c r="F47" s="797">
        <v>584</v>
      </c>
      <c r="G47" s="493">
        <f t="shared" si="1"/>
        <v>3212</v>
      </c>
    </row>
    <row r="48" spans="1:7" ht="11.25" customHeight="1" x14ac:dyDescent="0.25">
      <c r="A48" s="797">
        <v>41</v>
      </c>
      <c r="B48" s="499" t="s">
        <v>179</v>
      </c>
      <c r="C48" s="500" t="s">
        <v>180</v>
      </c>
      <c r="D48" s="797">
        <v>0</v>
      </c>
      <c r="E48" s="797"/>
      <c r="F48" s="797">
        <v>0</v>
      </c>
      <c r="G48" s="493">
        <f t="shared" si="1"/>
        <v>0</v>
      </c>
    </row>
    <row r="49" spans="1:7" ht="11.25" customHeight="1" x14ac:dyDescent="0.25">
      <c r="A49" s="797">
        <v>42</v>
      </c>
      <c r="B49" s="499" t="s">
        <v>181</v>
      </c>
      <c r="C49" s="500" t="s">
        <v>182</v>
      </c>
      <c r="D49" s="797">
        <v>869</v>
      </c>
      <c r="E49" s="797">
        <v>591</v>
      </c>
      <c r="F49" s="797">
        <v>394</v>
      </c>
      <c r="G49" s="493">
        <f t="shared" si="1"/>
        <v>1854</v>
      </c>
    </row>
    <row r="50" spans="1:7" ht="11.25" customHeight="1" x14ac:dyDescent="0.25">
      <c r="A50" s="797">
        <v>43</v>
      </c>
      <c r="B50" s="499" t="s">
        <v>183</v>
      </c>
      <c r="C50" s="500" t="s">
        <v>184</v>
      </c>
      <c r="D50" s="797">
        <v>1799</v>
      </c>
      <c r="E50" s="797">
        <v>923</v>
      </c>
      <c r="F50" s="797">
        <v>615</v>
      </c>
      <c r="G50" s="493">
        <f t="shared" si="1"/>
        <v>3337</v>
      </c>
    </row>
    <row r="51" spans="1:7" ht="11.25" customHeight="1" x14ac:dyDescent="0.25">
      <c r="A51" s="797">
        <v>44</v>
      </c>
      <c r="B51" s="499" t="s">
        <v>185</v>
      </c>
      <c r="C51" s="500" t="s">
        <v>186</v>
      </c>
      <c r="D51" s="797">
        <v>4505</v>
      </c>
      <c r="E51" s="797">
        <v>3065</v>
      </c>
      <c r="F51" s="797">
        <v>2041</v>
      </c>
      <c r="G51" s="493">
        <f t="shared" si="1"/>
        <v>9611</v>
      </c>
    </row>
    <row r="52" spans="1:7" ht="11.25" customHeight="1" x14ac:dyDescent="0.25">
      <c r="A52" s="797">
        <v>45</v>
      </c>
      <c r="B52" s="499" t="s">
        <v>187</v>
      </c>
      <c r="C52" s="500" t="s">
        <v>188</v>
      </c>
      <c r="D52" s="797">
        <v>959</v>
      </c>
      <c r="E52" s="797">
        <v>495</v>
      </c>
      <c r="F52" s="797">
        <v>330</v>
      </c>
      <c r="G52" s="493">
        <f t="shared" si="1"/>
        <v>1784</v>
      </c>
    </row>
    <row r="53" spans="1:7" ht="11.25" customHeight="1" x14ac:dyDescent="0.25">
      <c r="A53" s="797">
        <v>46</v>
      </c>
      <c r="B53" s="499" t="s">
        <v>22</v>
      </c>
      <c r="C53" s="500" t="s">
        <v>23</v>
      </c>
      <c r="D53" s="797">
        <v>2454</v>
      </c>
      <c r="E53" s="797"/>
      <c r="F53" s="797"/>
      <c r="G53" s="493">
        <f t="shared" si="1"/>
        <v>2454</v>
      </c>
    </row>
    <row r="54" spans="1:7" ht="11.25" customHeight="1" x14ac:dyDescent="0.25">
      <c r="A54" s="797">
        <v>47</v>
      </c>
      <c r="B54" s="499" t="s">
        <v>24</v>
      </c>
      <c r="C54" s="500" t="s">
        <v>25</v>
      </c>
      <c r="D54" s="797">
        <v>1930</v>
      </c>
      <c r="E54" s="797"/>
      <c r="F54" s="797"/>
      <c r="G54" s="493">
        <f t="shared" si="1"/>
        <v>1930</v>
      </c>
    </row>
    <row r="55" spans="1:7" ht="11.25" customHeight="1" x14ac:dyDescent="0.25">
      <c r="A55" s="797">
        <v>48</v>
      </c>
      <c r="B55" s="499" t="s">
        <v>193</v>
      </c>
      <c r="C55" s="500" t="s">
        <v>590</v>
      </c>
      <c r="D55" s="797">
        <v>2732</v>
      </c>
      <c r="E55" s="797"/>
      <c r="F55" s="797"/>
      <c r="G55" s="493">
        <f t="shared" si="1"/>
        <v>2732</v>
      </c>
    </row>
    <row r="56" spans="1:7" ht="11.25" customHeight="1" x14ac:dyDescent="0.25">
      <c r="A56" s="797">
        <v>49</v>
      </c>
      <c r="B56" s="499" t="s">
        <v>26</v>
      </c>
      <c r="C56" s="500" t="s">
        <v>27</v>
      </c>
      <c r="D56" s="797">
        <v>3507</v>
      </c>
      <c r="E56" s="797"/>
      <c r="F56" s="797"/>
      <c r="G56" s="493">
        <f t="shared" si="1"/>
        <v>3507</v>
      </c>
    </row>
    <row r="57" spans="1:7" ht="11.25" customHeight="1" x14ac:dyDescent="0.25">
      <c r="A57" s="797">
        <v>50</v>
      </c>
      <c r="B57" s="499" t="s">
        <v>28</v>
      </c>
      <c r="C57" s="500" t="s">
        <v>29</v>
      </c>
      <c r="D57" s="797">
        <v>2127</v>
      </c>
      <c r="E57" s="797"/>
      <c r="F57" s="797"/>
      <c r="G57" s="493">
        <f t="shared" si="1"/>
        <v>2127</v>
      </c>
    </row>
    <row r="58" spans="1:7" ht="11.25" customHeight="1" x14ac:dyDescent="0.25">
      <c r="A58" s="797">
        <v>51</v>
      </c>
      <c r="B58" s="499" t="s">
        <v>62</v>
      </c>
      <c r="C58" s="500" t="s">
        <v>200</v>
      </c>
      <c r="D58" s="797">
        <v>3816</v>
      </c>
      <c r="E58" s="797">
        <v>2596</v>
      </c>
      <c r="F58" s="797">
        <v>1729</v>
      </c>
      <c r="G58" s="493">
        <f t="shared" si="1"/>
        <v>8141</v>
      </c>
    </row>
    <row r="59" spans="1:7" ht="11.25" customHeight="1" x14ac:dyDescent="0.25">
      <c r="A59" s="797">
        <v>52</v>
      </c>
      <c r="B59" s="499" t="s">
        <v>64</v>
      </c>
      <c r="C59" s="500" t="s">
        <v>201</v>
      </c>
      <c r="D59" s="797">
        <v>2335</v>
      </c>
      <c r="E59" s="797">
        <v>1589</v>
      </c>
      <c r="F59" s="797">
        <v>1058</v>
      </c>
      <c r="G59" s="493">
        <f t="shared" si="1"/>
        <v>4982</v>
      </c>
    </row>
    <row r="60" spans="1:7" ht="11.25" customHeight="1" x14ac:dyDescent="0.25">
      <c r="A60" s="797">
        <v>53</v>
      </c>
      <c r="B60" s="499" t="s">
        <v>66</v>
      </c>
      <c r="C60" s="500" t="s">
        <v>202</v>
      </c>
      <c r="D60" s="797">
        <v>5159</v>
      </c>
      <c r="E60" s="797">
        <v>3510</v>
      </c>
      <c r="F60" s="797">
        <v>2338</v>
      </c>
      <c r="G60" s="493">
        <f t="shared" si="1"/>
        <v>11007</v>
      </c>
    </row>
    <row r="61" spans="1:7" ht="11.25" customHeight="1" x14ac:dyDescent="0.25">
      <c r="A61" s="797">
        <v>54</v>
      </c>
      <c r="B61" s="499" t="s">
        <v>217</v>
      </c>
      <c r="C61" s="500" t="s">
        <v>218</v>
      </c>
      <c r="D61" s="797">
        <v>4397</v>
      </c>
      <c r="E61" s="797">
        <v>1952</v>
      </c>
      <c r="F61" s="797">
        <v>1300</v>
      </c>
      <c r="G61" s="493">
        <f t="shared" si="1"/>
        <v>7649</v>
      </c>
    </row>
    <row r="62" spans="1:7" ht="11.25" customHeight="1" x14ac:dyDescent="0.25">
      <c r="A62" s="797">
        <v>55</v>
      </c>
      <c r="B62" s="499" t="s">
        <v>50</v>
      </c>
      <c r="C62" s="500" t="s">
        <v>219</v>
      </c>
      <c r="D62" s="797">
        <v>7296</v>
      </c>
      <c r="E62" s="797">
        <v>4739</v>
      </c>
      <c r="F62" s="797">
        <v>3157</v>
      </c>
      <c r="G62" s="493">
        <f t="shared" si="1"/>
        <v>15192</v>
      </c>
    </row>
    <row r="63" spans="1:7" ht="11.25" customHeight="1" x14ac:dyDescent="0.25">
      <c r="A63" s="797">
        <v>56</v>
      </c>
      <c r="B63" s="499" t="s">
        <v>52</v>
      </c>
      <c r="C63" s="500" t="s">
        <v>220</v>
      </c>
      <c r="D63" s="797">
        <v>6008</v>
      </c>
      <c r="E63" s="797">
        <v>4086</v>
      </c>
      <c r="F63" s="797">
        <v>2723</v>
      </c>
      <c r="G63" s="493">
        <f t="shared" si="1"/>
        <v>12817</v>
      </c>
    </row>
    <row r="64" spans="1:7" ht="11.25" customHeight="1" x14ac:dyDescent="0.25">
      <c r="A64" s="797">
        <v>57</v>
      </c>
      <c r="B64" s="499" t="s">
        <v>44</v>
      </c>
      <c r="C64" s="500" t="s">
        <v>221</v>
      </c>
      <c r="D64" s="797">
        <v>2527</v>
      </c>
      <c r="E64" s="797">
        <v>1719</v>
      </c>
      <c r="F64" s="797">
        <v>1145</v>
      </c>
      <c r="G64" s="493">
        <f t="shared" si="1"/>
        <v>5391</v>
      </c>
    </row>
    <row r="65" spans="1:7" ht="11.25" customHeight="1" x14ac:dyDescent="0.25">
      <c r="A65" s="797">
        <v>58</v>
      </c>
      <c r="B65" s="499" t="s">
        <v>54</v>
      </c>
      <c r="C65" s="500" t="s">
        <v>222</v>
      </c>
      <c r="D65" s="797">
        <v>6706</v>
      </c>
      <c r="E65" s="797">
        <v>4562</v>
      </c>
      <c r="F65" s="797">
        <v>3039</v>
      </c>
      <c r="G65" s="493">
        <f t="shared" si="1"/>
        <v>14307</v>
      </c>
    </row>
    <row r="66" spans="1:7" ht="11.25" customHeight="1" x14ac:dyDescent="0.25">
      <c r="A66" s="797">
        <v>59</v>
      </c>
      <c r="B66" s="499" t="s">
        <v>36</v>
      </c>
      <c r="C66" s="500" t="s">
        <v>37</v>
      </c>
      <c r="D66" s="797">
        <v>2018</v>
      </c>
      <c r="E66" s="797"/>
      <c r="F66" s="797"/>
      <c r="G66" s="493">
        <f t="shared" si="1"/>
        <v>2018</v>
      </c>
    </row>
    <row r="67" spans="1:7" ht="11.25" customHeight="1" x14ac:dyDescent="0.25">
      <c r="A67" s="797">
        <v>60</v>
      </c>
      <c r="B67" s="499" t="s">
        <v>48</v>
      </c>
      <c r="C67" s="500" t="s">
        <v>223</v>
      </c>
      <c r="D67" s="797">
        <v>5437</v>
      </c>
      <c r="E67" s="797">
        <v>3699</v>
      </c>
      <c r="F67" s="797">
        <v>2464</v>
      </c>
      <c r="G67" s="493">
        <f t="shared" si="1"/>
        <v>11600</v>
      </c>
    </row>
    <row r="68" spans="1:7" ht="11.25" customHeight="1" x14ac:dyDescent="0.25">
      <c r="A68" s="797">
        <v>61</v>
      </c>
      <c r="B68" s="499" t="s">
        <v>228</v>
      </c>
      <c r="C68" s="500" t="s">
        <v>580</v>
      </c>
      <c r="D68" s="797">
        <v>302</v>
      </c>
      <c r="E68" s="797">
        <v>205</v>
      </c>
      <c r="F68" s="797">
        <v>137</v>
      </c>
      <c r="G68" s="493">
        <f t="shared" si="1"/>
        <v>644</v>
      </c>
    </row>
    <row r="69" spans="1:7" ht="11.25" customHeight="1" x14ac:dyDescent="0.25">
      <c r="A69" s="797">
        <v>62</v>
      </c>
      <c r="B69" s="499" t="s">
        <v>235</v>
      </c>
      <c r="C69" s="500" t="s">
        <v>236</v>
      </c>
      <c r="D69" s="797">
        <v>242</v>
      </c>
      <c r="E69" s="797">
        <v>165</v>
      </c>
      <c r="F69" s="797">
        <v>110</v>
      </c>
      <c r="G69" s="493">
        <f t="shared" si="1"/>
        <v>517</v>
      </c>
    </row>
    <row r="70" spans="1:7" ht="11.25" customHeight="1" x14ac:dyDescent="0.25">
      <c r="A70" s="797">
        <v>63</v>
      </c>
      <c r="B70" s="499" t="s">
        <v>74</v>
      </c>
      <c r="C70" s="500" t="s">
        <v>237</v>
      </c>
      <c r="D70" s="797">
        <v>1418</v>
      </c>
      <c r="E70" s="797">
        <v>3101</v>
      </c>
      <c r="F70" s="797">
        <v>2065</v>
      </c>
      <c r="G70" s="493">
        <f t="shared" si="1"/>
        <v>6584</v>
      </c>
    </row>
    <row r="71" spans="1:7" ht="11.25" customHeight="1" x14ac:dyDescent="0.25">
      <c r="A71" s="797">
        <v>64</v>
      </c>
      <c r="B71" s="499" t="s">
        <v>38</v>
      </c>
      <c r="C71" s="500" t="s">
        <v>39</v>
      </c>
      <c r="D71" s="797">
        <v>814</v>
      </c>
      <c r="E71" s="797">
        <v>408</v>
      </c>
      <c r="F71" s="797">
        <v>271</v>
      </c>
      <c r="G71" s="493">
        <f t="shared" si="1"/>
        <v>1493</v>
      </c>
    </row>
    <row r="72" spans="1:7" ht="11.25" customHeight="1" x14ac:dyDescent="0.25">
      <c r="A72" s="797">
        <v>65</v>
      </c>
      <c r="B72" s="499" t="s">
        <v>40</v>
      </c>
      <c r="C72" s="500" t="s">
        <v>41</v>
      </c>
      <c r="D72" s="797"/>
      <c r="E72" s="797">
        <v>414</v>
      </c>
      <c r="F72" s="797">
        <v>276</v>
      </c>
      <c r="G72" s="493">
        <f t="shared" si="1"/>
        <v>690</v>
      </c>
    </row>
    <row r="73" spans="1:7" ht="11.25" customHeight="1" x14ac:dyDescent="0.25">
      <c r="A73" s="797">
        <v>66</v>
      </c>
      <c r="B73" s="499" t="s">
        <v>238</v>
      </c>
      <c r="C73" s="500" t="s">
        <v>239</v>
      </c>
      <c r="D73" s="797">
        <v>2381</v>
      </c>
      <c r="E73" s="797">
        <v>1145</v>
      </c>
      <c r="F73" s="797">
        <v>763</v>
      </c>
      <c r="G73" s="493">
        <f t="shared" si="1"/>
        <v>4289</v>
      </c>
    </row>
    <row r="74" spans="1:7" ht="11.25" customHeight="1" x14ac:dyDescent="0.25">
      <c r="A74" s="797">
        <v>67</v>
      </c>
      <c r="B74" s="499" t="s">
        <v>240</v>
      </c>
      <c r="C74" s="500" t="s">
        <v>241</v>
      </c>
      <c r="D74" s="797">
        <v>732</v>
      </c>
      <c r="E74" s="797">
        <v>498</v>
      </c>
      <c r="F74" s="797">
        <v>332</v>
      </c>
      <c r="G74" s="493">
        <f t="shared" ref="G74:G92" si="2">SUM(D74:F74)</f>
        <v>1562</v>
      </c>
    </row>
    <row r="75" spans="1:7" ht="11.25" customHeight="1" x14ac:dyDescent="0.25">
      <c r="A75" s="797">
        <v>68</v>
      </c>
      <c r="B75" s="499" t="s">
        <v>88</v>
      </c>
      <c r="C75" s="500" t="s">
        <v>89</v>
      </c>
      <c r="D75" s="797">
        <v>1214</v>
      </c>
      <c r="E75" s="797">
        <v>637</v>
      </c>
      <c r="F75" s="797">
        <v>424</v>
      </c>
      <c r="G75" s="493">
        <f t="shared" si="2"/>
        <v>2275</v>
      </c>
    </row>
    <row r="76" spans="1:7" ht="11.25" customHeight="1" x14ac:dyDescent="0.25">
      <c r="A76" s="797">
        <v>69</v>
      </c>
      <c r="B76" s="499" t="s">
        <v>244</v>
      </c>
      <c r="C76" s="500" t="s">
        <v>245</v>
      </c>
      <c r="D76" s="797">
        <v>1581</v>
      </c>
      <c r="E76" s="797">
        <v>1075</v>
      </c>
      <c r="F76" s="797">
        <v>716</v>
      </c>
      <c r="G76" s="493">
        <f t="shared" si="2"/>
        <v>3372</v>
      </c>
    </row>
    <row r="77" spans="1:7" ht="11.25" customHeight="1" x14ac:dyDescent="0.25">
      <c r="A77" s="797">
        <v>70</v>
      </c>
      <c r="B77" s="499" t="s">
        <v>246</v>
      </c>
      <c r="C77" s="500" t="s">
        <v>247</v>
      </c>
      <c r="D77" s="797">
        <v>553</v>
      </c>
      <c r="E77" s="797">
        <v>376</v>
      </c>
      <c r="F77" s="797">
        <v>250</v>
      </c>
      <c r="G77" s="493">
        <f t="shared" si="2"/>
        <v>1179</v>
      </c>
    </row>
    <row r="78" spans="1:7" ht="11.25" customHeight="1" x14ac:dyDescent="0.25">
      <c r="A78" s="797">
        <v>71</v>
      </c>
      <c r="B78" s="499" t="s">
        <v>248</v>
      </c>
      <c r="C78" s="500" t="s">
        <v>249</v>
      </c>
      <c r="D78" s="797">
        <v>871</v>
      </c>
      <c r="E78" s="797">
        <v>593</v>
      </c>
      <c r="F78" s="797">
        <v>395</v>
      </c>
      <c r="G78" s="493">
        <f t="shared" si="2"/>
        <v>1859</v>
      </c>
    </row>
    <row r="79" spans="1:7" ht="11.25" customHeight="1" x14ac:dyDescent="0.25">
      <c r="A79" s="797">
        <v>72</v>
      </c>
      <c r="B79" s="499" t="s">
        <v>250</v>
      </c>
      <c r="C79" s="500" t="s">
        <v>251</v>
      </c>
      <c r="D79" s="797">
        <v>1150</v>
      </c>
      <c r="E79" s="797">
        <v>556</v>
      </c>
      <c r="F79" s="797">
        <v>370</v>
      </c>
      <c r="G79" s="493">
        <f t="shared" si="2"/>
        <v>2076</v>
      </c>
    </row>
    <row r="80" spans="1:7" ht="11.25" customHeight="1" x14ac:dyDescent="0.25">
      <c r="A80" s="797">
        <v>73</v>
      </c>
      <c r="B80" s="499" t="s">
        <v>32</v>
      </c>
      <c r="C80" s="500" t="s">
        <v>33</v>
      </c>
      <c r="D80" s="797">
        <v>2287</v>
      </c>
      <c r="E80" s="797">
        <v>668</v>
      </c>
      <c r="F80" s="797">
        <v>445</v>
      </c>
      <c r="G80" s="493">
        <f t="shared" si="2"/>
        <v>3400</v>
      </c>
    </row>
    <row r="81" spans="1:7" ht="11.25" customHeight="1" x14ac:dyDescent="0.25">
      <c r="A81" s="797">
        <v>74</v>
      </c>
      <c r="B81" s="499" t="s">
        <v>252</v>
      </c>
      <c r="C81" s="500" t="s">
        <v>253</v>
      </c>
      <c r="D81" s="797">
        <v>629</v>
      </c>
      <c r="E81" s="797">
        <v>428</v>
      </c>
      <c r="F81" s="797">
        <v>285</v>
      </c>
      <c r="G81" s="493">
        <f t="shared" si="2"/>
        <v>1342</v>
      </c>
    </row>
    <row r="82" spans="1:7" ht="11.25" customHeight="1" x14ac:dyDescent="0.25">
      <c r="A82" s="797">
        <v>75</v>
      </c>
      <c r="B82" s="499" t="s">
        <v>254</v>
      </c>
      <c r="C82" s="500" t="s">
        <v>255</v>
      </c>
      <c r="D82" s="797">
        <v>1287</v>
      </c>
      <c r="E82" s="797">
        <v>655</v>
      </c>
      <c r="F82" s="797">
        <v>435</v>
      </c>
      <c r="G82" s="493">
        <f t="shared" si="2"/>
        <v>2377</v>
      </c>
    </row>
    <row r="83" spans="1:7" ht="11.25" customHeight="1" x14ac:dyDescent="0.25">
      <c r="A83" s="797">
        <v>76</v>
      </c>
      <c r="B83" s="499" t="s">
        <v>256</v>
      </c>
      <c r="C83" s="500" t="s">
        <v>257</v>
      </c>
      <c r="D83" s="797">
        <v>1663</v>
      </c>
      <c r="E83" s="797">
        <v>1130</v>
      </c>
      <c r="F83" s="797">
        <v>754</v>
      </c>
      <c r="G83" s="493">
        <f t="shared" si="2"/>
        <v>3547</v>
      </c>
    </row>
    <row r="84" spans="1:7" ht="11.25" customHeight="1" x14ac:dyDescent="0.25">
      <c r="A84" s="797">
        <v>77</v>
      </c>
      <c r="B84" s="499" t="s">
        <v>76</v>
      </c>
      <c r="C84" s="500" t="s">
        <v>77</v>
      </c>
      <c r="D84" s="797">
        <v>761</v>
      </c>
      <c r="E84" s="797">
        <v>517</v>
      </c>
      <c r="F84" s="797">
        <v>345</v>
      </c>
      <c r="G84" s="493">
        <f t="shared" si="2"/>
        <v>1623</v>
      </c>
    </row>
    <row r="85" spans="1:7" ht="11.25" customHeight="1" x14ac:dyDescent="0.25">
      <c r="A85" s="797">
        <v>78</v>
      </c>
      <c r="B85" s="499" t="s">
        <v>296</v>
      </c>
      <c r="C85" s="500" t="s">
        <v>623</v>
      </c>
      <c r="D85" s="797">
        <v>584</v>
      </c>
      <c r="E85" s="797">
        <v>569</v>
      </c>
      <c r="F85" s="797">
        <v>715</v>
      </c>
      <c r="G85" s="493">
        <f t="shared" si="2"/>
        <v>1868</v>
      </c>
    </row>
    <row r="86" spans="1:7" ht="11.25" customHeight="1" x14ac:dyDescent="0.25">
      <c r="A86" s="797">
        <v>79</v>
      </c>
      <c r="B86" s="499" t="s">
        <v>70</v>
      </c>
      <c r="C86" s="500" t="s">
        <v>298</v>
      </c>
      <c r="D86" s="797">
        <v>3000</v>
      </c>
      <c r="E86" s="797"/>
      <c r="F86" s="797"/>
      <c r="G86" s="493">
        <f t="shared" si="2"/>
        <v>3000</v>
      </c>
    </row>
    <row r="87" spans="1:7" ht="11.25" customHeight="1" x14ac:dyDescent="0.25">
      <c r="A87" s="797">
        <v>80</v>
      </c>
      <c r="B87" s="499" t="s">
        <v>72</v>
      </c>
      <c r="C87" s="500" t="s">
        <v>73</v>
      </c>
      <c r="D87" s="797">
        <v>10500</v>
      </c>
      <c r="E87" s="797">
        <v>1200</v>
      </c>
      <c r="F87" s="797">
        <v>500</v>
      </c>
      <c r="G87" s="493">
        <f t="shared" si="2"/>
        <v>12200</v>
      </c>
    </row>
    <row r="88" spans="1:7" ht="11.25" customHeight="1" x14ac:dyDescent="0.25">
      <c r="A88" s="797">
        <v>81</v>
      </c>
      <c r="B88" s="499" t="s">
        <v>34</v>
      </c>
      <c r="C88" s="500" t="s">
        <v>35</v>
      </c>
      <c r="D88" s="797">
        <v>3457</v>
      </c>
      <c r="E88" s="797"/>
      <c r="F88" s="797"/>
      <c r="G88" s="493">
        <f t="shared" si="2"/>
        <v>3457</v>
      </c>
    </row>
    <row r="89" spans="1:7" ht="11.25" customHeight="1" x14ac:dyDescent="0.25">
      <c r="A89" s="797">
        <v>82</v>
      </c>
      <c r="B89" s="499" t="s">
        <v>301</v>
      </c>
      <c r="C89" s="500" t="s">
        <v>302</v>
      </c>
      <c r="D89" s="797">
        <v>700</v>
      </c>
      <c r="E89" s="797"/>
      <c r="F89" s="797"/>
      <c r="G89" s="493">
        <f t="shared" si="2"/>
        <v>700</v>
      </c>
    </row>
    <row r="90" spans="1:7" ht="11.25" customHeight="1" x14ac:dyDescent="0.25">
      <c r="A90" s="797">
        <v>83</v>
      </c>
      <c r="B90" s="499" t="s">
        <v>68</v>
      </c>
      <c r="C90" s="500" t="s">
        <v>69</v>
      </c>
      <c r="D90" s="797">
        <v>432</v>
      </c>
      <c r="E90" s="797">
        <v>850</v>
      </c>
      <c r="F90" s="797">
        <v>550</v>
      </c>
      <c r="G90" s="493">
        <f t="shared" si="2"/>
        <v>1832</v>
      </c>
    </row>
    <row r="91" spans="1:7" ht="11.25" customHeight="1" x14ac:dyDescent="0.25">
      <c r="A91" s="797">
        <v>84</v>
      </c>
      <c r="B91" s="499" t="s">
        <v>60</v>
      </c>
      <c r="C91" s="500" t="s">
        <v>305</v>
      </c>
      <c r="D91" s="797">
        <v>2916</v>
      </c>
      <c r="E91" s="797">
        <v>1984</v>
      </c>
      <c r="F91" s="797">
        <v>1355</v>
      </c>
      <c r="G91" s="493">
        <f t="shared" si="2"/>
        <v>6255</v>
      </c>
    </row>
    <row r="92" spans="1:7" ht="11.25" customHeight="1" x14ac:dyDescent="0.25">
      <c r="A92" s="797">
        <v>85</v>
      </c>
      <c r="B92" s="499" t="s">
        <v>56</v>
      </c>
      <c r="C92" s="500" t="s">
        <v>306</v>
      </c>
      <c r="D92" s="797">
        <v>3962</v>
      </c>
      <c r="E92" s="797">
        <v>2165</v>
      </c>
      <c r="F92" s="797">
        <v>1442</v>
      </c>
      <c r="G92" s="493">
        <f t="shared" si="2"/>
        <v>7569</v>
      </c>
    </row>
    <row r="93" spans="1:7" ht="11.25" customHeight="1" x14ac:dyDescent="0.25">
      <c r="C93" s="488"/>
    </row>
    <row r="94" spans="1:7" ht="11.25" customHeight="1" x14ac:dyDescent="0.25">
      <c r="C94" s="501"/>
      <c r="D94" s="502"/>
      <c r="E94" s="502"/>
      <c r="F94" s="502"/>
      <c r="G94" s="502"/>
    </row>
    <row r="95" spans="1:7" ht="11.25" customHeight="1" x14ac:dyDescent="0.25">
      <c r="C95" s="501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242"/>
  <sheetViews>
    <sheetView zoomScale="90" zoomScaleNormal="90" zoomScaleSheetLayoutView="85" workbookViewId="0">
      <pane xSplit="3" ySplit="5" topLeftCell="D6" activePane="bottomRight" state="frozen"/>
      <selection activeCell="F95" sqref="F95"/>
      <selection pane="topRight" activeCell="F95" sqref="F95"/>
      <selection pane="bottomLeft" activeCell="F95" sqref="F95"/>
      <selection pane="bottomRight" sqref="A1:Y1"/>
    </sheetView>
  </sheetViews>
  <sheetFormatPr defaultRowHeight="15" x14ac:dyDescent="0.25"/>
  <cols>
    <col min="1" max="1" width="4" style="503" customWidth="1"/>
    <col min="2" max="2" width="8.28515625" style="503" customWidth="1"/>
    <col min="3" max="3" width="30.7109375" style="529" customWidth="1"/>
    <col min="4" max="4" width="11.42578125" style="530" customWidth="1"/>
    <col min="5" max="5" width="9.140625" style="527" customWidth="1"/>
    <col min="6" max="6" width="11.42578125" style="506" customWidth="1"/>
    <col min="7" max="7" width="15.85546875" style="506" customWidth="1"/>
    <col min="8" max="8" width="8.140625" style="503" customWidth="1"/>
    <col min="9" max="10" width="9" style="503" customWidth="1"/>
    <col min="11" max="11" width="12.7109375" style="503" customWidth="1"/>
    <col min="12" max="12" width="8.7109375" style="503" customWidth="1"/>
    <col min="13" max="13" width="8.5703125" style="503" customWidth="1"/>
    <col min="14" max="14" width="9.140625" style="503" customWidth="1"/>
    <col min="15" max="15" width="8.7109375" style="503" customWidth="1"/>
    <col min="16" max="16" width="11.140625" style="503" customWidth="1"/>
    <col min="17" max="22" width="13.42578125" style="503" customWidth="1"/>
    <col min="23" max="23" width="17.85546875" style="503" customWidth="1"/>
    <col min="24" max="24" width="9.5703125" style="503" customWidth="1"/>
    <col min="25" max="25" width="10.140625" style="503" customWidth="1"/>
    <col min="26" max="16384" width="9.140625" style="503"/>
  </cols>
  <sheetData>
    <row r="1" spans="1:25" ht="27" customHeight="1" x14ac:dyDescent="0.25">
      <c r="A1" s="1266" t="s">
        <v>624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  <c r="N1" s="1266"/>
      <c r="O1" s="1266"/>
      <c r="P1" s="1266"/>
      <c r="Q1" s="1266"/>
      <c r="R1" s="1266"/>
      <c r="S1" s="1266"/>
      <c r="T1" s="1266"/>
      <c r="U1" s="1266"/>
      <c r="V1" s="1266"/>
      <c r="W1" s="1266"/>
      <c r="X1" s="1266"/>
      <c r="Y1" s="1266"/>
    </row>
    <row r="2" spans="1:25" ht="2.25" customHeight="1" thickBot="1" x14ac:dyDescent="0.3">
      <c r="C2" s="504"/>
      <c r="D2" s="505"/>
      <c r="E2" s="505"/>
      <c r="P2" s="804"/>
      <c r="Q2" s="804"/>
      <c r="R2" s="804"/>
      <c r="S2" s="804"/>
      <c r="T2" s="804"/>
      <c r="U2" s="804"/>
      <c r="V2" s="804"/>
      <c r="W2" s="1267" t="s">
        <v>625</v>
      </c>
      <c r="X2" s="1267"/>
      <c r="Y2" s="1267"/>
    </row>
    <row r="3" spans="1:25" s="507" customFormat="1" ht="72" customHeight="1" x14ac:dyDescent="0.25">
      <c r="A3" s="1268" t="s">
        <v>0</v>
      </c>
      <c r="B3" s="1270" t="s">
        <v>1</v>
      </c>
      <c r="C3" s="1270" t="s">
        <v>93</v>
      </c>
      <c r="D3" s="1272" t="s">
        <v>626</v>
      </c>
      <c r="E3" s="1273"/>
      <c r="F3" s="1273"/>
      <c r="G3" s="1273"/>
      <c r="H3" s="1273"/>
      <c r="I3" s="1273"/>
      <c r="J3" s="1273"/>
      <c r="K3" s="1274"/>
      <c r="L3" s="1275" t="s">
        <v>627</v>
      </c>
      <c r="M3" s="1276"/>
      <c r="N3" s="1276"/>
      <c r="O3" s="1276"/>
      <c r="P3" s="1277"/>
      <c r="Q3" s="1278" t="s">
        <v>628</v>
      </c>
      <c r="R3" s="1279"/>
      <c r="S3" s="1279"/>
      <c r="T3" s="1279"/>
      <c r="U3" s="1279"/>
      <c r="V3" s="1279"/>
      <c r="W3" s="1279"/>
      <c r="X3" s="1280"/>
      <c r="Y3" s="1281"/>
    </row>
    <row r="4" spans="1:25" s="507" customFormat="1" ht="67.5" customHeight="1" x14ac:dyDescent="0.25">
      <c r="A4" s="1269"/>
      <c r="B4" s="1271"/>
      <c r="C4" s="1271"/>
      <c r="D4" s="1282" t="s">
        <v>629</v>
      </c>
      <c r="E4" s="1284" t="s">
        <v>630</v>
      </c>
      <c r="F4" s="798" t="s">
        <v>631</v>
      </c>
      <c r="G4" s="1288" t="s">
        <v>632</v>
      </c>
      <c r="H4" s="1271" t="s">
        <v>418</v>
      </c>
      <c r="I4" s="1271"/>
      <c r="J4" s="1271"/>
      <c r="K4" s="1290" t="s">
        <v>335</v>
      </c>
      <c r="L4" s="1292" t="s">
        <v>633</v>
      </c>
      <c r="M4" s="1294" t="s">
        <v>634</v>
      </c>
      <c r="N4" s="1294" t="s">
        <v>635</v>
      </c>
      <c r="O4" s="1294" t="s">
        <v>636</v>
      </c>
      <c r="P4" s="1296" t="s">
        <v>335</v>
      </c>
      <c r="Q4" s="1298" t="s">
        <v>637</v>
      </c>
      <c r="R4" s="1286" t="s">
        <v>638</v>
      </c>
      <c r="S4" s="1286" t="s">
        <v>639</v>
      </c>
      <c r="T4" s="1286" t="s">
        <v>640</v>
      </c>
      <c r="U4" s="1286" t="s">
        <v>641</v>
      </c>
      <c r="V4" s="1286" t="s">
        <v>642</v>
      </c>
      <c r="W4" s="1301" t="s">
        <v>643</v>
      </c>
      <c r="X4" s="1303" t="s">
        <v>644</v>
      </c>
      <c r="Y4" s="1300" t="s">
        <v>335</v>
      </c>
    </row>
    <row r="5" spans="1:25" s="507" customFormat="1" ht="51.75" customHeight="1" x14ac:dyDescent="0.25">
      <c r="A5" s="1269"/>
      <c r="B5" s="1271"/>
      <c r="C5" s="1271"/>
      <c r="D5" s="1283"/>
      <c r="E5" s="1285"/>
      <c r="F5" s="508" t="s">
        <v>645</v>
      </c>
      <c r="G5" s="1289"/>
      <c r="H5" s="799" t="s">
        <v>646</v>
      </c>
      <c r="I5" s="799" t="s">
        <v>647</v>
      </c>
      <c r="J5" s="799" t="s">
        <v>648</v>
      </c>
      <c r="K5" s="1291"/>
      <c r="L5" s="1293"/>
      <c r="M5" s="1295"/>
      <c r="N5" s="1295"/>
      <c r="O5" s="1295"/>
      <c r="P5" s="1297"/>
      <c r="Q5" s="1299"/>
      <c r="R5" s="1287"/>
      <c r="S5" s="1287"/>
      <c r="T5" s="1287"/>
      <c r="U5" s="1287"/>
      <c r="V5" s="1287"/>
      <c r="W5" s="1302"/>
      <c r="X5" s="1304"/>
      <c r="Y5" s="1297"/>
    </row>
    <row r="6" spans="1:25" s="513" customFormat="1" ht="12.75" customHeight="1" x14ac:dyDescent="0.25">
      <c r="A6" s="805"/>
      <c r="B6" s="509"/>
      <c r="C6" s="510" t="s">
        <v>335</v>
      </c>
      <c r="D6" s="806">
        <f>D7+D8</f>
        <v>92588</v>
      </c>
      <c r="E6" s="807">
        <f t="shared" ref="E6:Y6" si="0">E7+E8</f>
        <v>4810</v>
      </c>
      <c r="F6" s="511">
        <f t="shared" si="0"/>
        <v>12171</v>
      </c>
      <c r="G6" s="511">
        <f t="shared" si="0"/>
        <v>10675</v>
      </c>
      <c r="H6" s="512">
        <f t="shared" si="0"/>
        <v>8260</v>
      </c>
      <c r="I6" s="512">
        <f t="shared" si="0"/>
        <v>549</v>
      </c>
      <c r="J6" s="512">
        <f t="shared" si="0"/>
        <v>1866</v>
      </c>
      <c r="K6" s="808">
        <f t="shared" si="0"/>
        <v>120244</v>
      </c>
      <c r="L6" s="809">
        <f t="shared" si="0"/>
        <v>1687</v>
      </c>
      <c r="M6" s="810">
        <f t="shared" si="0"/>
        <v>8285</v>
      </c>
      <c r="N6" s="810">
        <f t="shared" si="0"/>
        <v>29750</v>
      </c>
      <c r="O6" s="810">
        <f t="shared" si="0"/>
        <v>19362</v>
      </c>
      <c r="P6" s="811">
        <f t="shared" si="0"/>
        <v>59084</v>
      </c>
      <c r="Q6" s="812">
        <f t="shared" si="0"/>
        <v>270</v>
      </c>
      <c r="R6" s="813">
        <f t="shared" si="0"/>
        <v>550</v>
      </c>
      <c r="S6" s="813">
        <f t="shared" si="0"/>
        <v>290</v>
      </c>
      <c r="T6" s="813">
        <f t="shared" si="0"/>
        <v>290</v>
      </c>
      <c r="U6" s="813">
        <f t="shared" si="0"/>
        <v>450</v>
      </c>
      <c r="V6" s="813">
        <f t="shared" si="0"/>
        <v>1100</v>
      </c>
      <c r="W6" s="813">
        <f t="shared" si="0"/>
        <v>1394</v>
      </c>
      <c r="X6" s="813">
        <f t="shared" si="0"/>
        <v>12</v>
      </c>
      <c r="Y6" s="811">
        <f t="shared" si="0"/>
        <v>4356</v>
      </c>
    </row>
    <row r="7" spans="1:25" s="513" customFormat="1" ht="12.75" customHeight="1" x14ac:dyDescent="0.25">
      <c r="A7" s="805"/>
      <c r="B7" s="509"/>
      <c r="C7" s="514" t="s">
        <v>105</v>
      </c>
      <c r="D7" s="806">
        <v>0</v>
      </c>
      <c r="E7" s="807">
        <v>0</v>
      </c>
      <c r="F7" s="511">
        <v>0</v>
      </c>
      <c r="G7" s="511">
        <v>0</v>
      </c>
      <c r="H7" s="512">
        <v>0</v>
      </c>
      <c r="I7" s="512">
        <v>0</v>
      </c>
      <c r="J7" s="512">
        <v>0</v>
      </c>
      <c r="K7" s="808">
        <v>0</v>
      </c>
      <c r="L7" s="809">
        <v>0</v>
      </c>
      <c r="M7" s="810">
        <v>0</v>
      </c>
      <c r="N7" s="810">
        <v>0</v>
      </c>
      <c r="O7" s="810">
        <v>0</v>
      </c>
      <c r="P7" s="811">
        <v>0</v>
      </c>
      <c r="Q7" s="812">
        <v>0</v>
      </c>
      <c r="R7" s="813">
        <v>0</v>
      </c>
      <c r="S7" s="813">
        <v>0</v>
      </c>
      <c r="T7" s="813">
        <v>0</v>
      </c>
      <c r="U7" s="813">
        <v>0</v>
      </c>
      <c r="V7" s="813">
        <v>0</v>
      </c>
      <c r="W7" s="813">
        <v>0</v>
      </c>
      <c r="X7" s="813">
        <v>0</v>
      </c>
      <c r="Y7" s="811">
        <v>0</v>
      </c>
    </row>
    <row r="8" spans="1:25" s="513" customFormat="1" ht="12" customHeight="1" x14ac:dyDescent="0.25">
      <c r="A8" s="805"/>
      <c r="B8" s="509"/>
      <c r="C8" s="514" t="s">
        <v>108</v>
      </c>
      <c r="D8" s="806">
        <f t="shared" ref="D8:Y8" si="1">SUM(D9:D95)</f>
        <v>92588</v>
      </c>
      <c r="E8" s="807">
        <f t="shared" si="1"/>
        <v>4810</v>
      </c>
      <c r="F8" s="511">
        <f t="shared" si="1"/>
        <v>12171</v>
      </c>
      <c r="G8" s="511">
        <f t="shared" si="1"/>
        <v>10675</v>
      </c>
      <c r="H8" s="512">
        <f t="shared" si="1"/>
        <v>8260</v>
      </c>
      <c r="I8" s="512">
        <f t="shared" si="1"/>
        <v>549</v>
      </c>
      <c r="J8" s="512">
        <f t="shared" si="1"/>
        <v>1866</v>
      </c>
      <c r="K8" s="808">
        <f t="shared" si="1"/>
        <v>120244</v>
      </c>
      <c r="L8" s="809">
        <f t="shared" si="1"/>
        <v>1687</v>
      </c>
      <c r="M8" s="810">
        <f t="shared" si="1"/>
        <v>8285</v>
      </c>
      <c r="N8" s="810">
        <f t="shared" si="1"/>
        <v>29750</v>
      </c>
      <c r="O8" s="810">
        <f t="shared" si="1"/>
        <v>19362</v>
      </c>
      <c r="P8" s="811">
        <f t="shared" si="1"/>
        <v>59084</v>
      </c>
      <c r="Q8" s="812">
        <f t="shared" si="1"/>
        <v>270</v>
      </c>
      <c r="R8" s="813">
        <f t="shared" si="1"/>
        <v>550</v>
      </c>
      <c r="S8" s="813">
        <f t="shared" si="1"/>
        <v>290</v>
      </c>
      <c r="T8" s="813">
        <f t="shared" si="1"/>
        <v>290</v>
      </c>
      <c r="U8" s="813">
        <f t="shared" si="1"/>
        <v>450</v>
      </c>
      <c r="V8" s="813">
        <f t="shared" si="1"/>
        <v>1100</v>
      </c>
      <c r="W8" s="813">
        <f t="shared" si="1"/>
        <v>1394</v>
      </c>
      <c r="X8" s="813">
        <f t="shared" si="1"/>
        <v>12</v>
      </c>
      <c r="Y8" s="814">
        <f t="shared" si="1"/>
        <v>4356</v>
      </c>
    </row>
    <row r="9" spans="1:25" s="507" customFormat="1" ht="13.5" customHeight="1" x14ac:dyDescent="0.25">
      <c r="A9" s="815">
        <v>1</v>
      </c>
      <c r="B9" s="515" t="s">
        <v>70</v>
      </c>
      <c r="C9" s="515" t="s">
        <v>298</v>
      </c>
      <c r="D9" s="816">
        <v>3900</v>
      </c>
      <c r="E9" s="816">
        <v>3000</v>
      </c>
      <c r="F9" s="516">
        <v>2250</v>
      </c>
      <c r="G9" s="516">
        <f>H9+I9+J9</f>
        <v>1597</v>
      </c>
      <c r="H9" s="509">
        <v>789</v>
      </c>
      <c r="I9" s="509">
        <v>90</v>
      </c>
      <c r="J9" s="509">
        <v>718</v>
      </c>
      <c r="K9" s="817">
        <f>D9+E9+F9+G9</f>
        <v>10747</v>
      </c>
      <c r="L9" s="517">
        <v>206</v>
      </c>
      <c r="M9" s="517">
        <v>183</v>
      </c>
      <c r="N9" s="517">
        <v>7280</v>
      </c>
      <c r="O9" s="517">
        <v>4932</v>
      </c>
      <c r="P9" s="509">
        <f>L9+M9+N9+O9</f>
        <v>12601</v>
      </c>
      <c r="Q9" s="818"/>
      <c r="R9" s="816"/>
      <c r="S9" s="816"/>
      <c r="T9" s="816"/>
      <c r="U9" s="816"/>
      <c r="V9" s="816"/>
      <c r="W9" s="816"/>
      <c r="X9" s="819"/>
      <c r="Y9" s="820"/>
    </row>
    <row r="10" spans="1:25" s="507" customFormat="1" ht="13.5" customHeight="1" x14ac:dyDescent="0.25">
      <c r="A10" s="815">
        <v>2</v>
      </c>
      <c r="B10" s="515" t="s">
        <v>131</v>
      </c>
      <c r="C10" s="515" t="s">
        <v>132</v>
      </c>
      <c r="D10" s="816">
        <v>530</v>
      </c>
      <c r="E10" s="816"/>
      <c r="F10" s="516">
        <v>68</v>
      </c>
      <c r="G10" s="516">
        <f>H10+I10+J10</f>
        <v>110</v>
      </c>
      <c r="H10" s="509">
        <v>106</v>
      </c>
      <c r="I10" s="509">
        <v>0</v>
      </c>
      <c r="J10" s="509">
        <v>4</v>
      </c>
      <c r="K10" s="817">
        <f t="shared" ref="K10:K73" si="2">D10+E10+F10+G10</f>
        <v>708</v>
      </c>
      <c r="L10" s="517">
        <v>0</v>
      </c>
      <c r="M10" s="517">
        <v>0</v>
      </c>
      <c r="N10" s="517">
        <v>0</v>
      </c>
      <c r="O10" s="517">
        <v>0</v>
      </c>
      <c r="P10" s="509">
        <f t="shared" ref="P10:P73" si="3">L10+M10+N10+O10</f>
        <v>0</v>
      </c>
      <c r="Q10" s="818"/>
      <c r="R10" s="816"/>
      <c r="S10" s="816"/>
      <c r="T10" s="816"/>
      <c r="U10" s="816"/>
      <c r="V10" s="816"/>
      <c r="W10" s="816"/>
      <c r="X10" s="819"/>
      <c r="Y10" s="821"/>
    </row>
    <row r="11" spans="1:25" s="507" customFormat="1" ht="13.5" customHeight="1" x14ac:dyDescent="0.25">
      <c r="A11" s="815">
        <v>3</v>
      </c>
      <c r="B11" s="515" t="s">
        <v>38</v>
      </c>
      <c r="C11" s="515" t="s">
        <v>39</v>
      </c>
      <c r="D11" s="816">
        <v>327</v>
      </c>
      <c r="E11" s="816">
        <v>8</v>
      </c>
      <c r="F11" s="516"/>
      <c r="G11" s="516">
        <f t="shared" ref="G11:G74" si="4">H11+I11+J11</f>
        <v>0</v>
      </c>
      <c r="H11" s="509"/>
      <c r="I11" s="509"/>
      <c r="J11" s="509"/>
      <c r="K11" s="817">
        <f t="shared" si="2"/>
        <v>335</v>
      </c>
      <c r="L11" s="517">
        <v>0</v>
      </c>
      <c r="M11" s="517">
        <v>0</v>
      </c>
      <c r="N11" s="517">
        <v>0</v>
      </c>
      <c r="O11" s="517">
        <v>0</v>
      </c>
      <c r="P11" s="509">
        <f t="shared" si="3"/>
        <v>0</v>
      </c>
      <c r="Q11" s="818"/>
      <c r="R11" s="816"/>
      <c r="S11" s="816"/>
      <c r="T11" s="816"/>
      <c r="U11" s="816"/>
      <c r="V11" s="816"/>
      <c r="W11" s="816"/>
      <c r="X11" s="819"/>
      <c r="Y11" s="821"/>
    </row>
    <row r="12" spans="1:25" s="507" customFormat="1" ht="13.5" customHeight="1" x14ac:dyDescent="0.25">
      <c r="A12" s="815">
        <v>4</v>
      </c>
      <c r="B12" s="515" t="s">
        <v>133</v>
      </c>
      <c r="C12" s="515" t="s">
        <v>134</v>
      </c>
      <c r="D12" s="816">
        <v>720</v>
      </c>
      <c r="E12" s="816"/>
      <c r="F12" s="516">
        <v>92</v>
      </c>
      <c r="G12" s="516">
        <f t="shared" si="4"/>
        <v>0</v>
      </c>
      <c r="H12" s="509"/>
      <c r="I12" s="509"/>
      <c r="J12" s="509"/>
      <c r="K12" s="817">
        <f t="shared" si="2"/>
        <v>812</v>
      </c>
      <c r="L12" s="517">
        <v>0</v>
      </c>
      <c r="M12" s="517">
        <v>0</v>
      </c>
      <c r="N12" s="517">
        <v>0</v>
      </c>
      <c r="O12" s="517">
        <v>0</v>
      </c>
      <c r="P12" s="509">
        <f t="shared" si="3"/>
        <v>0</v>
      </c>
      <c r="Q12" s="818"/>
      <c r="R12" s="816"/>
      <c r="S12" s="816"/>
      <c r="T12" s="816"/>
      <c r="U12" s="816"/>
      <c r="V12" s="816"/>
      <c r="W12" s="816"/>
      <c r="X12" s="819"/>
      <c r="Y12" s="821"/>
    </row>
    <row r="13" spans="1:25" s="507" customFormat="1" ht="13.5" customHeight="1" x14ac:dyDescent="0.25">
      <c r="A13" s="815">
        <v>5</v>
      </c>
      <c r="B13" s="515" t="s">
        <v>109</v>
      </c>
      <c r="C13" s="515" t="s">
        <v>110</v>
      </c>
      <c r="D13" s="816">
        <v>356</v>
      </c>
      <c r="E13" s="816"/>
      <c r="F13" s="516"/>
      <c r="G13" s="516">
        <f t="shared" si="4"/>
        <v>0</v>
      </c>
      <c r="H13" s="509"/>
      <c r="I13" s="509"/>
      <c r="J13" s="509"/>
      <c r="K13" s="817">
        <f t="shared" si="2"/>
        <v>356</v>
      </c>
      <c r="L13" s="517">
        <v>0</v>
      </c>
      <c r="M13" s="517">
        <v>0</v>
      </c>
      <c r="N13" s="517">
        <v>0</v>
      </c>
      <c r="O13" s="517">
        <v>0</v>
      </c>
      <c r="P13" s="509">
        <f t="shared" si="3"/>
        <v>0</v>
      </c>
      <c r="Q13" s="818"/>
      <c r="R13" s="816"/>
      <c r="S13" s="816"/>
      <c r="T13" s="816"/>
      <c r="U13" s="816"/>
      <c r="V13" s="816"/>
      <c r="W13" s="816"/>
      <c r="X13" s="819"/>
      <c r="Y13" s="821"/>
    </row>
    <row r="14" spans="1:25" s="507" customFormat="1" ht="13.5" customHeight="1" x14ac:dyDescent="0.25">
      <c r="A14" s="815">
        <v>6</v>
      </c>
      <c r="B14" s="822" t="s">
        <v>135</v>
      </c>
      <c r="C14" s="515" t="s">
        <v>136</v>
      </c>
      <c r="D14" s="816">
        <v>987</v>
      </c>
      <c r="E14" s="816">
        <v>23</v>
      </c>
      <c r="F14" s="516">
        <v>126</v>
      </c>
      <c r="G14" s="516">
        <f t="shared" si="4"/>
        <v>132</v>
      </c>
      <c r="H14" s="509">
        <v>117</v>
      </c>
      <c r="I14" s="509">
        <v>5</v>
      </c>
      <c r="J14" s="509">
        <v>10</v>
      </c>
      <c r="K14" s="817">
        <f t="shared" si="2"/>
        <v>1268</v>
      </c>
      <c r="L14" s="517">
        <v>0</v>
      </c>
      <c r="M14" s="517">
        <v>0</v>
      </c>
      <c r="N14" s="517">
        <v>0</v>
      </c>
      <c r="O14" s="517">
        <v>0</v>
      </c>
      <c r="P14" s="509">
        <f t="shared" si="3"/>
        <v>0</v>
      </c>
      <c r="Q14" s="818"/>
      <c r="R14" s="816"/>
      <c r="S14" s="816"/>
      <c r="T14" s="816"/>
      <c r="U14" s="816"/>
      <c r="V14" s="816"/>
      <c r="W14" s="816"/>
      <c r="X14" s="819"/>
      <c r="Y14" s="821"/>
    </row>
    <row r="15" spans="1:25" s="507" customFormat="1" ht="13.5" customHeight="1" x14ac:dyDescent="0.25">
      <c r="A15" s="815">
        <v>7</v>
      </c>
      <c r="B15" s="822" t="s">
        <v>78</v>
      </c>
      <c r="C15" s="515" t="s">
        <v>79</v>
      </c>
      <c r="D15" s="816">
        <v>504</v>
      </c>
      <c r="E15" s="816"/>
      <c r="F15" s="516">
        <v>64</v>
      </c>
      <c r="G15" s="516">
        <f t="shared" si="4"/>
        <v>0</v>
      </c>
      <c r="H15" s="509"/>
      <c r="I15" s="509"/>
      <c r="J15" s="509"/>
      <c r="K15" s="817">
        <f t="shared" si="2"/>
        <v>568</v>
      </c>
      <c r="L15" s="517">
        <v>0</v>
      </c>
      <c r="M15" s="517">
        <v>0</v>
      </c>
      <c r="N15" s="517">
        <v>0</v>
      </c>
      <c r="O15" s="517">
        <v>0</v>
      </c>
      <c r="P15" s="509">
        <f t="shared" si="3"/>
        <v>0</v>
      </c>
      <c r="Q15" s="818"/>
      <c r="R15" s="816"/>
      <c r="S15" s="816"/>
      <c r="T15" s="816"/>
      <c r="U15" s="816"/>
      <c r="V15" s="816"/>
      <c r="W15" s="816"/>
      <c r="X15" s="819"/>
      <c r="Y15" s="821"/>
    </row>
    <row r="16" spans="1:25" s="507" customFormat="1" ht="13.5" customHeight="1" x14ac:dyDescent="0.25">
      <c r="A16" s="815">
        <v>8</v>
      </c>
      <c r="B16" s="822" t="s">
        <v>111</v>
      </c>
      <c r="C16" s="515" t="s">
        <v>112</v>
      </c>
      <c r="D16" s="816">
        <v>370</v>
      </c>
      <c r="E16" s="816"/>
      <c r="F16" s="516">
        <v>47</v>
      </c>
      <c r="G16" s="516">
        <f t="shared" si="4"/>
        <v>0</v>
      </c>
      <c r="H16" s="509"/>
      <c r="I16" s="509"/>
      <c r="J16" s="509"/>
      <c r="K16" s="817">
        <f t="shared" si="2"/>
        <v>417</v>
      </c>
      <c r="L16" s="517">
        <v>0</v>
      </c>
      <c r="M16" s="517">
        <v>0</v>
      </c>
      <c r="N16" s="517">
        <v>0</v>
      </c>
      <c r="O16" s="517">
        <v>0</v>
      </c>
      <c r="P16" s="509">
        <f t="shared" si="3"/>
        <v>0</v>
      </c>
      <c r="Q16" s="818"/>
      <c r="R16" s="816"/>
      <c r="S16" s="816"/>
      <c r="T16" s="816"/>
      <c r="U16" s="816"/>
      <c r="V16" s="816"/>
      <c r="W16" s="816"/>
      <c r="X16" s="819"/>
      <c r="Y16" s="821"/>
    </row>
    <row r="17" spans="1:25" s="507" customFormat="1" ht="13.5" customHeight="1" x14ac:dyDescent="0.25">
      <c r="A17" s="815">
        <v>9</v>
      </c>
      <c r="B17" s="822" t="s">
        <v>173</v>
      </c>
      <c r="C17" s="515" t="s">
        <v>174</v>
      </c>
      <c r="D17" s="816">
        <v>1673</v>
      </c>
      <c r="E17" s="816">
        <v>45</v>
      </c>
      <c r="F17" s="516">
        <v>213</v>
      </c>
      <c r="G17" s="516">
        <f t="shared" si="4"/>
        <v>0</v>
      </c>
      <c r="H17" s="516"/>
      <c r="I17" s="518"/>
      <c r="J17" s="518"/>
      <c r="K17" s="817">
        <f t="shared" si="2"/>
        <v>1931</v>
      </c>
      <c r="L17" s="517">
        <v>25</v>
      </c>
      <c r="M17" s="517">
        <v>246</v>
      </c>
      <c r="N17" s="517">
        <v>678</v>
      </c>
      <c r="O17" s="517">
        <v>460</v>
      </c>
      <c r="P17" s="509">
        <f t="shared" si="3"/>
        <v>1409</v>
      </c>
      <c r="Q17" s="818"/>
      <c r="R17" s="816"/>
      <c r="S17" s="816"/>
      <c r="T17" s="816"/>
      <c r="U17" s="816"/>
      <c r="V17" s="816"/>
      <c r="W17" s="816"/>
      <c r="X17" s="819"/>
      <c r="Y17" s="821"/>
    </row>
    <row r="18" spans="1:25" s="507" customFormat="1" ht="13.5" customHeight="1" x14ac:dyDescent="0.25">
      <c r="A18" s="815">
        <v>10</v>
      </c>
      <c r="B18" s="822" t="s">
        <v>40</v>
      </c>
      <c r="C18" s="515" t="s">
        <v>41</v>
      </c>
      <c r="D18" s="816">
        <v>331</v>
      </c>
      <c r="E18" s="816"/>
      <c r="F18" s="516">
        <v>42</v>
      </c>
      <c r="G18" s="516">
        <f t="shared" si="4"/>
        <v>0</v>
      </c>
      <c r="H18" s="516"/>
      <c r="I18" s="518"/>
      <c r="J18" s="518"/>
      <c r="K18" s="817">
        <f t="shared" si="2"/>
        <v>373</v>
      </c>
      <c r="L18" s="517">
        <v>0</v>
      </c>
      <c r="M18" s="517">
        <v>0</v>
      </c>
      <c r="N18" s="517">
        <v>0</v>
      </c>
      <c r="O18" s="517">
        <v>0</v>
      </c>
      <c r="P18" s="509">
        <f t="shared" si="3"/>
        <v>0</v>
      </c>
      <c r="Q18" s="818"/>
      <c r="R18" s="816"/>
      <c r="S18" s="816"/>
      <c r="T18" s="816"/>
      <c r="U18" s="816"/>
      <c r="V18" s="816"/>
      <c r="W18" s="816"/>
      <c r="X18" s="819"/>
      <c r="Y18" s="821"/>
    </row>
    <row r="19" spans="1:25" s="507" customFormat="1" ht="13.5" customHeight="1" x14ac:dyDescent="0.25">
      <c r="A19" s="815">
        <v>11</v>
      </c>
      <c r="B19" s="822" t="s">
        <v>30</v>
      </c>
      <c r="C19" s="515" t="s">
        <v>31</v>
      </c>
      <c r="D19" s="816">
        <v>1903</v>
      </c>
      <c r="E19" s="816">
        <v>67</v>
      </c>
      <c r="F19" s="516">
        <v>282</v>
      </c>
      <c r="G19" s="516">
        <f t="shared" si="4"/>
        <v>376</v>
      </c>
      <c r="H19" s="516">
        <v>302</v>
      </c>
      <c r="I19" s="518">
        <v>40</v>
      </c>
      <c r="J19" s="518">
        <v>34</v>
      </c>
      <c r="K19" s="817">
        <f t="shared" si="2"/>
        <v>2628</v>
      </c>
      <c r="L19" s="517">
        <v>24</v>
      </c>
      <c r="M19" s="517">
        <v>353</v>
      </c>
      <c r="N19" s="517">
        <v>1769</v>
      </c>
      <c r="O19" s="517">
        <v>1198</v>
      </c>
      <c r="P19" s="509">
        <f t="shared" si="3"/>
        <v>3344</v>
      </c>
      <c r="Q19" s="818"/>
      <c r="R19" s="816"/>
      <c r="S19" s="816"/>
      <c r="T19" s="816"/>
      <c r="U19" s="816"/>
      <c r="V19" s="816"/>
      <c r="W19" s="816"/>
      <c r="X19" s="819"/>
      <c r="Y19" s="821"/>
    </row>
    <row r="20" spans="1:25" s="507" customFormat="1" ht="13.5" customHeight="1" x14ac:dyDescent="0.25">
      <c r="A20" s="815">
        <v>12</v>
      </c>
      <c r="B20" s="822" t="s">
        <v>175</v>
      </c>
      <c r="C20" s="515" t="s">
        <v>176</v>
      </c>
      <c r="D20" s="816">
        <v>377</v>
      </c>
      <c r="E20" s="816"/>
      <c r="F20" s="516">
        <v>48</v>
      </c>
      <c r="G20" s="516">
        <f t="shared" si="4"/>
        <v>0</v>
      </c>
      <c r="H20" s="516"/>
      <c r="I20" s="518"/>
      <c r="J20" s="518"/>
      <c r="K20" s="817">
        <f t="shared" si="2"/>
        <v>425</v>
      </c>
      <c r="L20" s="517">
        <v>0</v>
      </c>
      <c r="M20" s="517">
        <v>0</v>
      </c>
      <c r="N20" s="517">
        <v>0</v>
      </c>
      <c r="O20" s="517">
        <v>0</v>
      </c>
      <c r="P20" s="509">
        <f t="shared" si="3"/>
        <v>0</v>
      </c>
      <c r="Q20" s="818"/>
      <c r="R20" s="816"/>
      <c r="S20" s="816"/>
      <c r="T20" s="816"/>
      <c r="U20" s="816"/>
      <c r="V20" s="816"/>
      <c r="W20" s="816"/>
      <c r="X20" s="819"/>
      <c r="Y20" s="821"/>
    </row>
    <row r="21" spans="1:25" s="507" customFormat="1" ht="13.5" customHeight="1" x14ac:dyDescent="0.25">
      <c r="A21" s="815">
        <v>13</v>
      </c>
      <c r="B21" s="823" t="s">
        <v>80</v>
      </c>
      <c r="C21" s="515" t="s">
        <v>81</v>
      </c>
      <c r="D21" s="816">
        <v>1085</v>
      </c>
      <c r="E21" s="816">
        <v>52</v>
      </c>
      <c r="F21" s="516">
        <v>183</v>
      </c>
      <c r="G21" s="516">
        <f t="shared" si="4"/>
        <v>0</v>
      </c>
      <c r="H21" s="516"/>
      <c r="I21" s="518"/>
      <c r="J21" s="518"/>
      <c r="K21" s="817">
        <f t="shared" si="2"/>
        <v>1320</v>
      </c>
      <c r="L21" s="517">
        <v>28</v>
      </c>
      <c r="M21" s="517">
        <v>198</v>
      </c>
      <c r="N21" s="517">
        <v>568</v>
      </c>
      <c r="O21" s="517">
        <v>385</v>
      </c>
      <c r="P21" s="509">
        <f t="shared" si="3"/>
        <v>1179</v>
      </c>
      <c r="Q21" s="818"/>
      <c r="R21" s="816"/>
      <c r="S21" s="816"/>
      <c r="T21" s="816"/>
      <c r="U21" s="816"/>
      <c r="V21" s="816"/>
      <c r="W21" s="816"/>
      <c r="X21" s="819"/>
      <c r="Y21" s="821"/>
    </row>
    <row r="22" spans="1:25" s="507" customFormat="1" ht="13.5" customHeight="1" x14ac:dyDescent="0.25">
      <c r="A22" s="815">
        <v>14</v>
      </c>
      <c r="B22" s="822" t="s">
        <v>238</v>
      </c>
      <c r="C22" s="515" t="s">
        <v>239</v>
      </c>
      <c r="D22" s="816">
        <v>918</v>
      </c>
      <c r="E22" s="816"/>
      <c r="F22" s="516">
        <v>117</v>
      </c>
      <c r="G22" s="516">
        <f t="shared" si="4"/>
        <v>0</v>
      </c>
      <c r="H22" s="516"/>
      <c r="I22" s="518"/>
      <c r="J22" s="518"/>
      <c r="K22" s="817">
        <f t="shared" si="2"/>
        <v>1035</v>
      </c>
      <c r="L22" s="517">
        <v>0</v>
      </c>
      <c r="M22" s="517">
        <v>0</v>
      </c>
      <c r="N22" s="517">
        <v>0</v>
      </c>
      <c r="O22" s="517">
        <v>0</v>
      </c>
      <c r="P22" s="509">
        <f t="shared" si="3"/>
        <v>0</v>
      </c>
      <c r="Q22" s="818"/>
      <c r="R22" s="816"/>
      <c r="S22" s="816"/>
      <c r="T22" s="816"/>
      <c r="U22" s="816"/>
      <c r="V22" s="816"/>
      <c r="W22" s="816"/>
      <c r="X22" s="819"/>
      <c r="Y22" s="821"/>
    </row>
    <row r="23" spans="1:25" s="507" customFormat="1" ht="13.5" customHeight="1" x14ac:dyDescent="0.25">
      <c r="A23" s="815">
        <v>15</v>
      </c>
      <c r="B23" s="822" t="s">
        <v>240</v>
      </c>
      <c r="C23" s="515" t="s">
        <v>241</v>
      </c>
      <c r="D23" s="816">
        <v>399</v>
      </c>
      <c r="E23" s="816">
        <v>9</v>
      </c>
      <c r="F23" s="516">
        <v>51</v>
      </c>
      <c r="G23" s="516">
        <f t="shared" si="4"/>
        <v>0</v>
      </c>
      <c r="H23" s="516"/>
      <c r="I23" s="518"/>
      <c r="J23" s="518"/>
      <c r="K23" s="817">
        <f t="shared" si="2"/>
        <v>459</v>
      </c>
      <c r="L23" s="517">
        <v>0</v>
      </c>
      <c r="M23" s="517">
        <v>0</v>
      </c>
      <c r="N23" s="517">
        <v>0</v>
      </c>
      <c r="O23" s="517">
        <v>0</v>
      </c>
      <c r="P23" s="509">
        <f t="shared" si="3"/>
        <v>0</v>
      </c>
      <c r="Q23" s="818"/>
      <c r="R23" s="816"/>
      <c r="S23" s="816"/>
      <c r="T23" s="816"/>
      <c r="U23" s="816"/>
      <c r="V23" s="816"/>
      <c r="W23" s="816"/>
      <c r="X23" s="819"/>
      <c r="Y23" s="821"/>
    </row>
    <row r="24" spans="1:25" s="507" customFormat="1" ht="13.5" customHeight="1" x14ac:dyDescent="0.25">
      <c r="A24" s="815">
        <v>16</v>
      </c>
      <c r="B24" s="822" t="s">
        <v>88</v>
      </c>
      <c r="C24" s="515" t="s">
        <v>89</v>
      </c>
      <c r="D24" s="816">
        <v>511</v>
      </c>
      <c r="E24" s="816">
        <v>12</v>
      </c>
      <c r="F24" s="516">
        <v>65</v>
      </c>
      <c r="G24" s="516">
        <f t="shared" si="4"/>
        <v>0</v>
      </c>
      <c r="H24" s="519"/>
      <c r="I24" s="519"/>
      <c r="J24" s="519"/>
      <c r="K24" s="817">
        <f t="shared" si="2"/>
        <v>588</v>
      </c>
      <c r="L24" s="517">
        <v>0</v>
      </c>
      <c r="M24" s="517">
        <v>0</v>
      </c>
      <c r="N24" s="517">
        <v>0</v>
      </c>
      <c r="O24" s="517">
        <v>0</v>
      </c>
      <c r="P24" s="509">
        <f t="shared" si="3"/>
        <v>0</v>
      </c>
      <c r="Q24" s="818"/>
      <c r="R24" s="816"/>
      <c r="S24" s="816"/>
      <c r="T24" s="816"/>
      <c r="U24" s="816"/>
      <c r="V24" s="816"/>
      <c r="W24" s="816"/>
      <c r="X24" s="819"/>
      <c r="Y24" s="821"/>
    </row>
    <row r="25" spans="1:25" s="507" customFormat="1" ht="13.5" customHeight="1" x14ac:dyDescent="0.25">
      <c r="A25" s="815">
        <v>17</v>
      </c>
      <c r="B25" s="822" t="s">
        <v>113</v>
      </c>
      <c r="C25" s="515" t="s">
        <v>114</v>
      </c>
      <c r="D25" s="816">
        <v>412</v>
      </c>
      <c r="E25" s="816"/>
      <c r="F25" s="516"/>
      <c r="G25" s="516">
        <f t="shared" si="4"/>
        <v>0</v>
      </c>
      <c r="H25" s="519"/>
      <c r="I25" s="519"/>
      <c r="J25" s="519"/>
      <c r="K25" s="817">
        <f t="shared" si="2"/>
        <v>412</v>
      </c>
      <c r="L25" s="517">
        <v>0</v>
      </c>
      <c r="M25" s="517">
        <v>0</v>
      </c>
      <c r="N25" s="517">
        <v>0</v>
      </c>
      <c r="O25" s="517">
        <v>0</v>
      </c>
      <c r="P25" s="509">
        <f t="shared" si="3"/>
        <v>0</v>
      </c>
      <c r="Q25" s="818"/>
      <c r="R25" s="816"/>
      <c r="S25" s="816"/>
      <c r="T25" s="816"/>
      <c r="U25" s="816"/>
      <c r="V25" s="816"/>
      <c r="W25" s="816"/>
      <c r="X25" s="819"/>
      <c r="Y25" s="821"/>
    </row>
    <row r="26" spans="1:25" s="507" customFormat="1" ht="13.5" customHeight="1" x14ac:dyDescent="0.25">
      <c r="A26" s="815">
        <v>18</v>
      </c>
      <c r="B26" s="822" t="s">
        <v>137</v>
      </c>
      <c r="C26" s="515" t="s">
        <v>138</v>
      </c>
      <c r="D26" s="816">
        <v>304</v>
      </c>
      <c r="E26" s="816"/>
      <c r="F26" s="516"/>
      <c r="G26" s="516">
        <f t="shared" si="4"/>
        <v>0</v>
      </c>
      <c r="H26" s="519"/>
      <c r="I26" s="519"/>
      <c r="J26" s="519"/>
      <c r="K26" s="817">
        <f t="shared" si="2"/>
        <v>304</v>
      </c>
      <c r="L26" s="517">
        <v>0</v>
      </c>
      <c r="M26" s="517">
        <v>0</v>
      </c>
      <c r="N26" s="517">
        <v>0</v>
      </c>
      <c r="O26" s="517">
        <v>0</v>
      </c>
      <c r="P26" s="509">
        <f t="shared" si="3"/>
        <v>0</v>
      </c>
      <c r="Q26" s="818"/>
      <c r="R26" s="816"/>
      <c r="S26" s="816"/>
      <c r="T26" s="816"/>
      <c r="U26" s="816"/>
      <c r="V26" s="816"/>
      <c r="W26" s="816"/>
      <c r="X26" s="819"/>
      <c r="Y26" s="821"/>
    </row>
    <row r="27" spans="1:25" s="507" customFormat="1" ht="23.25" customHeight="1" x14ac:dyDescent="0.25">
      <c r="A27" s="815">
        <v>19</v>
      </c>
      <c r="B27" s="822" t="s">
        <v>115</v>
      </c>
      <c r="C27" s="515" t="s">
        <v>116</v>
      </c>
      <c r="D27" s="816">
        <v>433</v>
      </c>
      <c r="E27" s="816">
        <v>10</v>
      </c>
      <c r="F27" s="516">
        <v>55</v>
      </c>
      <c r="G27" s="516">
        <f t="shared" si="4"/>
        <v>0</v>
      </c>
      <c r="H27" s="516"/>
      <c r="I27" s="518"/>
      <c r="J27" s="518"/>
      <c r="K27" s="817">
        <f t="shared" si="2"/>
        <v>498</v>
      </c>
      <c r="L27" s="517">
        <v>0</v>
      </c>
      <c r="M27" s="517">
        <v>0</v>
      </c>
      <c r="N27" s="517">
        <v>0</v>
      </c>
      <c r="O27" s="517">
        <v>0</v>
      </c>
      <c r="P27" s="509">
        <f t="shared" si="3"/>
        <v>0</v>
      </c>
      <c r="Q27" s="818"/>
      <c r="R27" s="816"/>
      <c r="S27" s="816"/>
      <c r="T27" s="816"/>
      <c r="U27" s="816"/>
      <c r="V27" s="816"/>
      <c r="W27" s="816"/>
      <c r="X27" s="819"/>
      <c r="Y27" s="821"/>
    </row>
    <row r="28" spans="1:25" s="507" customFormat="1" ht="13.5" customHeight="1" x14ac:dyDescent="0.25">
      <c r="A28" s="815">
        <v>20</v>
      </c>
      <c r="B28" s="822" t="s">
        <v>42</v>
      </c>
      <c r="C28" s="515" t="s">
        <v>43</v>
      </c>
      <c r="D28" s="816">
        <v>600</v>
      </c>
      <c r="E28" s="816"/>
      <c r="F28" s="516">
        <v>77</v>
      </c>
      <c r="G28" s="516">
        <f t="shared" si="4"/>
        <v>0</v>
      </c>
      <c r="H28" s="516"/>
      <c r="I28" s="518"/>
      <c r="J28" s="518"/>
      <c r="K28" s="817">
        <f t="shared" si="2"/>
        <v>677</v>
      </c>
      <c r="L28" s="517">
        <v>0</v>
      </c>
      <c r="M28" s="517">
        <v>0</v>
      </c>
      <c r="N28" s="517">
        <v>0</v>
      </c>
      <c r="O28" s="517">
        <v>0</v>
      </c>
      <c r="P28" s="509">
        <f t="shared" si="3"/>
        <v>0</v>
      </c>
      <c r="Q28" s="818"/>
      <c r="R28" s="816"/>
      <c r="S28" s="816"/>
      <c r="T28" s="816"/>
      <c r="U28" s="816"/>
      <c r="V28" s="816"/>
      <c r="W28" s="816"/>
      <c r="X28" s="819"/>
      <c r="Y28" s="821"/>
    </row>
    <row r="29" spans="1:25" s="507" customFormat="1" ht="13.5" customHeight="1" x14ac:dyDescent="0.25">
      <c r="A29" s="815">
        <v>21</v>
      </c>
      <c r="B29" s="822" t="s">
        <v>171</v>
      </c>
      <c r="C29" s="515" t="s">
        <v>172</v>
      </c>
      <c r="D29" s="816">
        <v>2061</v>
      </c>
      <c r="E29" s="816">
        <v>60</v>
      </c>
      <c r="F29" s="516">
        <v>263</v>
      </c>
      <c r="G29" s="516">
        <f t="shared" si="4"/>
        <v>1082</v>
      </c>
      <c r="H29" s="516">
        <v>922</v>
      </c>
      <c r="I29" s="518">
        <v>60</v>
      </c>
      <c r="J29" s="518">
        <v>100</v>
      </c>
      <c r="K29" s="817">
        <f t="shared" si="2"/>
        <v>3466</v>
      </c>
      <c r="L29" s="517">
        <v>26</v>
      </c>
      <c r="M29" s="517">
        <v>199</v>
      </c>
      <c r="N29" s="517">
        <v>610</v>
      </c>
      <c r="O29" s="517">
        <v>413</v>
      </c>
      <c r="P29" s="509">
        <f t="shared" si="3"/>
        <v>1248</v>
      </c>
      <c r="Q29" s="818"/>
      <c r="R29" s="816"/>
      <c r="S29" s="816"/>
      <c r="T29" s="816"/>
      <c r="U29" s="816"/>
      <c r="V29" s="816"/>
      <c r="W29" s="816"/>
      <c r="X29" s="819"/>
      <c r="Y29" s="821"/>
    </row>
    <row r="30" spans="1:25" s="507" customFormat="1" ht="13.5" customHeight="1" x14ac:dyDescent="0.25">
      <c r="A30" s="815">
        <v>22</v>
      </c>
      <c r="B30" s="822" t="s">
        <v>44</v>
      </c>
      <c r="C30" s="515" t="s">
        <v>221</v>
      </c>
      <c r="D30" s="816">
        <v>1378</v>
      </c>
      <c r="E30" s="816">
        <v>32</v>
      </c>
      <c r="F30" s="516">
        <v>176</v>
      </c>
      <c r="G30" s="516">
        <f t="shared" si="4"/>
        <v>0</v>
      </c>
      <c r="H30" s="519"/>
      <c r="I30" s="519"/>
      <c r="J30" s="519"/>
      <c r="K30" s="817">
        <f t="shared" si="2"/>
        <v>1586</v>
      </c>
      <c r="L30" s="517">
        <v>0</v>
      </c>
      <c r="M30" s="517">
        <v>0</v>
      </c>
      <c r="N30" s="517">
        <v>0</v>
      </c>
      <c r="O30" s="517">
        <v>0</v>
      </c>
      <c r="P30" s="509">
        <f t="shared" si="3"/>
        <v>0</v>
      </c>
      <c r="Q30" s="818"/>
      <c r="R30" s="816"/>
      <c r="S30" s="816"/>
      <c r="T30" s="816"/>
      <c r="U30" s="816"/>
      <c r="V30" s="816"/>
      <c r="W30" s="816"/>
      <c r="X30" s="819"/>
      <c r="Y30" s="821"/>
    </row>
    <row r="31" spans="1:25" s="507" customFormat="1" ht="13.5" customHeight="1" x14ac:dyDescent="0.25">
      <c r="A31" s="815">
        <v>23</v>
      </c>
      <c r="B31" s="822" t="s">
        <v>157</v>
      </c>
      <c r="C31" s="515" t="s">
        <v>158</v>
      </c>
      <c r="D31" s="816">
        <v>1600</v>
      </c>
      <c r="E31" s="816">
        <v>44</v>
      </c>
      <c r="F31" s="516">
        <v>241</v>
      </c>
      <c r="G31" s="516">
        <f t="shared" si="4"/>
        <v>576</v>
      </c>
      <c r="H31" s="516">
        <v>541</v>
      </c>
      <c r="I31" s="518">
        <v>0</v>
      </c>
      <c r="J31" s="518">
        <v>35</v>
      </c>
      <c r="K31" s="817">
        <f t="shared" si="2"/>
        <v>2461</v>
      </c>
      <c r="L31" s="517">
        <v>6</v>
      </c>
      <c r="M31" s="517">
        <v>83</v>
      </c>
      <c r="N31" s="517">
        <v>1199</v>
      </c>
      <c r="O31" s="517">
        <v>812</v>
      </c>
      <c r="P31" s="509">
        <f t="shared" si="3"/>
        <v>2100</v>
      </c>
      <c r="Q31" s="818"/>
      <c r="R31" s="816"/>
      <c r="S31" s="816"/>
      <c r="T31" s="816"/>
      <c r="U31" s="816"/>
      <c r="V31" s="816"/>
      <c r="W31" s="816"/>
      <c r="X31" s="819"/>
      <c r="Y31" s="821"/>
    </row>
    <row r="32" spans="1:25" s="507" customFormat="1" ht="13.5" customHeight="1" x14ac:dyDescent="0.25">
      <c r="A32" s="815">
        <v>24</v>
      </c>
      <c r="B32" s="822" t="s">
        <v>117</v>
      </c>
      <c r="C32" s="515" t="s">
        <v>118</v>
      </c>
      <c r="D32" s="816">
        <v>3012</v>
      </c>
      <c r="E32" s="816">
        <v>70</v>
      </c>
      <c r="F32" s="516">
        <v>384</v>
      </c>
      <c r="G32" s="516">
        <f t="shared" si="4"/>
        <v>598</v>
      </c>
      <c r="H32" s="516">
        <v>450</v>
      </c>
      <c r="I32" s="518">
        <v>58</v>
      </c>
      <c r="J32" s="518">
        <v>90</v>
      </c>
      <c r="K32" s="817">
        <f t="shared" si="2"/>
        <v>4064</v>
      </c>
      <c r="L32" s="517">
        <v>66</v>
      </c>
      <c r="M32" s="517">
        <v>516</v>
      </c>
      <c r="N32" s="517">
        <v>1580</v>
      </c>
      <c r="O32" s="517">
        <v>1070</v>
      </c>
      <c r="P32" s="509">
        <f t="shared" si="3"/>
        <v>3232</v>
      </c>
      <c r="Q32" s="818"/>
      <c r="R32" s="816"/>
      <c r="S32" s="816"/>
      <c r="T32" s="816"/>
      <c r="U32" s="816"/>
      <c r="V32" s="816"/>
      <c r="W32" s="816"/>
      <c r="X32" s="819"/>
      <c r="Y32" s="821"/>
    </row>
    <row r="33" spans="1:25" s="507" customFormat="1" ht="13.5" customHeight="1" x14ac:dyDescent="0.25">
      <c r="A33" s="815">
        <v>25</v>
      </c>
      <c r="B33" s="822" t="s">
        <v>46</v>
      </c>
      <c r="C33" s="515" t="s">
        <v>47</v>
      </c>
      <c r="D33" s="816">
        <v>2402</v>
      </c>
      <c r="E33" s="816">
        <v>56</v>
      </c>
      <c r="F33" s="516">
        <v>306</v>
      </c>
      <c r="G33" s="516">
        <f t="shared" si="4"/>
        <v>642</v>
      </c>
      <c r="H33" s="516">
        <v>537</v>
      </c>
      <c r="I33" s="518">
        <v>45</v>
      </c>
      <c r="J33" s="518">
        <v>60</v>
      </c>
      <c r="K33" s="817">
        <f t="shared" si="2"/>
        <v>3406</v>
      </c>
      <c r="L33" s="517">
        <v>39</v>
      </c>
      <c r="M33" s="517">
        <v>409</v>
      </c>
      <c r="N33" s="517">
        <v>689</v>
      </c>
      <c r="O33" s="517">
        <v>466</v>
      </c>
      <c r="P33" s="509">
        <f t="shared" si="3"/>
        <v>1603</v>
      </c>
      <c r="Q33" s="818"/>
      <c r="R33" s="816"/>
      <c r="S33" s="816"/>
      <c r="T33" s="816"/>
      <c r="U33" s="816"/>
      <c r="V33" s="816"/>
      <c r="W33" s="816"/>
      <c r="X33" s="819"/>
      <c r="Y33" s="821"/>
    </row>
    <row r="34" spans="1:25" s="507" customFormat="1" ht="13.5" customHeight="1" x14ac:dyDescent="0.25">
      <c r="A34" s="815">
        <v>26</v>
      </c>
      <c r="B34" s="822" t="s">
        <v>36</v>
      </c>
      <c r="C34" s="515" t="s">
        <v>37</v>
      </c>
      <c r="D34" s="816">
        <v>277</v>
      </c>
      <c r="E34" s="816"/>
      <c r="F34" s="516"/>
      <c r="G34" s="516">
        <f t="shared" si="4"/>
        <v>0</v>
      </c>
      <c r="H34" s="509"/>
      <c r="I34" s="509"/>
      <c r="J34" s="509"/>
      <c r="K34" s="817">
        <f t="shared" si="2"/>
        <v>277</v>
      </c>
      <c r="L34" s="517">
        <v>0</v>
      </c>
      <c r="M34" s="517">
        <v>0</v>
      </c>
      <c r="N34" s="517">
        <v>0</v>
      </c>
      <c r="O34" s="517">
        <v>0</v>
      </c>
      <c r="P34" s="509">
        <f t="shared" si="3"/>
        <v>0</v>
      </c>
      <c r="Q34" s="818"/>
      <c r="R34" s="816"/>
      <c r="S34" s="816"/>
      <c r="T34" s="816"/>
      <c r="U34" s="816"/>
      <c r="V34" s="816"/>
      <c r="W34" s="816"/>
      <c r="X34" s="819"/>
      <c r="Y34" s="821"/>
    </row>
    <row r="35" spans="1:25" s="507" customFormat="1" ht="13.5" customHeight="1" x14ac:dyDescent="0.25">
      <c r="A35" s="815">
        <v>27</v>
      </c>
      <c r="B35" s="822" t="s">
        <v>149</v>
      </c>
      <c r="C35" s="520" t="s">
        <v>150</v>
      </c>
      <c r="D35" s="816">
        <v>5967</v>
      </c>
      <c r="E35" s="816">
        <v>61</v>
      </c>
      <c r="F35" s="516">
        <v>857</v>
      </c>
      <c r="G35" s="516">
        <f t="shared" si="4"/>
        <v>1220</v>
      </c>
      <c r="H35" s="509">
        <f>910+105</f>
        <v>1015</v>
      </c>
      <c r="I35" s="509">
        <v>10</v>
      </c>
      <c r="J35" s="509">
        <f>170+25</f>
        <v>195</v>
      </c>
      <c r="K35" s="817">
        <f t="shared" si="2"/>
        <v>8105</v>
      </c>
      <c r="L35" s="517">
        <v>228</v>
      </c>
      <c r="M35" s="517">
        <v>1017</v>
      </c>
      <c r="N35" s="517">
        <v>1751</v>
      </c>
      <c r="O35" s="517">
        <v>1185</v>
      </c>
      <c r="P35" s="509">
        <f t="shared" si="3"/>
        <v>4181</v>
      </c>
      <c r="Q35" s="818"/>
      <c r="R35" s="816"/>
      <c r="S35" s="816"/>
      <c r="T35" s="816"/>
      <c r="U35" s="816"/>
      <c r="V35" s="816"/>
      <c r="W35" s="816"/>
      <c r="X35" s="819"/>
      <c r="Y35" s="821"/>
    </row>
    <row r="36" spans="1:25" s="507" customFormat="1" ht="13.5" customHeight="1" x14ac:dyDescent="0.25">
      <c r="A36" s="815">
        <v>28</v>
      </c>
      <c r="B36" s="822" t="s">
        <v>54</v>
      </c>
      <c r="C36" s="515" t="s">
        <v>222</v>
      </c>
      <c r="D36" s="816">
        <v>3657</v>
      </c>
      <c r="E36" s="816">
        <v>110</v>
      </c>
      <c r="F36" s="516">
        <v>656</v>
      </c>
      <c r="G36" s="516">
        <f t="shared" si="4"/>
        <v>624</v>
      </c>
      <c r="H36" s="509">
        <v>432</v>
      </c>
      <c r="I36" s="509">
        <v>62</v>
      </c>
      <c r="J36" s="509">
        <v>130</v>
      </c>
      <c r="K36" s="817">
        <f t="shared" si="2"/>
        <v>5047</v>
      </c>
      <c r="L36" s="517">
        <v>480</v>
      </c>
      <c r="M36" s="517">
        <v>2009</v>
      </c>
      <c r="N36" s="517">
        <v>4528</v>
      </c>
      <c r="O36" s="517">
        <v>3068</v>
      </c>
      <c r="P36" s="509">
        <f t="shared" si="3"/>
        <v>10085</v>
      </c>
      <c r="Q36" s="818"/>
      <c r="R36" s="816"/>
      <c r="S36" s="816"/>
      <c r="T36" s="816"/>
      <c r="U36" s="816"/>
      <c r="V36" s="816"/>
      <c r="W36" s="816"/>
      <c r="X36" s="819"/>
      <c r="Y36" s="821"/>
    </row>
    <row r="37" spans="1:25" s="507" customFormat="1" ht="13.5" customHeight="1" x14ac:dyDescent="0.25">
      <c r="A37" s="815">
        <v>29</v>
      </c>
      <c r="B37" s="822" t="s">
        <v>48</v>
      </c>
      <c r="C37" s="515" t="s">
        <v>223</v>
      </c>
      <c r="D37" s="816">
        <v>2965</v>
      </c>
      <c r="E37" s="816"/>
      <c r="F37" s="516">
        <v>378</v>
      </c>
      <c r="G37" s="516">
        <f t="shared" si="4"/>
        <v>849</v>
      </c>
      <c r="H37" s="509">
        <v>729</v>
      </c>
      <c r="I37" s="509">
        <v>0</v>
      </c>
      <c r="J37" s="509">
        <v>120</v>
      </c>
      <c r="K37" s="817">
        <f t="shared" si="2"/>
        <v>4192</v>
      </c>
      <c r="L37" s="517">
        <v>0</v>
      </c>
      <c r="M37" s="517">
        <v>0</v>
      </c>
      <c r="N37" s="517">
        <v>0</v>
      </c>
      <c r="O37" s="517">
        <v>0</v>
      </c>
      <c r="P37" s="509">
        <f t="shared" si="3"/>
        <v>0</v>
      </c>
      <c r="Q37" s="818"/>
      <c r="R37" s="816"/>
      <c r="S37" s="816"/>
      <c r="T37" s="816"/>
      <c r="U37" s="816"/>
      <c r="V37" s="816"/>
      <c r="W37" s="816"/>
      <c r="X37" s="819"/>
      <c r="Y37" s="821"/>
    </row>
    <row r="38" spans="1:25" s="507" customFormat="1" ht="13.5" customHeight="1" x14ac:dyDescent="0.25">
      <c r="A38" s="815">
        <v>30</v>
      </c>
      <c r="B38" s="822" t="s">
        <v>56</v>
      </c>
      <c r="C38" s="515" t="s">
        <v>306</v>
      </c>
      <c r="D38" s="816">
        <v>1736</v>
      </c>
      <c r="E38" s="816">
        <v>89</v>
      </c>
      <c r="F38" s="516">
        <v>221</v>
      </c>
      <c r="G38" s="516">
        <f t="shared" si="4"/>
        <v>547</v>
      </c>
      <c r="H38" s="509">
        <v>375</v>
      </c>
      <c r="I38" s="509">
        <v>50</v>
      </c>
      <c r="J38" s="509">
        <v>122</v>
      </c>
      <c r="K38" s="817">
        <f t="shared" si="2"/>
        <v>2593</v>
      </c>
      <c r="L38" s="517">
        <v>114</v>
      </c>
      <c r="M38" s="517">
        <v>1085</v>
      </c>
      <c r="N38" s="517">
        <v>2864</v>
      </c>
      <c r="O38" s="517">
        <v>1150</v>
      </c>
      <c r="P38" s="509">
        <f t="shared" si="3"/>
        <v>5213</v>
      </c>
      <c r="Q38" s="818"/>
      <c r="R38" s="816"/>
      <c r="S38" s="816"/>
      <c r="T38" s="816"/>
      <c r="U38" s="816"/>
      <c r="V38" s="816"/>
      <c r="W38" s="816"/>
      <c r="X38" s="819"/>
      <c r="Y38" s="821"/>
    </row>
    <row r="39" spans="1:25" s="507" customFormat="1" ht="13.5" customHeight="1" x14ac:dyDescent="0.25">
      <c r="A39" s="815">
        <v>31</v>
      </c>
      <c r="B39" s="822" t="s">
        <v>50</v>
      </c>
      <c r="C39" s="515" t="s">
        <v>219</v>
      </c>
      <c r="D39" s="816">
        <v>1900</v>
      </c>
      <c r="E39" s="816">
        <v>88</v>
      </c>
      <c r="F39" s="516">
        <v>485</v>
      </c>
      <c r="G39" s="516">
        <f t="shared" si="4"/>
        <v>0</v>
      </c>
      <c r="H39" s="509"/>
      <c r="I39" s="509"/>
      <c r="J39" s="509"/>
      <c r="K39" s="817">
        <f t="shared" si="2"/>
        <v>2473</v>
      </c>
      <c r="L39" s="517">
        <v>0</v>
      </c>
      <c r="M39" s="517">
        <v>0</v>
      </c>
      <c r="N39" s="517">
        <v>0</v>
      </c>
      <c r="O39" s="517">
        <v>0</v>
      </c>
      <c r="P39" s="509">
        <f t="shared" si="3"/>
        <v>0</v>
      </c>
      <c r="Q39" s="818"/>
      <c r="R39" s="816"/>
      <c r="S39" s="816"/>
      <c r="T39" s="816"/>
      <c r="U39" s="816"/>
      <c r="V39" s="816"/>
      <c r="W39" s="816"/>
      <c r="X39" s="819"/>
      <c r="Y39" s="821"/>
    </row>
    <row r="40" spans="1:25" s="507" customFormat="1" ht="13.5" customHeight="1" x14ac:dyDescent="0.25">
      <c r="A40" s="815">
        <v>32</v>
      </c>
      <c r="B40" s="822" t="s">
        <v>52</v>
      </c>
      <c r="C40" s="515" t="s">
        <v>220</v>
      </c>
      <c r="D40" s="816">
        <v>2205</v>
      </c>
      <c r="E40" s="816">
        <v>51</v>
      </c>
      <c r="F40" s="516">
        <v>281</v>
      </c>
      <c r="G40" s="516">
        <f t="shared" si="4"/>
        <v>316</v>
      </c>
      <c r="H40" s="509">
        <v>286</v>
      </c>
      <c r="I40" s="509">
        <v>0</v>
      </c>
      <c r="J40" s="509">
        <v>30</v>
      </c>
      <c r="K40" s="817">
        <f t="shared" si="2"/>
        <v>2853</v>
      </c>
      <c r="L40" s="517">
        <v>0</v>
      </c>
      <c r="M40" s="517">
        <v>0</v>
      </c>
      <c r="N40" s="517">
        <v>0</v>
      </c>
      <c r="O40" s="517">
        <v>0</v>
      </c>
      <c r="P40" s="509">
        <f t="shared" si="3"/>
        <v>0</v>
      </c>
      <c r="Q40" s="818"/>
      <c r="R40" s="816"/>
      <c r="S40" s="816"/>
      <c r="T40" s="816"/>
      <c r="U40" s="816"/>
      <c r="V40" s="816"/>
      <c r="W40" s="816"/>
      <c r="X40" s="819"/>
      <c r="Y40" s="821"/>
    </row>
    <row r="41" spans="1:25" s="507" customFormat="1" ht="13.5" customHeight="1" x14ac:dyDescent="0.25">
      <c r="A41" s="815">
        <v>33</v>
      </c>
      <c r="B41" s="822" t="s">
        <v>217</v>
      </c>
      <c r="C41" s="515" t="s">
        <v>218</v>
      </c>
      <c r="D41" s="816">
        <v>1565</v>
      </c>
      <c r="E41" s="816">
        <v>36</v>
      </c>
      <c r="F41" s="516">
        <v>200</v>
      </c>
      <c r="G41" s="516">
        <f t="shared" si="4"/>
        <v>0</v>
      </c>
      <c r="H41" s="509"/>
      <c r="I41" s="509"/>
      <c r="J41" s="509"/>
      <c r="K41" s="817">
        <f t="shared" si="2"/>
        <v>1801</v>
      </c>
      <c r="L41" s="517">
        <v>0</v>
      </c>
      <c r="M41" s="517">
        <v>0</v>
      </c>
      <c r="N41" s="517">
        <v>0</v>
      </c>
      <c r="O41" s="517">
        <v>0</v>
      </c>
      <c r="P41" s="509">
        <f t="shared" si="3"/>
        <v>0</v>
      </c>
      <c r="Q41" s="818"/>
      <c r="R41" s="816"/>
      <c r="S41" s="816"/>
      <c r="T41" s="816"/>
      <c r="U41" s="816"/>
      <c r="V41" s="816"/>
      <c r="W41" s="816"/>
      <c r="X41" s="819"/>
      <c r="Y41" s="821"/>
    </row>
    <row r="42" spans="1:25" s="507" customFormat="1" ht="13.5" customHeight="1" x14ac:dyDescent="0.25">
      <c r="A42" s="815">
        <v>34</v>
      </c>
      <c r="B42" s="822" t="s">
        <v>177</v>
      </c>
      <c r="C42" s="515" t="s">
        <v>178</v>
      </c>
      <c r="D42" s="816">
        <v>703</v>
      </c>
      <c r="E42" s="816">
        <v>16</v>
      </c>
      <c r="F42" s="516">
        <v>90</v>
      </c>
      <c r="G42" s="516">
        <f t="shared" si="4"/>
        <v>0</v>
      </c>
      <c r="H42" s="509"/>
      <c r="I42" s="509"/>
      <c r="J42" s="509"/>
      <c r="K42" s="817">
        <f t="shared" si="2"/>
        <v>809</v>
      </c>
      <c r="L42" s="517">
        <v>37</v>
      </c>
      <c r="M42" s="517">
        <v>209</v>
      </c>
      <c r="N42" s="517">
        <v>373</v>
      </c>
      <c r="O42" s="517">
        <v>252</v>
      </c>
      <c r="P42" s="509">
        <f t="shared" si="3"/>
        <v>871</v>
      </c>
      <c r="Q42" s="818"/>
      <c r="R42" s="816"/>
      <c r="S42" s="816"/>
      <c r="T42" s="816"/>
      <c r="U42" s="816"/>
      <c r="V42" s="816"/>
      <c r="W42" s="816"/>
      <c r="X42" s="819"/>
      <c r="Y42" s="821"/>
    </row>
    <row r="43" spans="1:25" s="507" customFormat="1" ht="13.5" customHeight="1" x14ac:dyDescent="0.25">
      <c r="A43" s="815">
        <v>35</v>
      </c>
      <c r="B43" s="822" t="s">
        <v>151</v>
      </c>
      <c r="C43" s="515" t="s">
        <v>152</v>
      </c>
      <c r="D43" s="816">
        <v>373</v>
      </c>
      <c r="E43" s="816"/>
      <c r="F43" s="516"/>
      <c r="G43" s="516">
        <f t="shared" si="4"/>
        <v>0</v>
      </c>
      <c r="H43" s="509"/>
      <c r="I43" s="509"/>
      <c r="J43" s="509"/>
      <c r="K43" s="817">
        <f t="shared" si="2"/>
        <v>373</v>
      </c>
      <c r="L43" s="517">
        <v>0</v>
      </c>
      <c r="M43" s="517">
        <v>0</v>
      </c>
      <c r="N43" s="517">
        <v>0</v>
      </c>
      <c r="O43" s="517">
        <v>0</v>
      </c>
      <c r="P43" s="509">
        <f t="shared" si="3"/>
        <v>0</v>
      </c>
      <c r="Q43" s="818"/>
      <c r="R43" s="816"/>
      <c r="S43" s="816"/>
      <c r="T43" s="816"/>
      <c r="U43" s="816"/>
      <c r="V43" s="816"/>
      <c r="W43" s="816"/>
      <c r="X43" s="819"/>
      <c r="Y43" s="821"/>
    </row>
    <row r="44" spans="1:25" s="507" customFormat="1" ht="14.25" customHeight="1" x14ac:dyDescent="0.25">
      <c r="A44" s="815">
        <v>36</v>
      </c>
      <c r="B44" s="822" t="s">
        <v>193</v>
      </c>
      <c r="C44" s="515" t="s">
        <v>194</v>
      </c>
      <c r="D44" s="816">
        <v>375</v>
      </c>
      <c r="E44" s="816"/>
      <c r="F44" s="516"/>
      <c r="G44" s="516">
        <f t="shared" si="4"/>
        <v>0</v>
      </c>
      <c r="H44" s="509"/>
      <c r="I44" s="509"/>
      <c r="J44" s="509"/>
      <c r="K44" s="817">
        <f t="shared" si="2"/>
        <v>375</v>
      </c>
      <c r="L44" s="517">
        <v>0</v>
      </c>
      <c r="M44" s="517">
        <v>0</v>
      </c>
      <c r="N44" s="517">
        <v>0</v>
      </c>
      <c r="O44" s="517">
        <v>0</v>
      </c>
      <c r="P44" s="509">
        <f t="shared" si="3"/>
        <v>0</v>
      </c>
      <c r="Q44" s="818"/>
      <c r="R44" s="816"/>
      <c r="S44" s="816"/>
      <c r="T44" s="816"/>
      <c r="U44" s="816"/>
      <c r="V44" s="816"/>
      <c r="W44" s="816"/>
      <c r="X44" s="819"/>
      <c r="Y44" s="821"/>
    </row>
    <row r="45" spans="1:25" s="507" customFormat="1" ht="13.5" customHeight="1" x14ac:dyDescent="0.25">
      <c r="A45" s="815">
        <v>37</v>
      </c>
      <c r="B45" s="822" t="s">
        <v>22</v>
      </c>
      <c r="C45" s="515" t="s">
        <v>23</v>
      </c>
      <c r="D45" s="816">
        <v>337</v>
      </c>
      <c r="E45" s="816"/>
      <c r="F45" s="516"/>
      <c r="G45" s="516">
        <f t="shared" si="4"/>
        <v>0</v>
      </c>
      <c r="H45" s="509"/>
      <c r="I45" s="509"/>
      <c r="J45" s="509"/>
      <c r="K45" s="817">
        <f t="shared" si="2"/>
        <v>337</v>
      </c>
      <c r="L45" s="517">
        <v>0</v>
      </c>
      <c r="M45" s="517">
        <v>0</v>
      </c>
      <c r="N45" s="517">
        <v>0</v>
      </c>
      <c r="O45" s="517">
        <v>0</v>
      </c>
      <c r="P45" s="509">
        <f t="shared" si="3"/>
        <v>0</v>
      </c>
      <c r="Q45" s="818"/>
      <c r="R45" s="816"/>
      <c r="S45" s="816"/>
      <c r="T45" s="816"/>
      <c r="U45" s="816"/>
      <c r="V45" s="816"/>
      <c r="W45" s="816"/>
      <c r="X45" s="819"/>
      <c r="Y45" s="821"/>
    </row>
    <row r="46" spans="1:25" s="507" customFormat="1" ht="13.5" customHeight="1" x14ac:dyDescent="0.25">
      <c r="A46" s="815">
        <v>38</v>
      </c>
      <c r="B46" s="822" t="s">
        <v>24</v>
      </c>
      <c r="C46" s="515" t="s">
        <v>25</v>
      </c>
      <c r="D46" s="816">
        <v>265</v>
      </c>
      <c r="E46" s="816"/>
      <c r="F46" s="516"/>
      <c r="G46" s="516">
        <f t="shared" si="4"/>
        <v>0</v>
      </c>
      <c r="H46" s="509"/>
      <c r="I46" s="509"/>
      <c r="J46" s="509"/>
      <c r="K46" s="817">
        <f t="shared" si="2"/>
        <v>265</v>
      </c>
      <c r="L46" s="517">
        <v>0</v>
      </c>
      <c r="M46" s="517">
        <v>0</v>
      </c>
      <c r="N46" s="517">
        <v>0</v>
      </c>
      <c r="O46" s="517">
        <v>0</v>
      </c>
      <c r="P46" s="509">
        <f t="shared" si="3"/>
        <v>0</v>
      </c>
      <c r="Q46" s="818"/>
      <c r="R46" s="816"/>
      <c r="S46" s="816"/>
      <c r="T46" s="816"/>
      <c r="U46" s="816"/>
      <c r="V46" s="816"/>
      <c r="W46" s="816"/>
      <c r="X46" s="819"/>
      <c r="Y46" s="821"/>
    </row>
    <row r="47" spans="1:25" s="507" customFormat="1" ht="13.5" customHeight="1" x14ac:dyDescent="0.25">
      <c r="A47" s="815">
        <v>39</v>
      </c>
      <c r="B47" s="822" t="s">
        <v>26</v>
      </c>
      <c r="C47" s="515" t="s">
        <v>27</v>
      </c>
      <c r="D47" s="816">
        <v>482</v>
      </c>
      <c r="E47" s="816"/>
      <c r="F47" s="516"/>
      <c r="G47" s="516">
        <f t="shared" si="4"/>
        <v>0</v>
      </c>
      <c r="H47" s="509"/>
      <c r="I47" s="509"/>
      <c r="J47" s="509"/>
      <c r="K47" s="817">
        <f t="shared" si="2"/>
        <v>482</v>
      </c>
      <c r="L47" s="517">
        <v>0</v>
      </c>
      <c r="M47" s="517">
        <v>0</v>
      </c>
      <c r="N47" s="517">
        <v>0</v>
      </c>
      <c r="O47" s="517">
        <v>0</v>
      </c>
      <c r="P47" s="509">
        <f t="shared" si="3"/>
        <v>0</v>
      </c>
      <c r="Q47" s="818"/>
      <c r="R47" s="816"/>
      <c r="S47" s="816"/>
      <c r="T47" s="816"/>
      <c r="U47" s="816"/>
      <c r="V47" s="816"/>
      <c r="W47" s="816"/>
      <c r="X47" s="819"/>
      <c r="Y47" s="821"/>
    </row>
    <row r="48" spans="1:25" s="507" customFormat="1" ht="13.5" customHeight="1" x14ac:dyDescent="0.25">
      <c r="A48" s="815">
        <v>40</v>
      </c>
      <c r="B48" s="822" t="s">
        <v>28</v>
      </c>
      <c r="C48" s="515" t="s">
        <v>29</v>
      </c>
      <c r="D48" s="816">
        <v>292</v>
      </c>
      <c r="E48" s="816"/>
      <c r="F48" s="516"/>
      <c r="G48" s="516">
        <f t="shared" si="4"/>
        <v>0</v>
      </c>
      <c r="H48" s="509"/>
      <c r="I48" s="509"/>
      <c r="J48" s="509"/>
      <c r="K48" s="817">
        <f t="shared" si="2"/>
        <v>292</v>
      </c>
      <c r="L48" s="517">
        <v>0</v>
      </c>
      <c r="M48" s="517">
        <v>0</v>
      </c>
      <c r="N48" s="517">
        <v>0</v>
      </c>
      <c r="O48" s="517">
        <v>0</v>
      </c>
      <c r="P48" s="509">
        <f t="shared" si="3"/>
        <v>0</v>
      </c>
      <c r="Q48" s="818"/>
      <c r="R48" s="816"/>
      <c r="S48" s="816"/>
      <c r="T48" s="816"/>
      <c r="U48" s="816"/>
      <c r="V48" s="816"/>
      <c r="W48" s="816"/>
      <c r="X48" s="819"/>
      <c r="Y48" s="821"/>
    </row>
    <row r="49" spans="1:25" s="507" customFormat="1" ht="13.5" customHeight="1" x14ac:dyDescent="0.25">
      <c r="A49" s="815">
        <v>41</v>
      </c>
      <c r="B49" s="822" t="s">
        <v>20</v>
      </c>
      <c r="C49" s="515" t="s">
        <v>21</v>
      </c>
      <c r="D49" s="816">
        <v>1113</v>
      </c>
      <c r="E49" s="816">
        <v>26</v>
      </c>
      <c r="F49" s="516">
        <v>142</v>
      </c>
      <c r="G49" s="516">
        <f t="shared" si="4"/>
        <v>314</v>
      </c>
      <c r="H49" s="509">
        <v>289</v>
      </c>
      <c r="I49" s="509">
        <v>5</v>
      </c>
      <c r="J49" s="509">
        <v>20</v>
      </c>
      <c r="K49" s="817">
        <f t="shared" si="2"/>
        <v>1595</v>
      </c>
      <c r="L49" s="517">
        <v>0</v>
      </c>
      <c r="M49" s="517">
        <v>0</v>
      </c>
      <c r="N49" s="517">
        <v>0</v>
      </c>
      <c r="O49" s="517">
        <v>0</v>
      </c>
      <c r="P49" s="509">
        <f t="shared" si="3"/>
        <v>0</v>
      </c>
      <c r="Q49" s="818"/>
      <c r="R49" s="816"/>
      <c r="S49" s="816"/>
      <c r="T49" s="816"/>
      <c r="U49" s="816"/>
      <c r="V49" s="816"/>
      <c r="W49" s="816"/>
      <c r="X49" s="819"/>
      <c r="Y49" s="821"/>
    </row>
    <row r="50" spans="1:25" s="507" customFormat="1" ht="13.5" customHeight="1" x14ac:dyDescent="0.25">
      <c r="A50" s="815">
        <v>42</v>
      </c>
      <c r="B50" s="822" t="s">
        <v>179</v>
      </c>
      <c r="C50" s="515" t="s">
        <v>180</v>
      </c>
      <c r="D50" s="816">
        <v>247</v>
      </c>
      <c r="E50" s="816"/>
      <c r="F50" s="516">
        <v>31</v>
      </c>
      <c r="G50" s="516">
        <f t="shared" si="4"/>
        <v>0</v>
      </c>
      <c r="H50" s="509"/>
      <c r="I50" s="509"/>
      <c r="J50" s="509"/>
      <c r="K50" s="817">
        <f t="shared" si="2"/>
        <v>278</v>
      </c>
      <c r="L50" s="517">
        <v>0</v>
      </c>
      <c r="M50" s="517">
        <v>0</v>
      </c>
      <c r="N50" s="517">
        <v>0</v>
      </c>
      <c r="O50" s="517">
        <v>0</v>
      </c>
      <c r="P50" s="509">
        <f t="shared" si="3"/>
        <v>0</v>
      </c>
      <c r="Q50" s="818"/>
      <c r="R50" s="816"/>
      <c r="S50" s="816"/>
      <c r="T50" s="816"/>
      <c r="U50" s="816"/>
      <c r="V50" s="816"/>
      <c r="W50" s="816"/>
      <c r="X50" s="819"/>
      <c r="Y50" s="821"/>
    </row>
    <row r="51" spans="1:25" s="507" customFormat="1" ht="13.5" customHeight="1" x14ac:dyDescent="0.25">
      <c r="A51" s="815">
        <v>43</v>
      </c>
      <c r="B51" s="822" t="s">
        <v>139</v>
      </c>
      <c r="C51" s="515" t="s">
        <v>140</v>
      </c>
      <c r="D51" s="816">
        <v>252</v>
      </c>
      <c r="E51" s="816"/>
      <c r="F51" s="516">
        <v>32</v>
      </c>
      <c r="G51" s="516">
        <f t="shared" si="4"/>
        <v>0</v>
      </c>
      <c r="H51" s="509"/>
      <c r="I51" s="509"/>
      <c r="J51" s="509"/>
      <c r="K51" s="817">
        <f t="shared" si="2"/>
        <v>284</v>
      </c>
      <c r="L51" s="517">
        <v>0</v>
      </c>
      <c r="M51" s="517">
        <v>0</v>
      </c>
      <c r="N51" s="517">
        <v>0</v>
      </c>
      <c r="O51" s="517">
        <v>0</v>
      </c>
      <c r="P51" s="509">
        <f t="shared" si="3"/>
        <v>0</v>
      </c>
      <c r="Q51" s="818"/>
      <c r="R51" s="816"/>
      <c r="S51" s="816"/>
      <c r="T51" s="816"/>
      <c r="U51" s="816"/>
      <c r="V51" s="816"/>
      <c r="W51" s="816"/>
      <c r="X51" s="819"/>
      <c r="Y51" s="821"/>
    </row>
    <row r="52" spans="1:25" s="507" customFormat="1" ht="13.5" customHeight="1" x14ac:dyDescent="0.25">
      <c r="A52" s="815">
        <v>44</v>
      </c>
      <c r="B52" s="822" t="s">
        <v>242</v>
      </c>
      <c r="C52" s="515" t="s">
        <v>243</v>
      </c>
      <c r="D52" s="816">
        <v>1072</v>
      </c>
      <c r="E52" s="816">
        <v>0</v>
      </c>
      <c r="F52" s="516"/>
      <c r="G52" s="516">
        <f t="shared" si="4"/>
        <v>0</v>
      </c>
      <c r="H52" s="509"/>
      <c r="I52" s="509"/>
      <c r="J52" s="509"/>
      <c r="K52" s="817">
        <f t="shared" si="2"/>
        <v>1072</v>
      </c>
      <c r="L52" s="517">
        <v>0</v>
      </c>
      <c r="M52" s="517">
        <v>0</v>
      </c>
      <c r="N52" s="517">
        <v>0</v>
      </c>
      <c r="O52" s="517">
        <v>0</v>
      </c>
      <c r="P52" s="509">
        <f t="shared" si="3"/>
        <v>0</v>
      </c>
      <c r="Q52" s="818"/>
      <c r="R52" s="816"/>
      <c r="S52" s="816"/>
      <c r="T52" s="816"/>
      <c r="U52" s="816"/>
      <c r="V52" s="816"/>
      <c r="W52" s="816"/>
      <c r="X52" s="819"/>
      <c r="Y52" s="821"/>
    </row>
    <row r="53" spans="1:25" s="507" customFormat="1" ht="13.5" customHeight="1" x14ac:dyDescent="0.25">
      <c r="A53" s="815">
        <v>45</v>
      </c>
      <c r="B53" s="822" t="s">
        <v>159</v>
      </c>
      <c r="C53" s="515" t="s">
        <v>160</v>
      </c>
      <c r="D53" s="816">
        <v>453</v>
      </c>
      <c r="E53" s="816"/>
      <c r="F53" s="516">
        <v>58</v>
      </c>
      <c r="G53" s="516">
        <f t="shared" si="4"/>
        <v>0</v>
      </c>
      <c r="H53" s="509"/>
      <c r="I53" s="509"/>
      <c r="J53" s="509"/>
      <c r="K53" s="817">
        <f t="shared" si="2"/>
        <v>511</v>
      </c>
      <c r="L53" s="517">
        <v>0</v>
      </c>
      <c r="M53" s="517">
        <v>0</v>
      </c>
      <c r="N53" s="517">
        <v>0</v>
      </c>
      <c r="O53" s="517">
        <v>0</v>
      </c>
      <c r="P53" s="509">
        <f t="shared" si="3"/>
        <v>0</v>
      </c>
      <c r="Q53" s="818"/>
      <c r="R53" s="816"/>
      <c r="S53" s="816"/>
      <c r="T53" s="816"/>
      <c r="U53" s="816"/>
      <c r="V53" s="816"/>
      <c r="W53" s="816"/>
      <c r="X53" s="819"/>
      <c r="Y53" s="821"/>
    </row>
    <row r="54" spans="1:25" s="507" customFormat="1" ht="13.5" customHeight="1" x14ac:dyDescent="0.25">
      <c r="A54" s="815">
        <v>46</v>
      </c>
      <c r="B54" s="822" t="s">
        <v>58</v>
      </c>
      <c r="C54" s="515" t="s">
        <v>59</v>
      </c>
      <c r="D54" s="816">
        <v>1623</v>
      </c>
      <c r="E54" s="816">
        <v>38</v>
      </c>
      <c r="F54" s="516">
        <v>207</v>
      </c>
      <c r="G54" s="516">
        <f t="shared" si="4"/>
        <v>0</v>
      </c>
      <c r="H54" s="509"/>
      <c r="I54" s="509"/>
      <c r="J54" s="509"/>
      <c r="K54" s="817">
        <f t="shared" si="2"/>
        <v>1868</v>
      </c>
      <c r="L54" s="517">
        <v>23</v>
      </c>
      <c r="M54" s="517">
        <v>175</v>
      </c>
      <c r="N54" s="517">
        <v>460</v>
      </c>
      <c r="O54" s="517">
        <v>312</v>
      </c>
      <c r="P54" s="509">
        <f t="shared" si="3"/>
        <v>970</v>
      </c>
      <c r="Q54" s="818"/>
      <c r="R54" s="816"/>
      <c r="S54" s="816"/>
      <c r="T54" s="816"/>
      <c r="U54" s="816"/>
      <c r="V54" s="816"/>
      <c r="W54" s="816"/>
      <c r="X54" s="819"/>
      <c r="Y54" s="821"/>
    </row>
    <row r="55" spans="1:25" s="507" customFormat="1" ht="13.5" customHeight="1" x14ac:dyDescent="0.25">
      <c r="A55" s="815">
        <v>47</v>
      </c>
      <c r="B55" s="822" t="s">
        <v>119</v>
      </c>
      <c r="C55" s="515" t="s">
        <v>120</v>
      </c>
      <c r="D55" s="816">
        <v>460</v>
      </c>
      <c r="E55" s="816"/>
      <c r="F55" s="516"/>
      <c r="G55" s="516">
        <f t="shared" si="4"/>
        <v>0</v>
      </c>
      <c r="H55" s="509"/>
      <c r="I55" s="509"/>
      <c r="J55" s="509"/>
      <c r="K55" s="817">
        <f t="shared" si="2"/>
        <v>460</v>
      </c>
      <c r="L55" s="517">
        <v>0</v>
      </c>
      <c r="M55" s="517">
        <v>0</v>
      </c>
      <c r="N55" s="517">
        <v>0</v>
      </c>
      <c r="O55" s="517">
        <v>0</v>
      </c>
      <c r="P55" s="509">
        <f t="shared" si="3"/>
        <v>0</v>
      </c>
      <c r="Q55" s="818"/>
      <c r="R55" s="816"/>
      <c r="S55" s="816"/>
      <c r="T55" s="816"/>
      <c r="U55" s="816"/>
      <c r="V55" s="816"/>
      <c r="W55" s="816"/>
      <c r="X55" s="819"/>
      <c r="Y55" s="821"/>
    </row>
    <row r="56" spans="1:25" s="507" customFormat="1" ht="13.5" customHeight="1" x14ac:dyDescent="0.25">
      <c r="A56" s="815">
        <v>48</v>
      </c>
      <c r="B56" s="822" t="s">
        <v>121</v>
      </c>
      <c r="C56" s="515" t="s">
        <v>122</v>
      </c>
      <c r="D56" s="816">
        <v>411</v>
      </c>
      <c r="E56" s="816"/>
      <c r="F56" s="516">
        <v>52</v>
      </c>
      <c r="G56" s="516">
        <f t="shared" si="4"/>
        <v>0</v>
      </c>
      <c r="H56" s="509"/>
      <c r="I56" s="509"/>
      <c r="J56" s="509"/>
      <c r="K56" s="817">
        <f t="shared" si="2"/>
        <v>463</v>
      </c>
      <c r="L56" s="517">
        <v>0</v>
      </c>
      <c r="M56" s="517">
        <v>0</v>
      </c>
      <c r="N56" s="517">
        <v>0</v>
      </c>
      <c r="O56" s="517">
        <v>0</v>
      </c>
      <c r="P56" s="509">
        <f t="shared" si="3"/>
        <v>0</v>
      </c>
      <c r="Q56" s="818"/>
      <c r="R56" s="816"/>
      <c r="S56" s="816"/>
      <c r="T56" s="816"/>
      <c r="U56" s="816"/>
      <c r="V56" s="816"/>
      <c r="W56" s="816"/>
      <c r="X56" s="819"/>
      <c r="Y56" s="821"/>
    </row>
    <row r="57" spans="1:25" s="507" customFormat="1" ht="13.5" customHeight="1" x14ac:dyDescent="0.25">
      <c r="A57" s="815">
        <v>49</v>
      </c>
      <c r="B57" s="822" t="s">
        <v>244</v>
      </c>
      <c r="C57" s="515" t="s">
        <v>245</v>
      </c>
      <c r="D57" s="816">
        <v>862</v>
      </c>
      <c r="E57" s="816"/>
      <c r="F57" s="516">
        <v>110</v>
      </c>
      <c r="G57" s="516">
        <f t="shared" si="4"/>
        <v>0</v>
      </c>
      <c r="H57" s="509"/>
      <c r="I57" s="509"/>
      <c r="J57" s="509"/>
      <c r="K57" s="817">
        <f t="shared" si="2"/>
        <v>972</v>
      </c>
      <c r="L57" s="517">
        <v>0</v>
      </c>
      <c r="M57" s="517">
        <v>0</v>
      </c>
      <c r="N57" s="517">
        <v>0</v>
      </c>
      <c r="O57" s="517">
        <v>0</v>
      </c>
      <c r="P57" s="509">
        <f t="shared" si="3"/>
        <v>0</v>
      </c>
      <c r="Q57" s="818"/>
      <c r="R57" s="816"/>
      <c r="S57" s="816"/>
      <c r="T57" s="816"/>
      <c r="U57" s="816"/>
      <c r="V57" s="816"/>
      <c r="W57" s="816"/>
      <c r="X57" s="819"/>
      <c r="Y57" s="821"/>
    </row>
    <row r="58" spans="1:25" s="507" customFormat="1" ht="13.5" customHeight="1" x14ac:dyDescent="0.25">
      <c r="A58" s="815">
        <v>50</v>
      </c>
      <c r="B58" s="822" t="s">
        <v>60</v>
      </c>
      <c r="C58" s="515" t="s">
        <v>305</v>
      </c>
      <c r="D58" s="816">
        <v>1591</v>
      </c>
      <c r="E58" s="816">
        <v>67</v>
      </c>
      <c r="F58" s="516">
        <v>365</v>
      </c>
      <c r="G58" s="516">
        <f t="shared" si="4"/>
        <v>0</v>
      </c>
      <c r="H58" s="509"/>
      <c r="I58" s="509"/>
      <c r="J58" s="509"/>
      <c r="K58" s="817">
        <f t="shared" si="2"/>
        <v>2023</v>
      </c>
      <c r="L58" s="517">
        <v>0</v>
      </c>
      <c r="M58" s="517">
        <v>0</v>
      </c>
      <c r="N58" s="517">
        <v>0</v>
      </c>
      <c r="O58" s="517">
        <v>0</v>
      </c>
      <c r="P58" s="509">
        <f t="shared" si="3"/>
        <v>0</v>
      </c>
      <c r="Q58" s="818"/>
      <c r="R58" s="816"/>
      <c r="S58" s="816"/>
      <c r="T58" s="816"/>
      <c r="U58" s="816"/>
      <c r="V58" s="816"/>
      <c r="W58" s="816"/>
      <c r="X58" s="819"/>
      <c r="Y58" s="821"/>
    </row>
    <row r="59" spans="1:25" s="507" customFormat="1" ht="13.5" customHeight="1" x14ac:dyDescent="0.25">
      <c r="A59" s="815">
        <v>51</v>
      </c>
      <c r="B59" s="822" t="s">
        <v>246</v>
      </c>
      <c r="C59" s="515" t="s">
        <v>247</v>
      </c>
      <c r="D59" s="816">
        <v>301</v>
      </c>
      <c r="E59" s="816">
        <v>9</v>
      </c>
      <c r="F59" s="516">
        <v>38</v>
      </c>
      <c r="G59" s="516">
        <f t="shared" si="4"/>
        <v>0</v>
      </c>
      <c r="H59" s="509"/>
      <c r="I59" s="509"/>
      <c r="J59" s="509"/>
      <c r="K59" s="817">
        <f t="shared" si="2"/>
        <v>348</v>
      </c>
      <c r="L59" s="517">
        <v>0</v>
      </c>
      <c r="M59" s="517">
        <v>0</v>
      </c>
      <c r="N59" s="517">
        <v>0</v>
      </c>
      <c r="O59" s="517">
        <v>0</v>
      </c>
      <c r="P59" s="509">
        <f t="shared" si="3"/>
        <v>0</v>
      </c>
      <c r="Q59" s="818"/>
      <c r="R59" s="816"/>
      <c r="S59" s="816"/>
      <c r="T59" s="816"/>
      <c r="U59" s="816"/>
      <c r="V59" s="816"/>
      <c r="W59" s="816"/>
      <c r="X59" s="819"/>
      <c r="Y59" s="821"/>
    </row>
    <row r="60" spans="1:25" s="507" customFormat="1" ht="13.5" customHeight="1" x14ac:dyDescent="0.25">
      <c r="A60" s="815">
        <v>52</v>
      </c>
      <c r="B60" s="822" t="s">
        <v>123</v>
      </c>
      <c r="C60" s="515" t="s">
        <v>124</v>
      </c>
      <c r="D60" s="816">
        <v>561</v>
      </c>
      <c r="E60" s="816"/>
      <c r="F60" s="516">
        <v>72</v>
      </c>
      <c r="G60" s="516">
        <f t="shared" si="4"/>
        <v>0</v>
      </c>
      <c r="H60" s="509"/>
      <c r="I60" s="509"/>
      <c r="J60" s="509"/>
      <c r="K60" s="817">
        <f t="shared" si="2"/>
        <v>633</v>
      </c>
      <c r="L60" s="517">
        <v>0</v>
      </c>
      <c r="M60" s="517">
        <v>0</v>
      </c>
      <c r="N60" s="517">
        <v>0</v>
      </c>
      <c r="O60" s="517">
        <v>0</v>
      </c>
      <c r="P60" s="509">
        <f t="shared" si="3"/>
        <v>0</v>
      </c>
      <c r="Q60" s="818"/>
      <c r="R60" s="816"/>
      <c r="S60" s="816"/>
      <c r="T60" s="816"/>
      <c r="U60" s="816"/>
      <c r="V60" s="816"/>
      <c r="W60" s="816"/>
      <c r="X60" s="819"/>
      <c r="Y60" s="821"/>
    </row>
    <row r="61" spans="1:25" s="507" customFormat="1" ht="13.5" customHeight="1" x14ac:dyDescent="0.25">
      <c r="A61" s="815">
        <v>53</v>
      </c>
      <c r="B61" s="822" t="s">
        <v>161</v>
      </c>
      <c r="C61" s="515" t="s">
        <v>162</v>
      </c>
      <c r="D61" s="816">
        <v>597</v>
      </c>
      <c r="E61" s="816">
        <v>14</v>
      </c>
      <c r="F61" s="516">
        <v>76</v>
      </c>
      <c r="G61" s="516">
        <f t="shared" si="4"/>
        <v>0</v>
      </c>
      <c r="H61" s="509"/>
      <c r="I61" s="509"/>
      <c r="J61" s="509"/>
      <c r="K61" s="817">
        <f t="shared" si="2"/>
        <v>687</v>
      </c>
      <c r="L61" s="517">
        <v>0</v>
      </c>
      <c r="M61" s="517">
        <v>0</v>
      </c>
      <c r="N61" s="517">
        <v>0</v>
      </c>
      <c r="O61" s="517">
        <v>0</v>
      </c>
      <c r="P61" s="509">
        <f t="shared" si="3"/>
        <v>0</v>
      </c>
      <c r="Q61" s="818"/>
      <c r="R61" s="816"/>
      <c r="S61" s="816"/>
      <c r="T61" s="816"/>
      <c r="U61" s="816"/>
      <c r="V61" s="816"/>
      <c r="W61" s="816"/>
      <c r="X61" s="819"/>
      <c r="Y61" s="821"/>
    </row>
    <row r="62" spans="1:25" s="507" customFormat="1" ht="13.5" customHeight="1" x14ac:dyDescent="0.25">
      <c r="A62" s="815">
        <v>54</v>
      </c>
      <c r="B62" s="822" t="s">
        <v>248</v>
      </c>
      <c r="C62" s="515" t="s">
        <v>249</v>
      </c>
      <c r="D62" s="816">
        <v>475</v>
      </c>
      <c r="E62" s="816"/>
      <c r="F62" s="516">
        <v>61</v>
      </c>
      <c r="G62" s="516">
        <f t="shared" si="4"/>
        <v>0</v>
      </c>
      <c r="H62" s="509"/>
      <c r="I62" s="509"/>
      <c r="J62" s="509"/>
      <c r="K62" s="817">
        <f t="shared" si="2"/>
        <v>536</v>
      </c>
      <c r="L62" s="517">
        <v>0</v>
      </c>
      <c r="M62" s="517">
        <v>0</v>
      </c>
      <c r="N62" s="517">
        <v>0</v>
      </c>
      <c r="O62" s="517">
        <v>0</v>
      </c>
      <c r="P62" s="509">
        <f t="shared" si="3"/>
        <v>0</v>
      </c>
      <c r="Q62" s="818"/>
      <c r="R62" s="816"/>
      <c r="S62" s="816"/>
      <c r="T62" s="816"/>
      <c r="U62" s="816"/>
      <c r="V62" s="816"/>
      <c r="W62" s="816"/>
      <c r="X62" s="819"/>
      <c r="Y62" s="821"/>
    </row>
    <row r="63" spans="1:25" s="507" customFormat="1" ht="13.5" customHeight="1" x14ac:dyDescent="0.25">
      <c r="A63" s="815">
        <v>55</v>
      </c>
      <c r="B63" s="822" t="s">
        <v>250</v>
      </c>
      <c r="C63" s="515" t="s">
        <v>251</v>
      </c>
      <c r="D63" s="816">
        <v>446</v>
      </c>
      <c r="E63" s="816">
        <v>10</v>
      </c>
      <c r="F63" s="516">
        <v>57</v>
      </c>
      <c r="G63" s="516">
        <f t="shared" si="4"/>
        <v>0</v>
      </c>
      <c r="H63" s="509"/>
      <c r="I63" s="509"/>
      <c r="J63" s="509"/>
      <c r="K63" s="817">
        <f t="shared" si="2"/>
        <v>513</v>
      </c>
      <c r="L63" s="517">
        <v>0</v>
      </c>
      <c r="M63" s="517">
        <v>0</v>
      </c>
      <c r="N63" s="517">
        <v>0</v>
      </c>
      <c r="O63" s="517">
        <v>0</v>
      </c>
      <c r="P63" s="509">
        <f t="shared" si="3"/>
        <v>0</v>
      </c>
      <c r="Q63" s="818"/>
      <c r="R63" s="816"/>
      <c r="S63" s="816"/>
      <c r="T63" s="816"/>
      <c r="U63" s="816"/>
      <c r="V63" s="816"/>
      <c r="W63" s="816"/>
      <c r="X63" s="819"/>
      <c r="Y63" s="821"/>
    </row>
    <row r="64" spans="1:25" s="507" customFormat="1" ht="13.5" customHeight="1" x14ac:dyDescent="0.25">
      <c r="A64" s="815">
        <v>56</v>
      </c>
      <c r="B64" s="822" t="s">
        <v>82</v>
      </c>
      <c r="C64" s="515" t="s">
        <v>83</v>
      </c>
      <c r="D64" s="816">
        <v>1555</v>
      </c>
      <c r="E64" s="816">
        <v>36</v>
      </c>
      <c r="F64" s="516">
        <v>198</v>
      </c>
      <c r="G64" s="516">
        <f t="shared" si="4"/>
        <v>0</v>
      </c>
      <c r="H64" s="509"/>
      <c r="I64" s="509"/>
      <c r="J64" s="509"/>
      <c r="K64" s="817">
        <f t="shared" si="2"/>
        <v>1789</v>
      </c>
      <c r="L64" s="517">
        <v>0</v>
      </c>
      <c r="M64" s="517">
        <v>0</v>
      </c>
      <c r="N64" s="517">
        <v>0</v>
      </c>
      <c r="O64" s="517">
        <v>0</v>
      </c>
      <c r="P64" s="509">
        <f t="shared" si="3"/>
        <v>0</v>
      </c>
      <c r="Q64" s="818"/>
      <c r="R64" s="816"/>
      <c r="S64" s="816"/>
      <c r="T64" s="816"/>
      <c r="U64" s="816"/>
      <c r="V64" s="816"/>
      <c r="W64" s="816"/>
      <c r="X64" s="819"/>
      <c r="Y64" s="821"/>
    </row>
    <row r="65" spans="1:25" s="507" customFormat="1" ht="13.5" customHeight="1" x14ac:dyDescent="0.25">
      <c r="A65" s="815">
        <v>57</v>
      </c>
      <c r="B65" s="822" t="s">
        <v>32</v>
      </c>
      <c r="C65" s="515" t="s">
        <v>33</v>
      </c>
      <c r="D65" s="816">
        <v>535</v>
      </c>
      <c r="E65" s="816">
        <v>20</v>
      </c>
      <c r="F65" s="516">
        <v>68</v>
      </c>
      <c r="G65" s="516">
        <f t="shared" si="4"/>
        <v>289</v>
      </c>
      <c r="H65" s="509">
        <v>220</v>
      </c>
      <c r="I65" s="509">
        <v>28</v>
      </c>
      <c r="J65" s="509">
        <v>41</v>
      </c>
      <c r="K65" s="817">
        <f t="shared" si="2"/>
        <v>912</v>
      </c>
      <c r="L65" s="517">
        <v>0</v>
      </c>
      <c r="M65" s="517">
        <v>0</v>
      </c>
      <c r="N65" s="517">
        <v>0</v>
      </c>
      <c r="O65" s="517">
        <v>0</v>
      </c>
      <c r="P65" s="509">
        <f t="shared" si="3"/>
        <v>0</v>
      </c>
      <c r="Q65" s="818"/>
      <c r="R65" s="816"/>
      <c r="S65" s="816"/>
      <c r="T65" s="816"/>
      <c r="U65" s="816"/>
      <c r="V65" s="816"/>
      <c r="W65" s="816"/>
      <c r="X65" s="819"/>
      <c r="Y65" s="821"/>
    </row>
    <row r="66" spans="1:25" s="507" customFormat="1" ht="13.5" customHeight="1" x14ac:dyDescent="0.25">
      <c r="A66" s="815">
        <v>58</v>
      </c>
      <c r="B66" s="822" t="s">
        <v>125</v>
      </c>
      <c r="C66" s="515" t="s">
        <v>126</v>
      </c>
      <c r="D66" s="816">
        <v>411</v>
      </c>
      <c r="E66" s="816"/>
      <c r="F66" s="516">
        <v>52</v>
      </c>
      <c r="G66" s="516">
        <f t="shared" si="4"/>
        <v>0</v>
      </c>
      <c r="H66" s="509"/>
      <c r="I66" s="509"/>
      <c r="J66" s="509"/>
      <c r="K66" s="817">
        <f t="shared" si="2"/>
        <v>463</v>
      </c>
      <c r="L66" s="517">
        <v>0</v>
      </c>
      <c r="M66" s="517">
        <v>0</v>
      </c>
      <c r="N66" s="517">
        <v>0</v>
      </c>
      <c r="O66" s="517">
        <v>0</v>
      </c>
      <c r="P66" s="509">
        <f t="shared" si="3"/>
        <v>0</v>
      </c>
      <c r="Q66" s="818"/>
      <c r="R66" s="816"/>
      <c r="S66" s="816"/>
      <c r="T66" s="816"/>
      <c r="U66" s="816"/>
      <c r="V66" s="816"/>
      <c r="W66" s="816"/>
      <c r="X66" s="819"/>
      <c r="Y66" s="821"/>
    </row>
    <row r="67" spans="1:25" s="507" customFormat="1" ht="13.5" customHeight="1" x14ac:dyDescent="0.25">
      <c r="A67" s="815">
        <v>59</v>
      </c>
      <c r="B67" s="822" t="s">
        <v>181</v>
      </c>
      <c r="C67" s="515" t="s">
        <v>182</v>
      </c>
      <c r="D67" s="816">
        <v>474</v>
      </c>
      <c r="E67" s="816">
        <v>11</v>
      </c>
      <c r="F67" s="516">
        <v>60</v>
      </c>
      <c r="G67" s="516">
        <f t="shared" si="4"/>
        <v>0</v>
      </c>
      <c r="H67" s="509"/>
      <c r="I67" s="509"/>
      <c r="J67" s="509"/>
      <c r="K67" s="817">
        <f t="shared" si="2"/>
        <v>545</v>
      </c>
      <c r="L67" s="517">
        <v>0</v>
      </c>
      <c r="M67" s="517">
        <v>0</v>
      </c>
      <c r="N67" s="517">
        <v>0</v>
      </c>
      <c r="O67" s="517">
        <v>0</v>
      </c>
      <c r="P67" s="509">
        <f t="shared" si="3"/>
        <v>0</v>
      </c>
      <c r="Q67" s="818"/>
      <c r="R67" s="816"/>
      <c r="S67" s="816"/>
      <c r="T67" s="816"/>
      <c r="U67" s="816"/>
      <c r="V67" s="816"/>
      <c r="W67" s="816"/>
      <c r="X67" s="819"/>
      <c r="Y67" s="821"/>
    </row>
    <row r="68" spans="1:25" s="507" customFormat="1" ht="13.5" customHeight="1" x14ac:dyDescent="0.25">
      <c r="A68" s="815">
        <v>60</v>
      </c>
      <c r="B68" s="822" t="s">
        <v>163</v>
      </c>
      <c r="C68" s="515" t="s">
        <v>164</v>
      </c>
      <c r="D68" s="816">
        <v>542</v>
      </c>
      <c r="E68" s="816">
        <v>13</v>
      </c>
      <c r="F68" s="516">
        <v>69</v>
      </c>
      <c r="G68" s="516">
        <f t="shared" si="4"/>
        <v>0</v>
      </c>
      <c r="H68" s="509"/>
      <c r="I68" s="509"/>
      <c r="J68" s="509"/>
      <c r="K68" s="817">
        <f t="shared" si="2"/>
        <v>624</v>
      </c>
      <c r="L68" s="517">
        <v>0</v>
      </c>
      <c r="M68" s="517">
        <v>0</v>
      </c>
      <c r="N68" s="517">
        <v>0</v>
      </c>
      <c r="O68" s="517">
        <v>0</v>
      </c>
      <c r="P68" s="509">
        <f t="shared" si="3"/>
        <v>0</v>
      </c>
      <c r="Q68" s="818"/>
      <c r="R68" s="816"/>
      <c r="S68" s="816"/>
      <c r="T68" s="816"/>
      <c r="U68" s="816"/>
      <c r="V68" s="816"/>
      <c r="W68" s="816"/>
      <c r="X68" s="819"/>
      <c r="Y68" s="821"/>
    </row>
    <row r="69" spans="1:25" s="507" customFormat="1" ht="13.5" customHeight="1" x14ac:dyDescent="0.25">
      <c r="A69" s="815">
        <v>61</v>
      </c>
      <c r="B69" s="822" t="s">
        <v>252</v>
      </c>
      <c r="C69" s="515" t="s">
        <v>253</v>
      </c>
      <c r="D69" s="816">
        <v>343</v>
      </c>
      <c r="E69" s="816"/>
      <c r="F69" s="516"/>
      <c r="G69" s="516">
        <f t="shared" si="4"/>
        <v>0</v>
      </c>
      <c r="H69" s="509"/>
      <c r="I69" s="509"/>
      <c r="J69" s="509"/>
      <c r="K69" s="817">
        <f t="shared" si="2"/>
        <v>343</v>
      </c>
      <c r="L69" s="517">
        <v>0</v>
      </c>
      <c r="M69" s="517">
        <v>0</v>
      </c>
      <c r="N69" s="517">
        <v>0</v>
      </c>
      <c r="O69" s="517">
        <v>0</v>
      </c>
      <c r="P69" s="509">
        <f t="shared" si="3"/>
        <v>0</v>
      </c>
      <c r="Q69" s="818"/>
      <c r="R69" s="816"/>
      <c r="S69" s="816"/>
      <c r="T69" s="816"/>
      <c r="U69" s="816"/>
      <c r="V69" s="816"/>
      <c r="W69" s="816"/>
      <c r="X69" s="819"/>
      <c r="Y69" s="821"/>
    </row>
    <row r="70" spans="1:25" s="507" customFormat="1" ht="13.5" customHeight="1" x14ac:dyDescent="0.25">
      <c r="A70" s="815">
        <v>62</v>
      </c>
      <c r="B70" s="822" t="s">
        <v>62</v>
      </c>
      <c r="C70" s="515" t="s">
        <v>200</v>
      </c>
      <c r="D70" s="816">
        <v>2081</v>
      </c>
      <c r="E70" s="816"/>
      <c r="F70" s="516">
        <v>265</v>
      </c>
      <c r="G70" s="516">
        <f t="shared" si="4"/>
        <v>0</v>
      </c>
      <c r="H70" s="509"/>
      <c r="I70" s="509"/>
      <c r="J70" s="509"/>
      <c r="K70" s="817">
        <f t="shared" si="2"/>
        <v>2346</v>
      </c>
      <c r="L70" s="517">
        <v>0</v>
      </c>
      <c r="M70" s="517">
        <v>0</v>
      </c>
      <c r="N70" s="517">
        <v>0</v>
      </c>
      <c r="O70" s="517">
        <v>0</v>
      </c>
      <c r="P70" s="509">
        <f t="shared" si="3"/>
        <v>0</v>
      </c>
      <c r="Q70" s="818"/>
      <c r="R70" s="816"/>
      <c r="S70" s="816"/>
      <c r="T70" s="816"/>
      <c r="U70" s="816"/>
      <c r="V70" s="816"/>
      <c r="W70" s="816"/>
      <c r="X70" s="819"/>
      <c r="Y70" s="821"/>
    </row>
    <row r="71" spans="1:25" s="507" customFormat="1" ht="13.5" customHeight="1" x14ac:dyDescent="0.25">
      <c r="A71" s="815">
        <v>63</v>
      </c>
      <c r="B71" s="822" t="s">
        <v>64</v>
      </c>
      <c r="C71" s="515" t="s">
        <v>201</v>
      </c>
      <c r="D71" s="816">
        <v>1274</v>
      </c>
      <c r="E71" s="816"/>
      <c r="F71" s="516"/>
      <c r="G71" s="516">
        <f t="shared" si="4"/>
        <v>0</v>
      </c>
      <c r="H71" s="509"/>
      <c r="I71" s="509"/>
      <c r="J71" s="509"/>
      <c r="K71" s="817">
        <f t="shared" si="2"/>
        <v>1274</v>
      </c>
      <c r="L71" s="517">
        <v>0</v>
      </c>
      <c r="M71" s="517">
        <v>0</v>
      </c>
      <c r="N71" s="517">
        <v>0</v>
      </c>
      <c r="O71" s="517">
        <v>0</v>
      </c>
      <c r="P71" s="509">
        <f t="shared" si="3"/>
        <v>0</v>
      </c>
      <c r="Q71" s="818"/>
      <c r="R71" s="816"/>
      <c r="S71" s="816"/>
      <c r="T71" s="816"/>
      <c r="U71" s="816"/>
      <c r="V71" s="816"/>
      <c r="W71" s="816"/>
      <c r="X71" s="819"/>
      <c r="Y71" s="821"/>
    </row>
    <row r="72" spans="1:25" s="507" customFormat="1" ht="13.5" customHeight="1" x14ac:dyDescent="0.25">
      <c r="A72" s="815">
        <v>64</v>
      </c>
      <c r="B72" s="822" t="s">
        <v>66</v>
      </c>
      <c r="C72" s="515" t="s">
        <v>202</v>
      </c>
      <c r="D72" s="816">
        <v>2814</v>
      </c>
      <c r="E72" s="816">
        <v>65</v>
      </c>
      <c r="F72" s="516">
        <v>359</v>
      </c>
      <c r="G72" s="516">
        <f t="shared" si="4"/>
        <v>0</v>
      </c>
      <c r="H72" s="509"/>
      <c r="I72" s="509"/>
      <c r="J72" s="509"/>
      <c r="K72" s="817">
        <f t="shared" si="2"/>
        <v>3238</v>
      </c>
      <c r="L72" s="517">
        <v>0</v>
      </c>
      <c r="M72" s="517">
        <v>0</v>
      </c>
      <c r="N72" s="517">
        <v>0</v>
      </c>
      <c r="O72" s="517">
        <v>0</v>
      </c>
      <c r="P72" s="509">
        <f t="shared" si="3"/>
        <v>0</v>
      </c>
      <c r="Q72" s="818"/>
      <c r="R72" s="816"/>
      <c r="S72" s="816"/>
      <c r="T72" s="816"/>
      <c r="U72" s="816"/>
      <c r="V72" s="816"/>
      <c r="W72" s="816"/>
      <c r="X72" s="819"/>
      <c r="Y72" s="821"/>
    </row>
    <row r="73" spans="1:25" s="507" customFormat="1" ht="13.5" customHeight="1" x14ac:dyDescent="0.25">
      <c r="A73" s="815">
        <v>65</v>
      </c>
      <c r="B73" s="822" t="s">
        <v>183</v>
      </c>
      <c r="C73" s="515" t="s">
        <v>184</v>
      </c>
      <c r="D73" s="816">
        <v>740</v>
      </c>
      <c r="E73" s="816"/>
      <c r="F73" s="516">
        <v>94</v>
      </c>
      <c r="G73" s="516">
        <f t="shared" si="4"/>
        <v>0</v>
      </c>
      <c r="H73" s="509"/>
      <c r="I73" s="509"/>
      <c r="J73" s="509"/>
      <c r="K73" s="817">
        <f t="shared" si="2"/>
        <v>834</v>
      </c>
      <c r="L73" s="517">
        <v>0</v>
      </c>
      <c r="M73" s="517">
        <v>0</v>
      </c>
      <c r="N73" s="517">
        <v>0</v>
      </c>
      <c r="O73" s="517">
        <v>0</v>
      </c>
      <c r="P73" s="509">
        <f t="shared" si="3"/>
        <v>0</v>
      </c>
      <c r="Q73" s="818"/>
      <c r="R73" s="816"/>
      <c r="S73" s="816"/>
      <c r="T73" s="816"/>
      <c r="U73" s="816"/>
      <c r="V73" s="816"/>
      <c r="W73" s="816"/>
      <c r="X73" s="819"/>
      <c r="Y73" s="821"/>
    </row>
    <row r="74" spans="1:25" s="507" customFormat="1" ht="13.5" customHeight="1" x14ac:dyDescent="0.25">
      <c r="A74" s="815">
        <v>66</v>
      </c>
      <c r="B74" s="822" t="s">
        <v>165</v>
      </c>
      <c r="C74" s="515" t="s">
        <v>166</v>
      </c>
      <c r="D74" s="816">
        <v>358</v>
      </c>
      <c r="E74" s="816"/>
      <c r="F74" s="516"/>
      <c r="G74" s="516">
        <f t="shared" si="4"/>
        <v>0</v>
      </c>
      <c r="H74" s="509"/>
      <c r="I74" s="509"/>
      <c r="J74" s="509"/>
      <c r="K74" s="817">
        <f t="shared" ref="K74:K88" si="5">D74+E74+F74+G74</f>
        <v>358</v>
      </c>
      <c r="L74" s="517">
        <v>0</v>
      </c>
      <c r="M74" s="517">
        <v>0</v>
      </c>
      <c r="N74" s="517">
        <v>0</v>
      </c>
      <c r="O74" s="517">
        <v>0</v>
      </c>
      <c r="P74" s="509">
        <f t="shared" ref="P74:P95" si="6">L74+M74+N74+O74</f>
        <v>0</v>
      </c>
      <c r="Q74" s="818"/>
      <c r="R74" s="816"/>
      <c r="S74" s="816"/>
      <c r="T74" s="816"/>
      <c r="U74" s="816"/>
      <c r="V74" s="816"/>
      <c r="W74" s="816"/>
      <c r="X74" s="819"/>
      <c r="Y74" s="821"/>
    </row>
    <row r="75" spans="1:25" s="507" customFormat="1" ht="13.5" customHeight="1" x14ac:dyDescent="0.25">
      <c r="A75" s="815">
        <v>67</v>
      </c>
      <c r="B75" s="822" t="s">
        <v>86</v>
      </c>
      <c r="C75" s="515" t="s">
        <v>87</v>
      </c>
      <c r="D75" s="816">
        <v>613</v>
      </c>
      <c r="E75" s="816">
        <v>92</v>
      </c>
      <c r="F75" s="516"/>
      <c r="G75" s="516">
        <f t="shared" ref="G75:G95" si="7">H75+I75+J75</f>
        <v>0</v>
      </c>
      <c r="H75" s="509"/>
      <c r="I75" s="509"/>
      <c r="J75" s="509"/>
      <c r="K75" s="817">
        <f t="shared" si="5"/>
        <v>705</v>
      </c>
      <c r="L75" s="517">
        <v>0</v>
      </c>
      <c r="M75" s="517">
        <v>0</v>
      </c>
      <c r="N75" s="517">
        <v>0</v>
      </c>
      <c r="O75" s="517">
        <v>0</v>
      </c>
      <c r="P75" s="509">
        <f t="shared" si="6"/>
        <v>0</v>
      </c>
      <c r="Q75" s="818"/>
      <c r="R75" s="816"/>
      <c r="S75" s="816"/>
      <c r="T75" s="816"/>
      <c r="U75" s="816"/>
      <c r="V75" s="816"/>
      <c r="W75" s="816"/>
      <c r="X75" s="819"/>
      <c r="Y75" s="821"/>
    </row>
    <row r="76" spans="1:25" s="507" customFormat="1" ht="13.5" customHeight="1" x14ac:dyDescent="0.25">
      <c r="A76" s="815">
        <v>68</v>
      </c>
      <c r="B76" s="822" t="s">
        <v>185</v>
      </c>
      <c r="C76" s="515" t="s">
        <v>186</v>
      </c>
      <c r="D76" s="816">
        <v>2457</v>
      </c>
      <c r="E76" s="816"/>
      <c r="F76" s="516"/>
      <c r="G76" s="516">
        <f t="shared" si="7"/>
        <v>0</v>
      </c>
      <c r="H76" s="509"/>
      <c r="I76" s="509"/>
      <c r="J76" s="509"/>
      <c r="K76" s="817">
        <f t="shared" si="5"/>
        <v>2457</v>
      </c>
      <c r="L76" s="517">
        <v>37</v>
      </c>
      <c r="M76" s="517">
        <v>281</v>
      </c>
      <c r="N76" s="517">
        <v>862</v>
      </c>
      <c r="O76" s="517">
        <v>584</v>
      </c>
      <c r="P76" s="509">
        <f t="shared" si="6"/>
        <v>1764</v>
      </c>
      <c r="Q76" s="818"/>
      <c r="R76" s="816"/>
      <c r="S76" s="816"/>
      <c r="T76" s="816"/>
      <c r="U76" s="816"/>
      <c r="V76" s="816"/>
      <c r="W76" s="816"/>
      <c r="X76" s="819"/>
      <c r="Y76" s="821"/>
    </row>
    <row r="77" spans="1:25" s="507" customFormat="1" ht="13.5" customHeight="1" x14ac:dyDescent="0.25">
      <c r="A77" s="815">
        <v>69</v>
      </c>
      <c r="B77" s="822" t="s">
        <v>84</v>
      </c>
      <c r="C77" s="515" t="s">
        <v>85</v>
      </c>
      <c r="D77" s="816">
        <v>1306</v>
      </c>
      <c r="E77" s="816">
        <v>30</v>
      </c>
      <c r="F77" s="516">
        <v>167</v>
      </c>
      <c r="G77" s="516">
        <f t="shared" si="7"/>
        <v>184</v>
      </c>
      <c r="H77" s="509">
        <v>154</v>
      </c>
      <c r="I77" s="509">
        <v>0</v>
      </c>
      <c r="J77" s="509">
        <v>30</v>
      </c>
      <c r="K77" s="817">
        <f t="shared" si="5"/>
        <v>1687</v>
      </c>
      <c r="L77" s="517">
        <v>0</v>
      </c>
      <c r="M77" s="517">
        <v>0</v>
      </c>
      <c r="N77" s="517">
        <v>0</v>
      </c>
      <c r="O77" s="517">
        <v>0</v>
      </c>
      <c r="P77" s="509">
        <f t="shared" si="6"/>
        <v>0</v>
      </c>
      <c r="Q77" s="818"/>
      <c r="R77" s="816"/>
      <c r="S77" s="816"/>
      <c r="T77" s="816"/>
      <c r="U77" s="816"/>
      <c r="V77" s="816"/>
      <c r="W77" s="816"/>
      <c r="X77" s="819"/>
      <c r="Y77" s="821"/>
    </row>
    <row r="78" spans="1:25" s="507" customFormat="1" ht="13.5" customHeight="1" x14ac:dyDescent="0.25">
      <c r="A78" s="815">
        <v>70</v>
      </c>
      <c r="B78" s="822" t="s">
        <v>167</v>
      </c>
      <c r="C78" s="515" t="s">
        <v>168</v>
      </c>
      <c r="D78" s="816">
        <v>292</v>
      </c>
      <c r="E78" s="816"/>
      <c r="F78" s="516"/>
      <c r="G78" s="516">
        <f t="shared" si="7"/>
        <v>0</v>
      </c>
      <c r="H78" s="509"/>
      <c r="I78" s="509"/>
      <c r="J78" s="509"/>
      <c r="K78" s="817">
        <f t="shared" si="5"/>
        <v>292</v>
      </c>
      <c r="L78" s="517">
        <v>0</v>
      </c>
      <c r="M78" s="517">
        <v>0</v>
      </c>
      <c r="N78" s="517">
        <v>0</v>
      </c>
      <c r="O78" s="517">
        <v>0</v>
      </c>
      <c r="P78" s="509">
        <f t="shared" si="6"/>
        <v>0</v>
      </c>
      <c r="Q78" s="818"/>
      <c r="R78" s="816"/>
      <c r="S78" s="816"/>
      <c r="T78" s="816"/>
      <c r="U78" s="816"/>
      <c r="V78" s="816"/>
      <c r="W78" s="816"/>
      <c r="X78" s="819"/>
      <c r="Y78" s="821"/>
    </row>
    <row r="79" spans="1:25" s="507" customFormat="1" ht="13.5" customHeight="1" x14ac:dyDescent="0.25">
      <c r="A79" s="815">
        <v>71</v>
      </c>
      <c r="B79" s="822" t="s">
        <v>141</v>
      </c>
      <c r="C79" s="515" t="s">
        <v>142</v>
      </c>
      <c r="D79" s="816">
        <v>1119</v>
      </c>
      <c r="E79" s="816">
        <v>44</v>
      </c>
      <c r="F79" s="516">
        <v>143</v>
      </c>
      <c r="G79" s="516">
        <f t="shared" si="7"/>
        <v>160</v>
      </c>
      <c r="H79" s="509">
        <v>155</v>
      </c>
      <c r="I79" s="509">
        <v>0</v>
      </c>
      <c r="J79" s="509">
        <v>5</v>
      </c>
      <c r="K79" s="817">
        <f t="shared" si="5"/>
        <v>1466</v>
      </c>
      <c r="L79" s="517">
        <v>0</v>
      </c>
      <c r="M79" s="517">
        <v>0</v>
      </c>
      <c r="N79" s="517">
        <v>0</v>
      </c>
      <c r="O79" s="517">
        <v>0</v>
      </c>
      <c r="P79" s="509">
        <f t="shared" si="6"/>
        <v>0</v>
      </c>
      <c r="Q79" s="818"/>
      <c r="R79" s="816"/>
      <c r="S79" s="816"/>
      <c r="T79" s="816"/>
      <c r="U79" s="816"/>
      <c r="V79" s="816"/>
      <c r="W79" s="816"/>
      <c r="X79" s="819"/>
      <c r="Y79" s="821"/>
    </row>
    <row r="80" spans="1:25" s="507" customFormat="1" ht="13.5" customHeight="1" x14ac:dyDescent="0.25">
      <c r="A80" s="815">
        <v>72</v>
      </c>
      <c r="B80" s="822" t="s">
        <v>254</v>
      </c>
      <c r="C80" s="515" t="s">
        <v>255</v>
      </c>
      <c r="D80" s="816">
        <v>525</v>
      </c>
      <c r="E80" s="816">
        <v>13</v>
      </c>
      <c r="F80" s="516">
        <v>67</v>
      </c>
      <c r="G80" s="516">
        <f t="shared" si="7"/>
        <v>0</v>
      </c>
      <c r="H80" s="509"/>
      <c r="I80" s="509"/>
      <c r="J80" s="509"/>
      <c r="K80" s="817">
        <f t="shared" si="5"/>
        <v>605</v>
      </c>
      <c r="L80" s="517">
        <v>0</v>
      </c>
      <c r="M80" s="517">
        <v>0</v>
      </c>
      <c r="N80" s="517">
        <v>0</v>
      </c>
      <c r="O80" s="517">
        <v>0</v>
      </c>
      <c r="P80" s="509">
        <f t="shared" si="6"/>
        <v>0</v>
      </c>
      <c r="Q80" s="818"/>
      <c r="R80" s="816"/>
      <c r="S80" s="816"/>
      <c r="T80" s="816"/>
      <c r="U80" s="816"/>
      <c r="V80" s="816"/>
      <c r="W80" s="816"/>
      <c r="X80" s="819"/>
      <c r="Y80" s="821"/>
    </row>
    <row r="81" spans="1:25" s="507" customFormat="1" ht="13.5" customHeight="1" x14ac:dyDescent="0.25">
      <c r="A81" s="815">
        <v>73</v>
      </c>
      <c r="B81" s="822" t="s">
        <v>256</v>
      </c>
      <c r="C81" s="515" t="s">
        <v>257</v>
      </c>
      <c r="D81" s="816">
        <v>907</v>
      </c>
      <c r="E81" s="816">
        <v>20</v>
      </c>
      <c r="F81" s="516">
        <v>116</v>
      </c>
      <c r="G81" s="516">
        <f t="shared" si="7"/>
        <v>0</v>
      </c>
      <c r="H81" s="509"/>
      <c r="I81" s="509"/>
      <c r="J81" s="509"/>
      <c r="K81" s="817">
        <f t="shared" si="5"/>
        <v>1043</v>
      </c>
      <c r="L81" s="517">
        <v>0</v>
      </c>
      <c r="M81" s="517">
        <v>0</v>
      </c>
      <c r="N81" s="517">
        <v>0</v>
      </c>
      <c r="O81" s="517">
        <v>0</v>
      </c>
      <c r="P81" s="509">
        <f t="shared" si="6"/>
        <v>0</v>
      </c>
      <c r="Q81" s="818"/>
      <c r="R81" s="816"/>
      <c r="S81" s="816"/>
      <c r="T81" s="816"/>
      <c r="U81" s="816"/>
      <c r="V81" s="816"/>
      <c r="W81" s="816"/>
      <c r="X81" s="819"/>
      <c r="Y81" s="821"/>
    </row>
    <row r="82" spans="1:25" s="507" customFormat="1" ht="13.5" customHeight="1" x14ac:dyDescent="0.25">
      <c r="A82" s="815">
        <v>74</v>
      </c>
      <c r="B82" s="822" t="s">
        <v>187</v>
      </c>
      <c r="C82" s="515" t="s">
        <v>188</v>
      </c>
      <c r="D82" s="816">
        <v>397</v>
      </c>
      <c r="E82" s="816"/>
      <c r="F82" s="516">
        <v>51</v>
      </c>
      <c r="G82" s="516">
        <f t="shared" si="7"/>
        <v>0</v>
      </c>
      <c r="H82" s="509"/>
      <c r="I82" s="509"/>
      <c r="J82" s="509"/>
      <c r="K82" s="817">
        <f t="shared" si="5"/>
        <v>448</v>
      </c>
      <c r="L82" s="517">
        <v>0</v>
      </c>
      <c r="M82" s="517">
        <v>0</v>
      </c>
      <c r="N82" s="517">
        <v>0</v>
      </c>
      <c r="O82" s="517">
        <v>0</v>
      </c>
      <c r="P82" s="509">
        <f t="shared" si="6"/>
        <v>0</v>
      </c>
      <c r="Q82" s="818"/>
      <c r="R82" s="816"/>
      <c r="S82" s="816"/>
      <c r="T82" s="816"/>
      <c r="U82" s="816"/>
      <c r="V82" s="816"/>
      <c r="W82" s="816"/>
      <c r="X82" s="819"/>
      <c r="Y82" s="821"/>
    </row>
    <row r="83" spans="1:25" s="507" customFormat="1" ht="13.5" customHeight="1" x14ac:dyDescent="0.25">
      <c r="A83" s="815">
        <v>75</v>
      </c>
      <c r="B83" s="822" t="s">
        <v>76</v>
      </c>
      <c r="C83" s="515" t="s">
        <v>77</v>
      </c>
      <c r="D83" s="816">
        <v>415</v>
      </c>
      <c r="E83" s="816"/>
      <c r="F83" s="516"/>
      <c r="G83" s="516">
        <f t="shared" si="7"/>
        <v>0</v>
      </c>
      <c r="H83" s="509"/>
      <c r="I83" s="509"/>
      <c r="J83" s="509"/>
      <c r="K83" s="817">
        <f t="shared" si="5"/>
        <v>415</v>
      </c>
      <c r="L83" s="517">
        <v>0</v>
      </c>
      <c r="M83" s="517">
        <v>0</v>
      </c>
      <c r="N83" s="517">
        <v>0</v>
      </c>
      <c r="O83" s="517">
        <v>0</v>
      </c>
      <c r="P83" s="509">
        <f t="shared" si="6"/>
        <v>0</v>
      </c>
      <c r="Q83" s="818"/>
      <c r="R83" s="816"/>
      <c r="S83" s="816"/>
      <c r="T83" s="816"/>
      <c r="U83" s="816"/>
      <c r="V83" s="816"/>
      <c r="W83" s="816"/>
      <c r="X83" s="819"/>
      <c r="Y83" s="821"/>
    </row>
    <row r="84" spans="1:25" s="507" customFormat="1" ht="13.5" customHeight="1" x14ac:dyDescent="0.25">
      <c r="A84" s="815">
        <v>76</v>
      </c>
      <c r="B84" s="822" t="s">
        <v>127</v>
      </c>
      <c r="C84" s="515" t="s">
        <v>128</v>
      </c>
      <c r="D84" s="816">
        <v>830</v>
      </c>
      <c r="E84" s="816"/>
      <c r="F84" s="516">
        <v>106</v>
      </c>
      <c r="G84" s="516">
        <f t="shared" si="7"/>
        <v>91</v>
      </c>
      <c r="H84" s="509">
        <v>79</v>
      </c>
      <c r="I84" s="509">
        <v>4</v>
      </c>
      <c r="J84" s="509">
        <v>8</v>
      </c>
      <c r="K84" s="817">
        <f t="shared" si="5"/>
        <v>1027</v>
      </c>
      <c r="L84" s="517">
        <v>0</v>
      </c>
      <c r="M84" s="517">
        <v>0</v>
      </c>
      <c r="N84" s="517">
        <v>0</v>
      </c>
      <c r="O84" s="517">
        <v>0</v>
      </c>
      <c r="P84" s="509">
        <f t="shared" si="6"/>
        <v>0</v>
      </c>
      <c r="Q84" s="818"/>
      <c r="R84" s="816"/>
      <c r="S84" s="816"/>
      <c r="T84" s="816"/>
      <c r="U84" s="816"/>
      <c r="V84" s="816"/>
      <c r="W84" s="816"/>
      <c r="X84" s="819"/>
      <c r="Y84" s="821"/>
    </row>
    <row r="85" spans="1:25" s="507" customFormat="1" ht="13.5" customHeight="1" x14ac:dyDescent="0.25">
      <c r="A85" s="815">
        <v>77</v>
      </c>
      <c r="B85" s="822" t="s">
        <v>16</v>
      </c>
      <c r="C85" s="521" t="s">
        <v>17</v>
      </c>
      <c r="D85" s="816">
        <v>0</v>
      </c>
      <c r="E85" s="816"/>
      <c r="F85" s="516"/>
      <c r="G85" s="516">
        <f t="shared" si="7"/>
        <v>0</v>
      </c>
      <c r="H85" s="509"/>
      <c r="I85" s="509"/>
      <c r="J85" s="509"/>
      <c r="K85" s="817">
        <f t="shared" si="5"/>
        <v>0</v>
      </c>
      <c r="L85" s="517">
        <v>0</v>
      </c>
      <c r="M85" s="517">
        <v>0</v>
      </c>
      <c r="N85" s="517">
        <v>0</v>
      </c>
      <c r="O85" s="517">
        <v>0</v>
      </c>
      <c r="P85" s="509">
        <f t="shared" si="6"/>
        <v>0</v>
      </c>
      <c r="Q85" s="818"/>
      <c r="R85" s="816"/>
      <c r="S85" s="816"/>
      <c r="T85" s="816"/>
      <c r="U85" s="816"/>
      <c r="V85" s="816"/>
      <c r="W85" s="816"/>
      <c r="X85" s="819"/>
      <c r="Y85" s="821"/>
    </row>
    <row r="86" spans="1:25" s="507" customFormat="1" ht="13.5" customHeight="1" x14ac:dyDescent="0.25">
      <c r="A86" s="815">
        <v>78</v>
      </c>
      <c r="B86" s="515" t="s">
        <v>34</v>
      </c>
      <c r="C86" s="824" t="s">
        <v>35</v>
      </c>
      <c r="D86" s="816">
        <v>4715</v>
      </c>
      <c r="E86" s="816"/>
      <c r="F86" s="516"/>
      <c r="G86" s="516">
        <f t="shared" si="7"/>
        <v>0</v>
      </c>
      <c r="H86" s="509"/>
      <c r="I86" s="509"/>
      <c r="J86" s="509"/>
      <c r="K86" s="817">
        <f t="shared" si="5"/>
        <v>4715</v>
      </c>
      <c r="L86" s="517">
        <v>0</v>
      </c>
      <c r="M86" s="517">
        <v>0</v>
      </c>
      <c r="N86" s="517">
        <v>0</v>
      </c>
      <c r="O86" s="517">
        <v>0</v>
      </c>
      <c r="P86" s="509">
        <f t="shared" si="6"/>
        <v>0</v>
      </c>
      <c r="Q86" s="818"/>
      <c r="R86" s="816"/>
      <c r="S86" s="816"/>
      <c r="T86" s="816"/>
      <c r="U86" s="816"/>
      <c r="V86" s="816"/>
      <c r="W86" s="816"/>
      <c r="X86" s="819"/>
      <c r="Y86" s="821"/>
    </row>
    <row r="87" spans="1:25" s="507" customFormat="1" ht="13.5" customHeight="1" x14ac:dyDescent="0.25">
      <c r="A87" s="815">
        <v>79</v>
      </c>
      <c r="B87" s="822" t="s">
        <v>296</v>
      </c>
      <c r="C87" s="515" t="s">
        <v>623</v>
      </c>
      <c r="D87" s="816">
        <v>2000</v>
      </c>
      <c r="E87" s="816">
        <v>343</v>
      </c>
      <c r="F87" s="516">
        <v>452</v>
      </c>
      <c r="G87" s="516">
        <f t="shared" si="7"/>
        <v>570</v>
      </c>
      <c r="H87" s="509">
        <v>458</v>
      </c>
      <c r="I87" s="509">
        <v>54</v>
      </c>
      <c r="J87" s="509">
        <v>58</v>
      </c>
      <c r="K87" s="817">
        <f t="shared" si="5"/>
        <v>3365</v>
      </c>
      <c r="L87" s="517">
        <v>343</v>
      </c>
      <c r="M87" s="517">
        <v>1284</v>
      </c>
      <c r="N87" s="517">
        <v>4444</v>
      </c>
      <c r="O87" s="517">
        <v>3011</v>
      </c>
      <c r="P87" s="509">
        <f t="shared" si="6"/>
        <v>9082</v>
      </c>
      <c r="Q87" s="818"/>
      <c r="R87" s="816"/>
      <c r="S87" s="816"/>
      <c r="T87" s="816"/>
      <c r="U87" s="816"/>
      <c r="V87" s="816"/>
      <c r="W87" s="816"/>
      <c r="X87" s="819"/>
      <c r="Y87" s="821"/>
    </row>
    <row r="88" spans="1:25" s="507" customFormat="1" ht="13.5" customHeight="1" x14ac:dyDescent="0.25">
      <c r="A88" s="815">
        <v>80</v>
      </c>
      <c r="B88" s="822" t="s">
        <v>68</v>
      </c>
      <c r="C88" s="515" t="s">
        <v>69</v>
      </c>
      <c r="D88" s="816">
        <v>1560</v>
      </c>
      <c r="E88" s="816"/>
      <c r="F88" s="516"/>
      <c r="G88" s="516">
        <f t="shared" si="7"/>
        <v>0</v>
      </c>
      <c r="H88" s="509"/>
      <c r="I88" s="509"/>
      <c r="J88" s="509"/>
      <c r="K88" s="817">
        <f t="shared" si="5"/>
        <v>1560</v>
      </c>
      <c r="L88" s="517">
        <v>0</v>
      </c>
      <c r="M88" s="517">
        <v>0</v>
      </c>
      <c r="N88" s="517">
        <v>0</v>
      </c>
      <c r="O88" s="517">
        <v>0</v>
      </c>
      <c r="P88" s="509">
        <f t="shared" si="6"/>
        <v>0</v>
      </c>
      <c r="Q88" s="818"/>
      <c r="R88" s="816"/>
      <c r="S88" s="816"/>
      <c r="T88" s="816"/>
      <c r="U88" s="816"/>
      <c r="V88" s="816"/>
      <c r="W88" s="816"/>
      <c r="X88" s="819"/>
      <c r="Y88" s="821"/>
    </row>
    <row r="89" spans="1:25" s="507" customFormat="1" ht="13.5" customHeight="1" x14ac:dyDescent="0.25">
      <c r="A89" s="815">
        <v>81</v>
      </c>
      <c r="B89" s="822" t="s">
        <v>303</v>
      </c>
      <c r="C89" s="522" t="s">
        <v>304</v>
      </c>
      <c r="D89" s="816"/>
      <c r="E89" s="816"/>
      <c r="F89" s="516"/>
      <c r="G89" s="516">
        <f t="shared" si="7"/>
        <v>0</v>
      </c>
      <c r="H89" s="509"/>
      <c r="I89" s="509"/>
      <c r="J89" s="509"/>
      <c r="K89" s="817">
        <v>0</v>
      </c>
      <c r="L89" s="517">
        <v>0</v>
      </c>
      <c r="M89" s="517">
        <v>0</v>
      </c>
      <c r="N89" s="517">
        <v>0</v>
      </c>
      <c r="O89" s="517">
        <v>0</v>
      </c>
      <c r="P89" s="509">
        <f t="shared" si="6"/>
        <v>0</v>
      </c>
      <c r="Q89" s="818">
        <v>270</v>
      </c>
      <c r="R89" s="816">
        <v>550</v>
      </c>
      <c r="S89" s="816">
        <v>290</v>
      </c>
      <c r="T89" s="816">
        <v>290</v>
      </c>
      <c r="U89" s="816">
        <v>450</v>
      </c>
      <c r="V89" s="816">
        <v>1100</v>
      </c>
      <c r="W89" s="816">
        <v>1394</v>
      </c>
      <c r="X89" s="819">
        <v>12</v>
      </c>
      <c r="Y89" s="821">
        <f>SUM(Q89:X89)</f>
        <v>4356</v>
      </c>
    </row>
    <row r="90" spans="1:25" s="507" customFormat="1" ht="13.5" customHeight="1" x14ac:dyDescent="0.25">
      <c r="A90" s="815">
        <v>82</v>
      </c>
      <c r="B90" s="822">
        <v>20163</v>
      </c>
      <c r="C90" s="515" t="s">
        <v>649</v>
      </c>
      <c r="D90" s="816">
        <v>0</v>
      </c>
      <c r="E90" s="816"/>
      <c r="F90" s="516">
        <v>59</v>
      </c>
      <c r="G90" s="516">
        <f t="shared" si="7"/>
        <v>0</v>
      </c>
      <c r="H90" s="509"/>
      <c r="I90" s="509"/>
      <c r="J90" s="509"/>
      <c r="K90" s="817">
        <f t="shared" ref="K90:K95" si="8">D90+E90+F90+G90</f>
        <v>59</v>
      </c>
      <c r="L90" s="517">
        <v>0</v>
      </c>
      <c r="M90" s="517">
        <v>0</v>
      </c>
      <c r="N90" s="517">
        <v>0</v>
      </c>
      <c r="O90" s="517">
        <v>0</v>
      </c>
      <c r="P90" s="509">
        <f t="shared" si="6"/>
        <v>0</v>
      </c>
      <c r="Q90" s="818"/>
      <c r="R90" s="816"/>
      <c r="S90" s="816"/>
      <c r="T90" s="816"/>
      <c r="U90" s="816"/>
      <c r="V90" s="816"/>
      <c r="W90" s="816"/>
      <c r="X90" s="819"/>
      <c r="Y90" s="821"/>
    </row>
    <row r="91" spans="1:25" s="507" customFormat="1" ht="13.5" customHeight="1" x14ac:dyDescent="0.25">
      <c r="A91" s="815">
        <v>83</v>
      </c>
      <c r="B91" s="822" t="s">
        <v>169</v>
      </c>
      <c r="C91" s="515" t="s">
        <v>170</v>
      </c>
      <c r="D91" s="816">
        <v>424</v>
      </c>
      <c r="E91" s="816"/>
      <c r="F91" s="516">
        <v>54</v>
      </c>
      <c r="G91" s="516">
        <f t="shared" si="7"/>
        <v>0</v>
      </c>
      <c r="H91" s="509"/>
      <c r="I91" s="509"/>
      <c r="J91" s="509"/>
      <c r="K91" s="817">
        <f t="shared" si="8"/>
        <v>478</v>
      </c>
      <c r="L91" s="517">
        <v>5</v>
      </c>
      <c r="M91" s="517">
        <v>38</v>
      </c>
      <c r="N91" s="517">
        <v>95</v>
      </c>
      <c r="O91" s="517">
        <v>64</v>
      </c>
      <c r="P91" s="509">
        <f t="shared" si="6"/>
        <v>202</v>
      </c>
      <c r="Q91" s="818"/>
      <c r="R91" s="816"/>
      <c r="S91" s="816"/>
      <c r="T91" s="816"/>
      <c r="U91" s="816"/>
      <c r="V91" s="816"/>
      <c r="W91" s="816"/>
      <c r="X91" s="819"/>
      <c r="Y91" s="821"/>
    </row>
    <row r="92" spans="1:25" s="507" customFormat="1" ht="13.5" customHeight="1" x14ac:dyDescent="0.25">
      <c r="A92" s="815">
        <v>84</v>
      </c>
      <c r="B92" s="822" t="s">
        <v>235</v>
      </c>
      <c r="C92" s="515" t="s">
        <v>236</v>
      </c>
      <c r="D92" s="816">
        <v>132</v>
      </c>
      <c r="E92" s="816"/>
      <c r="F92" s="516"/>
      <c r="G92" s="516">
        <f t="shared" si="7"/>
        <v>0</v>
      </c>
      <c r="H92" s="509"/>
      <c r="I92" s="509"/>
      <c r="J92" s="509"/>
      <c r="K92" s="817">
        <f t="shared" si="8"/>
        <v>132</v>
      </c>
      <c r="L92" s="517">
        <v>0</v>
      </c>
      <c r="M92" s="517">
        <v>0</v>
      </c>
      <c r="N92" s="517">
        <v>0</v>
      </c>
      <c r="O92" s="517">
        <v>0</v>
      </c>
      <c r="P92" s="509">
        <f t="shared" si="6"/>
        <v>0</v>
      </c>
      <c r="Q92" s="818"/>
      <c r="R92" s="816"/>
      <c r="S92" s="816"/>
      <c r="T92" s="816"/>
      <c r="U92" s="816"/>
      <c r="V92" s="816"/>
      <c r="W92" s="816"/>
      <c r="X92" s="819"/>
      <c r="Y92" s="821"/>
    </row>
    <row r="93" spans="1:25" s="507" customFormat="1" ht="21" customHeight="1" x14ac:dyDescent="0.25">
      <c r="A93" s="815">
        <v>85</v>
      </c>
      <c r="B93" s="825" t="s">
        <v>228</v>
      </c>
      <c r="C93" s="515" t="s">
        <v>580</v>
      </c>
      <c r="D93" s="816">
        <v>164</v>
      </c>
      <c r="E93" s="816">
        <v>7</v>
      </c>
      <c r="F93" s="516">
        <v>21</v>
      </c>
      <c r="G93" s="516">
        <f t="shared" si="7"/>
        <v>0</v>
      </c>
      <c r="H93" s="509"/>
      <c r="I93" s="509"/>
      <c r="J93" s="509"/>
      <c r="K93" s="817">
        <f t="shared" si="8"/>
        <v>192</v>
      </c>
      <c r="L93" s="517">
        <v>0</v>
      </c>
      <c r="M93" s="517">
        <v>0</v>
      </c>
      <c r="N93" s="517">
        <v>0</v>
      </c>
      <c r="O93" s="517">
        <v>0</v>
      </c>
      <c r="P93" s="509">
        <f t="shared" si="6"/>
        <v>0</v>
      </c>
      <c r="Q93" s="818"/>
      <c r="R93" s="816"/>
      <c r="S93" s="816"/>
      <c r="T93" s="816"/>
      <c r="U93" s="816"/>
      <c r="V93" s="816"/>
      <c r="W93" s="816"/>
      <c r="X93" s="819"/>
      <c r="Y93" s="821"/>
    </row>
    <row r="94" spans="1:25" s="507" customFormat="1" ht="13.5" customHeight="1" x14ac:dyDescent="0.25">
      <c r="A94" s="815">
        <v>86</v>
      </c>
      <c r="B94" s="822" t="s">
        <v>143</v>
      </c>
      <c r="C94" s="515" t="s">
        <v>144</v>
      </c>
      <c r="D94" s="816">
        <v>275</v>
      </c>
      <c r="E94" s="816"/>
      <c r="F94" s="516">
        <v>35</v>
      </c>
      <c r="G94" s="516">
        <f t="shared" si="7"/>
        <v>42</v>
      </c>
      <c r="H94" s="509">
        <v>32</v>
      </c>
      <c r="I94" s="509">
        <v>4</v>
      </c>
      <c r="J94" s="509">
        <v>6</v>
      </c>
      <c r="K94" s="817">
        <f t="shared" si="8"/>
        <v>352</v>
      </c>
      <c r="L94" s="517">
        <v>0</v>
      </c>
      <c r="M94" s="517">
        <v>0</v>
      </c>
      <c r="N94" s="517">
        <v>0</v>
      </c>
      <c r="O94" s="517">
        <v>0</v>
      </c>
      <c r="P94" s="509">
        <f t="shared" si="6"/>
        <v>0</v>
      </c>
      <c r="Q94" s="818"/>
      <c r="R94" s="816"/>
      <c r="S94" s="816"/>
      <c r="T94" s="816"/>
      <c r="U94" s="816"/>
      <c r="V94" s="816"/>
      <c r="W94" s="816"/>
      <c r="X94" s="819"/>
      <c r="Y94" s="821"/>
    </row>
    <row r="95" spans="1:25" s="507" customFormat="1" ht="13.5" customHeight="1" x14ac:dyDescent="0.25">
      <c r="A95" s="815">
        <v>87</v>
      </c>
      <c r="B95" s="822" t="s">
        <v>74</v>
      </c>
      <c r="C95" s="515" t="s">
        <v>237</v>
      </c>
      <c r="D95" s="816">
        <v>2674</v>
      </c>
      <c r="E95" s="816">
        <v>13</v>
      </c>
      <c r="F95" s="516">
        <v>116</v>
      </c>
      <c r="G95" s="516">
        <f t="shared" si="7"/>
        <v>356</v>
      </c>
      <c r="H95" s="509">
        <v>272</v>
      </c>
      <c r="I95" s="509">
        <v>34</v>
      </c>
      <c r="J95" s="509">
        <v>50</v>
      </c>
      <c r="K95" s="817">
        <f t="shared" si="8"/>
        <v>3159</v>
      </c>
      <c r="L95" s="517">
        <v>0</v>
      </c>
      <c r="M95" s="517">
        <v>0</v>
      </c>
      <c r="N95" s="517">
        <v>0</v>
      </c>
      <c r="O95" s="517">
        <v>0</v>
      </c>
      <c r="P95" s="509">
        <f t="shared" si="6"/>
        <v>0</v>
      </c>
      <c r="Q95" s="818"/>
      <c r="R95" s="816"/>
      <c r="S95" s="816"/>
      <c r="T95" s="816"/>
      <c r="U95" s="816"/>
      <c r="V95" s="816"/>
      <c r="W95" s="816"/>
      <c r="X95" s="819"/>
      <c r="Y95" s="821"/>
    </row>
    <row r="96" spans="1:25" s="507" customFormat="1" ht="13.5" customHeight="1" x14ac:dyDescent="0.25">
      <c r="A96" s="523"/>
      <c r="B96" s="523"/>
      <c r="C96" s="524"/>
      <c r="D96" s="523"/>
      <c r="E96" s="523"/>
      <c r="F96" s="525"/>
      <c r="G96" s="525"/>
      <c r="H96" s="523"/>
      <c r="I96" s="523"/>
      <c r="J96" s="523"/>
      <c r="K96" s="523"/>
      <c r="L96" s="523"/>
      <c r="M96" s="523"/>
      <c r="N96" s="523"/>
      <c r="O96" s="526"/>
      <c r="P96" s="523"/>
      <c r="Q96" s="523"/>
      <c r="R96" s="523"/>
      <c r="S96" s="523"/>
      <c r="T96" s="523"/>
      <c r="U96" s="523"/>
      <c r="V96" s="523"/>
      <c r="W96" s="523"/>
      <c r="X96" s="523"/>
      <c r="Y96" s="523"/>
    </row>
    <row r="97" spans="1:25" s="507" customFormat="1" ht="13.5" customHeight="1" x14ac:dyDescent="0.25">
      <c r="A97" s="527"/>
      <c r="B97" s="527"/>
      <c r="C97" s="504"/>
      <c r="D97" s="523"/>
      <c r="E97" s="523"/>
      <c r="F97" s="523"/>
      <c r="G97" s="523"/>
      <c r="H97" s="523"/>
      <c r="I97" s="523"/>
      <c r="J97" s="523"/>
      <c r="K97" s="523"/>
      <c r="L97" s="527"/>
      <c r="M97" s="527"/>
      <c r="N97" s="527"/>
      <c r="O97" s="527"/>
      <c r="P97" s="527"/>
      <c r="Q97" s="527"/>
      <c r="R97" s="527"/>
      <c r="S97" s="527"/>
      <c r="T97" s="527"/>
      <c r="U97" s="527"/>
      <c r="V97" s="527"/>
      <c r="W97" s="527"/>
      <c r="X97" s="527"/>
      <c r="Y97" s="527"/>
    </row>
    <row r="98" spans="1:25" s="527" customFormat="1" x14ac:dyDescent="0.25">
      <c r="C98" s="504"/>
      <c r="F98" s="528"/>
      <c r="G98" s="528"/>
    </row>
    <row r="99" spans="1:25" s="527" customFormat="1" x14ac:dyDescent="0.25">
      <c r="C99" s="504"/>
      <c r="F99" s="528"/>
      <c r="G99" s="528"/>
    </row>
    <row r="100" spans="1:25" s="527" customFormat="1" x14ac:dyDescent="0.25">
      <c r="C100" s="504"/>
      <c r="F100" s="528"/>
      <c r="G100" s="528"/>
    </row>
    <row r="101" spans="1:25" s="527" customFormat="1" x14ac:dyDescent="0.25">
      <c r="C101" s="504"/>
      <c r="F101" s="528"/>
      <c r="G101" s="528"/>
    </row>
    <row r="102" spans="1:25" s="527" customFormat="1" x14ac:dyDescent="0.25">
      <c r="C102" s="504"/>
      <c r="F102" s="528"/>
      <c r="G102" s="528"/>
    </row>
    <row r="103" spans="1:25" s="527" customFormat="1" x14ac:dyDescent="0.25">
      <c r="C103" s="504"/>
      <c r="F103" s="528"/>
      <c r="G103" s="528"/>
    </row>
    <row r="104" spans="1:25" s="527" customFormat="1" x14ac:dyDescent="0.25">
      <c r="C104" s="504"/>
      <c r="F104" s="528"/>
      <c r="G104" s="528"/>
    </row>
    <row r="105" spans="1:25" s="527" customFormat="1" x14ac:dyDescent="0.25">
      <c r="C105" s="504"/>
      <c r="F105" s="528"/>
      <c r="G105" s="528"/>
    </row>
    <row r="106" spans="1:25" s="527" customFormat="1" x14ac:dyDescent="0.25">
      <c r="C106" s="504"/>
      <c r="F106" s="528"/>
      <c r="G106" s="528"/>
    </row>
    <row r="107" spans="1:25" s="527" customFormat="1" x14ac:dyDescent="0.25">
      <c r="C107" s="504"/>
      <c r="F107" s="528"/>
      <c r="G107" s="528"/>
    </row>
    <row r="108" spans="1:25" s="527" customFormat="1" x14ac:dyDescent="0.25">
      <c r="C108" s="504"/>
      <c r="F108" s="528"/>
      <c r="G108" s="528"/>
    </row>
    <row r="109" spans="1:25" s="527" customFormat="1" x14ac:dyDescent="0.25">
      <c r="C109" s="504"/>
      <c r="F109" s="528"/>
      <c r="G109" s="528"/>
    </row>
    <row r="110" spans="1:25" s="527" customFormat="1" x14ac:dyDescent="0.25">
      <c r="C110" s="504"/>
      <c r="F110" s="528"/>
      <c r="G110" s="528"/>
    </row>
    <row r="111" spans="1:25" s="527" customFormat="1" x14ac:dyDescent="0.25">
      <c r="C111" s="504"/>
      <c r="F111" s="528"/>
      <c r="G111" s="528"/>
    </row>
    <row r="112" spans="1:25" s="527" customFormat="1" x14ac:dyDescent="0.25">
      <c r="C112" s="504"/>
      <c r="F112" s="528"/>
      <c r="G112" s="528"/>
    </row>
    <row r="113" spans="3:7" s="527" customFormat="1" x14ac:dyDescent="0.25">
      <c r="C113" s="504"/>
      <c r="F113" s="528"/>
      <c r="G113" s="528"/>
    </row>
    <row r="114" spans="3:7" s="527" customFormat="1" x14ac:dyDescent="0.25">
      <c r="C114" s="504"/>
      <c r="F114" s="528"/>
      <c r="G114" s="528"/>
    </row>
    <row r="115" spans="3:7" s="527" customFormat="1" x14ac:dyDescent="0.25">
      <c r="C115" s="504"/>
      <c r="F115" s="528"/>
      <c r="G115" s="528"/>
    </row>
    <row r="116" spans="3:7" s="527" customFormat="1" x14ac:dyDescent="0.25">
      <c r="C116" s="504"/>
      <c r="F116" s="528"/>
      <c r="G116" s="528"/>
    </row>
    <row r="117" spans="3:7" s="527" customFormat="1" x14ac:dyDescent="0.25">
      <c r="C117" s="504"/>
      <c r="F117" s="528"/>
      <c r="G117" s="528"/>
    </row>
    <row r="118" spans="3:7" s="527" customFormat="1" x14ac:dyDescent="0.25">
      <c r="C118" s="504"/>
      <c r="F118" s="528"/>
      <c r="G118" s="528"/>
    </row>
    <row r="119" spans="3:7" s="527" customFormat="1" x14ac:dyDescent="0.25">
      <c r="C119" s="504"/>
      <c r="F119" s="528"/>
      <c r="G119" s="528"/>
    </row>
    <row r="120" spans="3:7" s="527" customFormat="1" x14ac:dyDescent="0.25">
      <c r="C120" s="504"/>
      <c r="F120" s="528"/>
      <c r="G120" s="528"/>
    </row>
    <row r="121" spans="3:7" s="527" customFormat="1" x14ac:dyDescent="0.25">
      <c r="C121" s="504"/>
      <c r="F121" s="528"/>
      <c r="G121" s="528"/>
    </row>
    <row r="122" spans="3:7" s="527" customFormat="1" x14ac:dyDescent="0.25">
      <c r="C122" s="504"/>
      <c r="F122" s="528"/>
      <c r="G122" s="528"/>
    </row>
    <row r="123" spans="3:7" s="527" customFormat="1" x14ac:dyDescent="0.25">
      <c r="C123" s="504"/>
      <c r="F123" s="528"/>
      <c r="G123" s="528"/>
    </row>
    <row r="124" spans="3:7" s="527" customFormat="1" x14ac:dyDescent="0.25">
      <c r="C124" s="504"/>
      <c r="F124" s="528"/>
      <c r="G124" s="528"/>
    </row>
    <row r="125" spans="3:7" s="527" customFormat="1" x14ac:dyDescent="0.25">
      <c r="C125" s="504"/>
      <c r="F125" s="528"/>
      <c r="G125" s="528"/>
    </row>
    <row r="126" spans="3:7" s="527" customFormat="1" x14ac:dyDescent="0.25">
      <c r="C126" s="504"/>
      <c r="F126" s="528"/>
      <c r="G126" s="528"/>
    </row>
    <row r="127" spans="3:7" s="527" customFormat="1" x14ac:dyDescent="0.25">
      <c r="C127" s="504"/>
      <c r="F127" s="528"/>
      <c r="G127" s="528"/>
    </row>
    <row r="128" spans="3:7" s="527" customFormat="1" x14ac:dyDescent="0.25">
      <c r="C128" s="504"/>
      <c r="F128" s="528"/>
      <c r="G128" s="528"/>
    </row>
    <row r="129" spans="3:7" s="527" customFormat="1" x14ac:dyDescent="0.25">
      <c r="C129" s="504"/>
      <c r="F129" s="528"/>
      <c r="G129" s="528"/>
    </row>
    <row r="130" spans="3:7" s="527" customFormat="1" x14ac:dyDescent="0.25">
      <c r="C130" s="504"/>
      <c r="F130" s="528"/>
      <c r="G130" s="528"/>
    </row>
    <row r="131" spans="3:7" s="527" customFormat="1" x14ac:dyDescent="0.25">
      <c r="C131" s="504"/>
      <c r="F131" s="528"/>
      <c r="G131" s="528"/>
    </row>
    <row r="132" spans="3:7" s="527" customFormat="1" x14ac:dyDescent="0.25">
      <c r="C132" s="504"/>
      <c r="F132" s="528"/>
      <c r="G132" s="528"/>
    </row>
    <row r="133" spans="3:7" s="527" customFormat="1" x14ac:dyDescent="0.25">
      <c r="C133" s="504"/>
      <c r="F133" s="528"/>
      <c r="G133" s="528"/>
    </row>
    <row r="134" spans="3:7" s="527" customFormat="1" x14ac:dyDescent="0.25">
      <c r="C134" s="504"/>
      <c r="F134" s="528"/>
      <c r="G134" s="528"/>
    </row>
    <row r="135" spans="3:7" s="527" customFormat="1" x14ac:dyDescent="0.25">
      <c r="C135" s="504"/>
      <c r="F135" s="528"/>
      <c r="G135" s="528"/>
    </row>
    <row r="136" spans="3:7" s="527" customFormat="1" x14ac:dyDescent="0.25">
      <c r="C136" s="504"/>
      <c r="F136" s="528"/>
      <c r="G136" s="528"/>
    </row>
    <row r="137" spans="3:7" s="527" customFormat="1" x14ac:dyDescent="0.25">
      <c r="C137" s="504"/>
      <c r="F137" s="528"/>
      <c r="G137" s="528"/>
    </row>
    <row r="138" spans="3:7" s="527" customFormat="1" x14ac:dyDescent="0.25">
      <c r="C138" s="504"/>
      <c r="F138" s="528"/>
      <c r="G138" s="528"/>
    </row>
    <row r="139" spans="3:7" s="527" customFormat="1" x14ac:dyDescent="0.25">
      <c r="C139" s="504"/>
      <c r="F139" s="528"/>
      <c r="G139" s="528"/>
    </row>
    <row r="140" spans="3:7" s="527" customFormat="1" x14ac:dyDescent="0.25">
      <c r="C140" s="504"/>
      <c r="F140" s="528"/>
      <c r="G140" s="528"/>
    </row>
    <row r="141" spans="3:7" s="527" customFormat="1" x14ac:dyDescent="0.25">
      <c r="C141" s="504"/>
      <c r="F141" s="528"/>
      <c r="G141" s="528"/>
    </row>
    <row r="142" spans="3:7" s="527" customFormat="1" x14ac:dyDescent="0.25">
      <c r="C142" s="504"/>
      <c r="F142" s="528"/>
      <c r="G142" s="528"/>
    </row>
    <row r="143" spans="3:7" s="527" customFormat="1" x14ac:dyDescent="0.25">
      <c r="C143" s="504"/>
      <c r="F143" s="528"/>
      <c r="G143" s="528"/>
    </row>
    <row r="144" spans="3:7" s="527" customFormat="1" x14ac:dyDescent="0.25">
      <c r="C144" s="504"/>
      <c r="F144" s="528"/>
      <c r="G144" s="528"/>
    </row>
    <row r="145" spans="3:7" s="527" customFormat="1" x14ac:dyDescent="0.25">
      <c r="C145" s="504"/>
      <c r="F145" s="528"/>
      <c r="G145" s="528"/>
    </row>
    <row r="146" spans="3:7" s="527" customFormat="1" x14ac:dyDescent="0.25">
      <c r="C146" s="504"/>
      <c r="F146" s="528"/>
      <c r="G146" s="528"/>
    </row>
    <row r="147" spans="3:7" s="527" customFormat="1" x14ac:dyDescent="0.25">
      <c r="C147" s="504"/>
      <c r="F147" s="528"/>
      <c r="G147" s="528"/>
    </row>
    <row r="148" spans="3:7" s="527" customFormat="1" x14ac:dyDescent="0.25">
      <c r="C148" s="504"/>
      <c r="F148" s="528"/>
      <c r="G148" s="528"/>
    </row>
    <row r="149" spans="3:7" s="527" customFormat="1" x14ac:dyDescent="0.25">
      <c r="C149" s="504"/>
      <c r="F149" s="528"/>
      <c r="G149" s="528"/>
    </row>
    <row r="150" spans="3:7" s="527" customFormat="1" x14ac:dyDescent="0.25">
      <c r="C150" s="504"/>
      <c r="F150" s="528"/>
      <c r="G150" s="528"/>
    </row>
    <row r="151" spans="3:7" s="527" customFormat="1" x14ac:dyDescent="0.25">
      <c r="C151" s="504"/>
      <c r="F151" s="528"/>
      <c r="G151" s="528"/>
    </row>
    <row r="152" spans="3:7" s="527" customFormat="1" x14ac:dyDescent="0.25">
      <c r="C152" s="504"/>
      <c r="F152" s="528"/>
      <c r="G152" s="528"/>
    </row>
    <row r="153" spans="3:7" s="527" customFormat="1" x14ac:dyDescent="0.25">
      <c r="C153" s="504"/>
      <c r="F153" s="528"/>
      <c r="G153" s="528"/>
    </row>
    <row r="154" spans="3:7" s="527" customFormat="1" x14ac:dyDescent="0.25">
      <c r="C154" s="504"/>
      <c r="F154" s="528"/>
      <c r="G154" s="528"/>
    </row>
    <row r="155" spans="3:7" s="527" customFormat="1" x14ac:dyDescent="0.25">
      <c r="C155" s="504"/>
      <c r="F155" s="528"/>
      <c r="G155" s="528"/>
    </row>
    <row r="156" spans="3:7" s="527" customFormat="1" x14ac:dyDescent="0.25">
      <c r="C156" s="504"/>
      <c r="F156" s="528"/>
      <c r="G156" s="528"/>
    </row>
    <row r="157" spans="3:7" s="527" customFormat="1" x14ac:dyDescent="0.25">
      <c r="C157" s="504"/>
      <c r="F157" s="528"/>
      <c r="G157" s="528"/>
    </row>
    <row r="158" spans="3:7" s="527" customFormat="1" x14ac:dyDescent="0.25">
      <c r="C158" s="504"/>
      <c r="F158" s="528"/>
      <c r="G158" s="528"/>
    </row>
    <row r="159" spans="3:7" s="527" customFormat="1" x14ac:dyDescent="0.25">
      <c r="C159" s="504"/>
      <c r="F159" s="528"/>
      <c r="G159" s="528"/>
    </row>
    <row r="160" spans="3:7" s="527" customFormat="1" x14ac:dyDescent="0.25">
      <c r="C160" s="504"/>
      <c r="F160" s="528"/>
      <c r="G160" s="528"/>
    </row>
    <row r="161" spans="3:7" s="527" customFormat="1" x14ac:dyDescent="0.25">
      <c r="C161" s="504"/>
      <c r="F161" s="528"/>
      <c r="G161" s="528"/>
    </row>
    <row r="162" spans="3:7" s="527" customFormat="1" x14ac:dyDescent="0.25">
      <c r="C162" s="504"/>
      <c r="F162" s="528"/>
      <c r="G162" s="528"/>
    </row>
    <row r="163" spans="3:7" s="527" customFormat="1" x14ac:dyDescent="0.25">
      <c r="C163" s="504"/>
      <c r="F163" s="528"/>
      <c r="G163" s="528"/>
    </row>
    <row r="164" spans="3:7" s="527" customFormat="1" x14ac:dyDescent="0.25">
      <c r="C164" s="504"/>
      <c r="F164" s="528"/>
      <c r="G164" s="528"/>
    </row>
    <row r="165" spans="3:7" s="527" customFormat="1" x14ac:dyDescent="0.25">
      <c r="C165" s="504"/>
      <c r="F165" s="528"/>
      <c r="G165" s="528"/>
    </row>
    <row r="166" spans="3:7" s="527" customFormat="1" x14ac:dyDescent="0.25">
      <c r="C166" s="504"/>
      <c r="F166" s="528"/>
      <c r="G166" s="528"/>
    </row>
    <row r="167" spans="3:7" s="527" customFormat="1" x14ac:dyDescent="0.25">
      <c r="C167" s="504"/>
      <c r="F167" s="528"/>
      <c r="G167" s="528"/>
    </row>
    <row r="168" spans="3:7" s="527" customFormat="1" x14ac:dyDescent="0.25">
      <c r="C168" s="504"/>
      <c r="F168" s="528"/>
      <c r="G168" s="528"/>
    </row>
    <row r="169" spans="3:7" s="527" customFormat="1" x14ac:dyDescent="0.25">
      <c r="C169" s="504"/>
      <c r="F169" s="528"/>
      <c r="G169" s="528"/>
    </row>
    <row r="170" spans="3:7" s="527" customFormat="1" x14ac:dyDescent="0.25">
      <c r="C170" s="504"/>
      <c r="F170" s="528"/>
      <c r="G170" s="528"/>
    </row>
    <row r="171" spans="3:7" s="527" customFormat="1" x14ac:dyDescent="0.25">
      <c r="C171" s="504"/>
      <c r="F171" s="528"/>
      <c r="G171" s="528"/>
    </row>
    <row r="172" spans="3:7" s="527" customFormat="1" x14ac:dyDescent="0.25">
      <c r="C172" s="504"/>
      <c r="F172" s="528"/>
      <c r="G172" s="528"/>
    </row>
    <row r="173" spans="3:7" s="527" customFormat="1" x14ac:dyDescent="0.25">
      <c r="C173" s="504"/>
      <c r="F173" s="528"/>
      <c r="G173" s="528"/>
    </row>
    <row r="174" spans="3:7" s="527" customFormat="1" x14ac:dyDescent="0.25">
      <c r="C174" s="504"/>
      <c r="F174" s="528"/>
      <c r="G174" s="528"/>
    </row>
    <row r="175" spans="3:7" s="527" customFormat="1" x14ac:dyDescent="0.25">
      <c r="C175" s="504"/>
      <c r="F175" s="528"/>
      <c r="G175" s="528"/>
    </row>
    <row r="176" spans="3:7" s="527" customFormat="1" x14ac:dyDescent="0.25">
      <c r="C176" s="504"/>
      <c r="F176" s="528"/>
      <c r="G176" s="528"/>
    </row>
    <row r="177" spans="3:7" s="527" customFormat="1" x14ac:dyDescent="0.25">
      <c r="C177" s="504"/>
      <c r="F177" s="528"/>
      <c r="G177" s="528"/>
    </row>
    <row r="178" spans="3:7" s="527" customFormat="1" x14ac:dyDescent="0.25">
      <c r="C178" s="504"/>
      <c r="F178" s="528"/>
      <c r="G178" s="528"/>
    </row>
    <row r="179" spans="3:7" s="527" customFormat="1" x14ac:dyDescent="0.25">
      <c r="C179" s="504"/>
      <c r="F179" s="528"/>
      <c r="G179" s="528"/>
    </row>
    <row r="180" spans="3:7" s="527" customFormat="1" x14ac:dyDescent="0.25">
      <c r="C180" s="504"/>
      <c r="F180" s="528"/>
      <c r="G180" s="528"/>
    </row>
    <row r="181" spans="3:7" s="527" customFormat="1" x14ac:dyDescent="0.25">
      <c r="C181" s="504"/>
      <c r="F181" s="528"/>
      <c r="G181" s="528"/>
    </row>
    <row r="182" spans="3:7" s="527" customFormat="1" x14ac:dyDescent="0.25">
      <c r="C182" s="504"/>
      <c r="F182" s="528"/>
      <c r="G182" s="528"/>
    </row>
    <row r="183" spans="3:7" s="527" customFormat="1" x14ac:dyDescent="0.25">
      <c r="C183" s="504"/>
      <c r="F183" s="528"/>
      <c r="G183" s="528"/>
    </row>
    <row r="184" spans="3:7" s="527" customFormat="1" x14ac:dyDescent="0.25">
      <c r="C184" s="504"/>
      <c r="F184" s="528"/>
      <c r="G184" s="528"/>
    </row>
    <row r="185" spans="3:7" s="527" customFormat="1" x14ac:dyDescent="0.25">
      <c r="C185" s="504"/>
      <c r="F185" s="528"/>
      <c r="G185" s="528"/>
    </row>
    <row r="186" spans="3:7" s="527" customFormat="1" x14ac:dyDescent="0.25">
      <c r="C186" s="504"/>
      <c r="F186" s="528"/>
      <c r="G186" s="528"/>
    </row>
    <row r="187" spans="3:7" s="527" customFormat="1" x14ac:dyDescent="0.25">
      <c r="C187" s="504"/>
      <c r="F187" s="528"/>
      <c r="G187" s="528"/>
    </row>
    <row r="188" spans="3:7" s="527" customFormat="1" x14ac:dyDescent="0.25">
      <c r="C188" s="504"/>
      <c r="F188" s="528"/>
      <c r="G188" s="528"/>
    </row>
    <row r="189" spans="3:7" s="527" customFormat="1" x14ac:dyDescent="0.25">
      <c r="C189" s="504"/>
      <c r="F189" s="528"/>
      <c r="G189" s="528"/>
    </row>
    <row r="190" spans="3:7" s="527" customFormat="1" x14ac:dyDescent="0.25">
      <c r="C190" s="504"/>
      <c r="F190" s="528"/>
      <c r="G190" s="528"/>
    </row>
    <row r="191" spans="3:7" s="527" customFormat="1" x14ac:dyDescent="0.25">
      <c r="C191" s="504"/>
      <c r="F191" s="528"/>
      <c r="G191" s="528"/>
    </row>
    <row r="192" spans="3:7" s="527" customFormat="1" x14ac:dyDescent="0.25">
      <c r="C192" s="504"/>
      <c r="F192" s="528"/>
      <c r="G192" s="528"/>
    </row>
    <row r="193" spans="3:7" s="527" customFormat="1" x14ac:dyDescent="0.25">
      <c r="C193" s="504"/>
      <c r="F193" s="528"/>
      <c r="G193" s="528"/>
    </row>
    <row r="194" spans="3:7" s="527" customFormat="1" x14ac:dyDescent="0.25">
      <c r="C194" s="504"/>
      <c r="F194" s="528"/>
      <c r="G194" s="528"/>
    </row>
    <row r="195" spans="3:7" s="527" customFormat="1" x14ac:dyDescent="0.25">
      <c r="C195" s="504"/>
      <c r="F195" s="528"/>
      <c r="G195" s="528"/>
    </row>
    <row r="196" spans="3:7" s="527" customFormat="1" x14ac:dyDescent="0.25">
      <c r="C196" s="504"/>
      <c r="F196" s="528"/>
      <c r="G196" s="528"/>
    </row>
    <row r="197" spans="3:7" s="527" customFormat="1" x14ac:dyDescent="0.25">
      <c r="C197" s="504"/>
      <c r="F197" s="528"/>
      <c r="G197" s="528"/>
    </row>
    <row r="198" spans="3:7" s="527" customFormat="1" x14ac:dyDescent="0.25">
      <c r="C198" s="504"/>
      <c r="F198" s="528"/>
      <c r="G198" s="528"/>
    </row>
    <row r="199" spans="3:7" s="527" customFormat="1" x14ac:dyDescent="0.25">
      <c r="C199" s="504"/>
      <c r="F199" s="528"/>
      <c r="G199" s="528"/>
    </row>
    <row r="200" spans="3:7" s="527" customFormat="1" x14ac:dyDescent="0.25">
      <c r="C200" s="504"/>
      <c r="F200" s="528"/>
      <c r="G200" s="528"/>
    </row>
    <row r="201" spans="3:7" s="527" customFormat="1" x14ac:dyDescent="0.25">
      <c r="C201" s="504"/>
      <c r="F201" s="528"/>
      <c r="G201" s="528"/>
    </row>
    <row r="202" spans="3:7" s="527" customFormat="1" x14ac:dyDescent="0.25">
      <c r="C202" s="504"/>
      <c r="F202" s="528"/>
      <c r="G202" s="528"/>
    </row>
    <row r="203" spans="3:7" s="527" customFormat="1" x14ac:dyDescent="0.25">
      <c r="C203" s="504"/>
      <c r="F203" s="528"/>
      <c r="G203" s="528"/>
    </row>
    <row r="204" spans="3:7" s="527" customFormat="1" x14ac:dyDescent="0.25">
      <c r="C204" s="504"/>
      <c r="F204" s="528"/>
      <c r="G204" s="528"/>
    </row>
    <row r="205" spans="3:7" s="527" customFormat="1" x14ac:dyDescent="0.25">
      <c r="C205" s="504"/>
      <c r="F205" s="528"/>
      <c r="G205" s="528"/>
    </row>
    <row r="206" spans="3:7" s="527" customFormat="1" x14ac:dyDescent="0.25">
      <c r="C206" s="504"/>
      <c r="F206" s="528"/>
      <c r="G206" s="528"/>
    </row>
    <row r="207" spans="3:7" s="527" customFormat="1" x14ac:dyDescent="0.25">
      <c r="C207" s="504"/>
      <c r="F207" s="528"/>
      <c r="G207" s="528"/>
    </row>
    <row r="208" spans="3:7" s="527" customFormat="1" x14ac:dyDescent="0.25">
      <c r="C208" s="504"/>
      <c r="F208" s="528"/>
      <c r="G208" s="528"/>
    </row>
    <row r="209" spans="3:7" s="527" customFormat="1" x14ac:dyDescent="0.25">
      <c r="C209" s="504"/>
      <c r="F209" s="528"/>
      <c r="G209" s="528"/>
    </row>
    <row r="210" spans="3:7" s="527" customFormat="1" x14ac:dyDescent="0.25">
      <c r="C210" s="504"/>
      <c r="F210" s="528"/>
      <c r="G210" s="528"/>
    </row>
    <row r="211" spans="3:7" s="527" customFormat="1" x14ac:dyDescent="0.25">
      <c r="C211" s="504"/>
      <c r="F211" s="528"/>
      <c r="G211" s="528"/>
    </row>
    <row r="212" spans="3:7" s="527" customFormat="1" x14ac:dyDescent="0.25">
      <c r="C212" s="504"/>
      <c r="F212" s="528"/>
      <c r="G212" s="528"/>
    </row>
    <row r="213" spans="3:7" s="527" customFormat="1" x14ac:dyDescent="0.25">
      <c r="C213" s="504"/>
      <c r="F213" s="528"/>
      <c r="G213" s="528"/>
    </row>
    <row r="214" spans="3:7" s="527" customFormat="1" x14ac:dyDescent="0.25">
      <c r="C214" s="504"/>
      <c r="F214" s="528"/>
      <c r="G214" s="528"/>
    </row>
    <row r="215" spans="3:7" s="527" customFormat="1" x14ac:dyDescent="0.25">
      <c r="C215" s="504"/>
      <c r="F215" s="528"/>
      <c r="G215" s="528"/>
    </row>
    <row r="216" spans="3:7" s="527" customFormat="1" x14ac:dyDescent="0.25">
      <c r="C216" s="504"/>
      <c r="F216" s="528"/>
      <c r="G216" s="528"/>
    </row>
    <row r="217" spans="3:7" s="527" customFormat="1" x14ac:dyDescent="0.25">
      <c r="C217" s="504"/>
      <c r="F217" s="528"/>
      <c r="G217" s="528"/>
    </row>
    <row r="218" spans="3:7" s="527" customFormat="1" x14ac:dyDescent="0.25">
      <c r="C218" s="504"/>
      <c r="F218" s="528"/>
      <c r="G218" s="528"/>
    </row>
    <row r="219" spans="3:7" s="527" customFormat="1" x14ac:dyDescent="0.25">
      <c r="C219" s="504"/>
      <c r="F219" s="528"/>
      <c r="G219" s="528"/>
    </row>
    <row r="220" spans="3:7" s="527" customFormat="1" x14ac:dyDescent="0.25">
      <c r="C220" s="504"/>
      <c r="F220" s="528"/>
      <c r="G220" s="528"/>
    </row>
    <row r="221" spans="3:7" s="527" customFormat="1" x14ac:dyDescent="0.25">
      <c r="C221" s="504"/>
      <c r="F221" s="528"/>
      <c r="G221" s="528"/>
    </row>
    <row r="222" spans="3:7" s="527" customFormat="1" x14ac:dyDescent="0.25">
      <c r="C222" s="504"/>
      <c r="F222" s="528"/>
      <c r="G222" s="528"/>
    </row>
    <row r="223" spans="3:7" s="527" customFormat="1" x14ac:dyDescent="0.25">
      <c r="C223" s="504"/>
      <c r="F223" s="528"/>
      <c r="G223" s="528"/>
    </row>
    <row r="224" spans="3:7" s="527" customFormat="1" x14ac:dyDescent="0.25">
      <c r="C224" s="504"/>
      <c r="F224" s="528"/>
      <c r="G224" s="528"/>
    </row>
    <row r="225" spans="1:25" s="527" customFormat="1" x14ac:dyDescent="0.25">
      <c r="C225" s="504"/>
      <c r="F225" s="528"/>
      <c r="G225" s="528"/>
    </row>
    <row r="226" spans="1:25" s="527" customFormat="1" x14ac:dyDescent="0.25">
      <c r="C226" s="504"/>
      <c r="F226" s="528"/>
      <c r="G226" s="528"/>
    </row>
    <row r="227" spans="1:25" s="527" customFormat="1" x14ac:dyDescent="0.25">
      <c r="C227" s="504"/>
      <c r="F227" s="528"/>
      <c r="G227" s="528"/>
    </row>
    <row r="228" spans="1:25" s="527" customFormat="1" x14ac:dyDescent="0.25">
      <c r="C228" s="504"/>
      <c r="F228" s="528"/>
      <c r="G228" s="528"/>
    </row>
    <row r="229" spans="1:25" s="527" customFormat="1" x14ac:dyDescent="0.25">
      <c r="C229" s="504"/>
      <c r="F229" s="528"/>
      <c r="G229" s="528"/>
    </row>
    <row r="230" spans="1:25" s="527" customFormat="1" x14ac:dyDescent="0.25">
      <c r="A230" s="503"/>
      <c r="B230" s="503"/>
      <c r="C230" s="529"/>
      <c r="D230" s="530"/>
      <c r="F230" s="506"/>
      <c r="G230" s="506"/>
      <c r="H230" s="503"/>
      <c r="I230" s="503"/>
      <c r="J230" s="503"/>
      <c r="K230" s="503"/>
      <c r="L230" s="503"/>
      <c r="M230" s="503"/>
      <c r="N230" s="503"/>
      <c r="O230" s="503"/>
      <c r="P230" s="503"/>
      <c r="Q230" s="503"/>
      <c r="R230" s="503"/>
      <c r="S230" s="503"/>
      <c r="T230" s="503"/>
      <c r="U230" s="503"/>
      <c r="V230" s="503"/>
      <c r="W230" s="503"/>
      <c r="X230" s="503"/>
      <c r="Y230" s="503"/>
    </row>
    <row r="231" spans="1:25" s="527" customFormat="1" x14ac:dyDescent="0.25">
      <c r="A231" s="503"/>
      <c r="B231" s="503"/>
      <c r="C231" s="529"/>
      <c r="D231" s="530"/>
      <c r="F231" s="506"/>
      <c r="G231" s="506"/>
      <c r="H231" s="503"/>
      <c r="I231" s="503"/>
      <c r="J231" s="503"/>
      <c r="K231" s="503"/>
      <c r="L231" s="503"/>
      <c r="M231" s="503"/>
      <c r="N231" s="503"/>
      <c r="O231" s="503"/>
      <c r="P231" s="503"/>
      <c r="Q231" s="503"/>
      <c r="R231" s="503"/>
      <c r="S231" s="503"/>
      <c r="T231" s="503"/>
      <c r="U231" s="503"/>
      <c r="V231" s="503"/>
      <c r="W231" s="503"/>
      <c r="X231" s="503"/>
      <c r="Y231" s="503"/>
    </row>
    <row r="232" spans="1:25" s="527" customFormat="1" x14ac:dyDescent="0.25">
      <c r="A232" s="503"/>
      <c r="B232" s="503"/>
      <c r="C232" s="529"/>
      <c r="D232" s="530"/>
      <c r="F232" s="506"/>
      <c r="G232" s="506"/>
      <c r="H232" s="503"/>
      <c r="I232" s="503"/>
      <c r="J232" s="503"/>
      <c r="K232" s="503"/>
      <c r="L232" s="503"/>
      <c r="M232" s="503"/>
      <c r="N232" s="503"/>
      <c r="O232" s="503"/>
      <c r="P232" s="503"/>
      <c r="Q232" s="503"/>
      <c r="R232" s="503"/>
      <c r="S232" s="503"/>
      <c r="T232" s="503"/>
      <c r="U232" s="503"/>
      <c r="V232" s="503"/>
      <c r="W232" s="503"/>
      <c r="X232" s="503"/>
      <c r="Y232" s="503"/>
    </row>
    <row r="233" spans="1:25" s="527" customFormat="1" x14ac:dyDescent="0.25">
      <c r="A233" s="503"/>
      <c r="B233" s="503"/>
      <c r="C233" s="529"/>
      <c r="D233" s="530"/>
      <c r="F233" s="506"/>
      <c r="G233" s="506"/>
      <c r="H233" s="503"/>
      <c r="I233" s="503"/>
      <c r="J233" s="503"/>
      <c r="K233" s="503"/>
      <c r="L233" s="503"/>
      <c r="M233" s="503"/>
      <c r="N233" s="503"/>
      <c r="O233" s="503"/>
      <c r="P233" s="503"/>
      <c r="Q233" s="503"/>
      <c r="R233" s="503"/>
      <c r="S233" s="503"/>
      <c r="T233" s="503"/>
      <c r="U233" s="503"/>
      <c r="V233" s="503"/>
      <c r="W233" s="503"/>
      <c r="X233" s="503"/>
      <c r="Y233" s="503"/>
    </row>
    <row r="234" spans="1:25" s="527" customFormat="1" x14ac:dyDescent="0.25">
      <c r="A234" s="503"/>
      <c r="B234" s="503"/>
      <c r="C234" s="529"/>
      <c r="D234" s="530"/>
      <c r="F234" s="506"/>
      <c r="G234" s="506"/>
      <c r="H234" s="503"/>
      <c r="I234" s="503"/>
      <c r="J234" s="503"/>
      <c r="K234" s="503"/>
      <c r="L234" s="503"/>
      <c r="M234" s="503"/>
      <c r="N234" s="503"/>
      <c r="O234" s="503"/>
      <c r="P234" s="503"/>
      <c r="Q234" s="503"/>
      <c r="R234" s="503"/>
      <c r="S234" s="503"/>
      <c r="T234" s="503"/>
      <c r="U234" s="503"/>
      <c r="V234" s="503"/>
      <c r="W234" s="503"/>
      <c r="X234" s="503"/>
      <c r="Y234" s="503"/>
    </row>
    <row r="235" spans="1:25" s="527" customFormat="1" x14ac:dyDescent="0.25">
      <c r="A235" s="503"/>
      <c r="B235" s="503"/>
      <c r="C235" s="529"/>
      <c r="D235" s="530"/>
      <c r="F235" s="506"/>
      <c r="G235" s="506"/>
      <c r="H235" s="503"/>
      <c r="I235" s="503"/>
      <c r="J235" s="503"/>
      <c r="K235" s="503"/>
      <c r="L235" s="503"/>
      <c r="M235" s="503"/>
      <c r="N235" s="503"/>
      <c r="O235" s="503"/>
      <c r="P235" s="503"/>
      <c r="Q235" s="503"/>
      <c r="R235" s="503"/>
      <c r="S235" s="503"/>
      <c r="T235" s="503"/>
      <c r="U235" s="503"/>
      <c r="V235" s="503"/>
      <c r="W235" s="503"/>
      <c r="X235" s="503"/>
      <c r="Y235" s="503"/>
    </row>
    <row r="236" spans="1:25" s="527" customFormat="1" x14ac:dyDescent="0.25">
      <c r="A236" s="503"/>
      <c r="B236" s="503"/>
      <c r="C236" s="529"/>
      <c r="D236" s="530"/>
      <c r="F236" s="506"/>
      <c r="G236" s="506"/>
      <c r="H236" s="503"/>
      <c r="I236" s="503"/>
      <c r="J236" s="503"/>
      <c r="K236" s="503"/>
      <c r="L236" s="503"/>
      <c r="M236" s="503"/>
      <c r="N236" s="503"/>
      <c r="O236" s="503"/>
      <c r="P236" s="503"/>
      <c r="Q236" s="503"/>
      <c r="R236" s="503"/>
      <c r="S236" s="503"/>
      <c r="T236" s="503"/>
      <c r="U236" s="503"/>
      <c r="V236" s="503"/>
      <c r="W236" s="503"/>
      <c r="X236" s="503"/>
      <c r="Y236" s="503"/>
    </row>
    <row r="237" spans="1:25" s="527" customFormat="1" x14ac:dyDescent="0.25">
      <c r="A237" s="503"/>
      <c r="B237" s="503"/>
      <c r="C237" s="529"/>
      <c r="D237" s="530"/>
      <c r="F237" s="506"/>
      <c r="G237" s="506"/>
      <c r="H237" s="503"/>
      <c r="I237" s="503"/>
      <c r="J237" s="503"/>
      <c r="K237" s="503"/>
      <c r="L237" s="503"/>
      <c r="M237" s="503"/>
      <c r="N237" s="503"/>
      <c r="O237" s="503"/>
      <c r="P237" s="503"/>
      <c r="Q237" s="503"/>
      <c r="R237" s="503"/>
      <c r="S237" s="503"/>
      <c r="T237" s="503"/>
      <c r="U237" s="503"/>
      <c r="V237" s="503"/>
      <c r="W237" s="503"/>
      <c r="X237" s="503"/>
      <c r="Y237" s="503"/>
    </row>
    <row r="238" spans="1:25" s="527" customFormat="1" x14ac:dyDescent="0.25">
      <c r="A238" s="503"/>
      <c r="B238" s="503"/>
      <c r="C238" s="529"/>
      <c r="D238" s="530"/>
      <c r="F238" s="506"/>
      <c r="G238" s="506"/>
      <c r="H238" s="503"/>
      <c r="I238" s="503"/>
      <c r="J238" s="503"/>
      <c r="K238" s="503"/>
      <c r="L238" s="503"/>
      <c r="M238" s="503"/>
      <c r="N238" s="503"/>
      <c r="O238" s="503"/>
      <c r="P238" s="503"/>
      <c r="Q238" s="503"/>
      <c r="R238" s="503"/>
      <c r="S238" s="503"/>
      <c r="T238" s="503"/>
      <c r="U238" s="503"/>
      <c r="V238" s="503"/>
      <c r="W238" s="503"/>
      <c r="X238" s="503"/>
      <c r="Y238" s="503"/>
    </row>
    <row r="239" spans="1:25" s="527" customFormat="1" x14ac:dyDescent="0.25">
      <c r="A239" s="503"/>
      <c r="B239" s="503"/>
      <c r="C239" s="529"/>
      <c r="D239" s="530"/>
      <c r="F239" s="506"/>
      <c r="G239" s="506"/>
      <c r="H239" s="503"/>
      <c r="I239" s="503"/>
      <c r="J239" s="503"/>
      <c r="K239" s="503"/>
      <c r="L239" s="503"/>
      <c r="M239" s="503"/>
      <c r="N239" s="503"/>
      <c r="O239" s="503"/>
      <c r="P239" s="503"/>
      <c r="Q239" s="503"/>
      <c r="R239" s="503"/>
      <c r="S239" s="503"/>
      <c r="T239" s="503"/>
      <c r="U239" s="503"/>
      <c r="V239" s="503"/>
      <c r="W239" s="503"/>
      <c r="X239" s="503"/>
      <c r="Y239" s="503"/>
    </row>
    <row r="240" spans="1:25" s="527" customFormat="1" x14ac:dyDescent="0.25">
      <c r="A240" s="503"/>
      <c r="B240" s="503"/>
      <c r="C240" s="529"/>
      <c r="D240" s="530"/>
      <c r="F240" s="506"/>
      <c r="G240" s="506"/>
      <c r="H240" s="503"/>
      <c r="I240" s="503"/>
      <c r="J240" s="503"/>
      <c r="K240" s="503"/>
      <c r="L240" s="503"/>
      <c r="M240" s="503"/>
      <c r="N240" s="503"/>
      <c r="O240" s="503"/>
      <c r="P240" s="503"/>
      <c r="Q240" s="503"/>
      <c r="R240" s="503"/>
      <c r="S240" s="503"/>
      <c r="T240" s="503"/>
      <c r="U240" s="503"/>
      <c r="V240" s="503"/>
      <c r="W240" s="503"/>
      <c r="X240" s="503"/>
      <c r="Y240" s="503"/>
    </row>
    <row r="241" spans="1:25" s="527" customFormat="1" x14ac:dyDescent="0.25">
      <c r="A241" s="503"/>
      <c r="B241" s="503"/>
      <c r="C241" s="529"/>
      <c r="D241" s="530"/>
      <c r="F241" s="506"/>
      <c r="G241" s="506"/>
      <c r="H241" s="503"/>
      <c r="I241" s="503"/>
      <c r="J241" s="503"/>
      <c r="K241" s="503"/>
      <c r="L241" s="503"/>
      <c r="M241" s="503"/>
      <c r="N241" s="503"/>
      <c r="O241" s="503"/>
      <c r="P241" s="503"/>
      <c r="Q241" s="503"/>
      <c r="R241" s="503"/>
      <c r="S241" s="503"/>
      <c r="T241" s="503"/>
      <c r="U241" s="503"/>
      <c r="V241" s="503"/>
      <c r="W241" s="503"/>
      <c r="X241" s="503"/>
      <c r="Y241" s="503"/>
    </row>
    <row r="242" spans="1:25" s="527" customFormat="1" x14ac:dyDescent="0.25">
      <c r="A242" s="503"/>
      <c r="B242" s="503"/>
      <c r="C242" s="529"/>
      <c r="D242" s="530"/>
      <c r="F242" s="506"/>
      <c r="G242" s="506"/>
      <c r="H242" s="503"/>
      <c r="I242" s="503"/>
      <c r="J242" s="503"/>
      <c r="K242" s="503"/>
      <c r="L242" s="503"/>
      <c r="M242" s="503"/>
      <c r="N242" s="503"/>
      <c r="O242" s="503"/>
      <c r="P242" s="503"/>
      <c r="Q242" s="503"/>
      <c r="R242" s="503"/>
      <c r="S242" s="503"/>
      <c r="T242" s="503"/>
      <c r="U242" s="503"/>
      <c r="V242" s="503"/>
      <c r="W242" s="503"/>
      <c r="X242" s="503"/>
      <c r="Y242" s="503"/>
    </row>
  </sheetData>
  <mergeCells count="27">
    <mergeCell ref="Y4:Y5"/>
    <mergeCell ref="S4:S5"/>
    <mergeCell ref="U4:U5"/>
    <mergeCell ref="V4:V5"/>
    <mergeCell ref="W4:W5"/>
    <mergeCell ref="X4:X5"/>
    <mergeCell ref="N4:N5"/>
    <mergeCell ref="O4:O5"/>
    <mergeCell ref="P4:P5"/>
    <mergeCell ref="Q4:Q5"/>
    <mergeCell ref="R4:R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T4:T5"/>
    <mergeCell ref="G4:G5"/>
    <mergeCell ref="H4:J4"/>
    <mergeCell ref="K4:K5"/>
    <mergeCell ref="L4:L5"/>
    <mergeCell ref="M4:M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3"/>
  <sheetViews>
    <sheetView workbookViewId="0">
      <pane ySplit="5" topLeftCell="A6" activePane="bottomLeft" state="frozen"/>
      <selection pane="bottomLeft" activeCell="G33" sqref="G33"/>
    </sheetView>
  </sheetViews>
  <sheetFormatPr defaultRowHeight="12.75" x14ac:dyDescent="0.25"/>
  <cols>
    <col min="1" max="1" width="3.5703125" style="531" customWidth="1"/>
    <col min="2" max="2" width="11.5703125" style="531" customWidth="1"/>
    <col min="3" max="3" width="39.42578125" style="539" customWidth="1"/>
    <col min="4" max="4" width="11.28515625" style="531" customWidth="1"/>
    <col min="5" max="5" width="9.140625" style="531"/>
    <col min="6" max="6" width="17.28515625" style="531" customWidth="1"/>
    <col min="7" max="16384" width="9.140625" style="531"/>
  </cols>
  <sheetData>
    <row r="1" spans="1:5" ht="49.5" customHeight="1" thickBot="1" x14ac:dyDescent="0.3">
      <c r="A1" s="1305" t="s">
        <v>650</v>
      </c>
      <c r="B1" s="1305"/>
      <c r="C1" s="1305"/>
      <c r="D1" s="1305"/>
    </row>
    <row r="2" spans="1:5" ht="12.75" customHeight="1" x14ac:dyDescent="0.25">
      <c r="A2" s="1306" t="s">
        <v>0</v>
      </c>
      <c r="B2" s="1308" t="s">
        <v>1</v>
      </c>
      <c r="C2" s="1310" t="s">
        <v>93</v>
      </c>
      <c r="D2" s="1311" t="s">
        <v>651</v>
      </c>
    </row>
    <row r="3" spans="1:5" ht="48.75" customHeight="1" x14ac:dyDescent="0.25">
      <c r="A3" s="1307"/>
      <c r="B3" s="1309"/>
      <c r="C3" s="1309"/>
      <c r="D3" s="1312"/>
    </row>
    <row r="4" spans="1:5" ht="12.75" customHeight="1" x14ac:dyDescent="0.25">
      <c r="A4" s="532"/>
      <c r="B4" s="533"/>
      <c r="C4" s="534" t="s">
        <v>335</v>
      </c>
      <c r="D4" s="535">
        <f>D6+D5</f>
        <v>399721</v>
      </c>
    </row>
    <row r="5" spans="1:5" ht="12.75" customHeight="1" x14ac:dyDescent="0.25">
      <c r="A5" s="532"/>
      <c r="B5" s="533"/>
      <c r="C5" s="534" t="s">
        <v>106</v>
      </c>
      <c r="D5" s="536">
        <v>0</v>
      </c>
    </row>
    <row r="6" spans="1:5" ht="12.75" customHeight="1" x14ac:dyDescent="0.25">
      <c r="A6" s="532"/>
      <c r="B6" s="533"/>
      <c r="C6" s="534" t="s">
        <v>108</v>
      </c>
      <c r="D6" s="535">
        <f>SUM(D7:D21)</f>
        <v>399721</v>
      </c>
    </row>
    <row r="7" spans="1:5" ht="12.75" customHeight="1" x14ac:dyDescent="0.25">
      <c r="A7" s="532">
        <v>1</v>
      </c>
      <c r="B7" s="533" t="s">
        <v>117</v>
      </c>
      <c r="C7" s="537" t="s">
        <v>118</v>
      </c>
      <c r="D7" s="538">
        <v>27289</v>
      </c>
      <c r="E7" s="539"/>
    </row>
    <row r="8" spans="1:5" ht="12.75" customHeight="1" x14ac:dyDescent="0.25">
      <c r="A8" s="532">
        <v>2</v>
      </c>
      <c r="B8" s="533" t="s">
        <v>20</v>
      </c>
      <c r="C8" s="537" t="s">
        <v>21</v>
      </c>
      <c r="D8" s="538">
        <v>11299</v>
      </c>
      <c r="E8" s="539"/>
    </row>
    <row r="9" spans="1:5" ht="12.75" customHeight="1" x14ac:dyDescent="0.25">
      <c r="A9" s="532">
        <v>3</v>
      </c>
      <c r="B9" s="533" t="s">
        <v>30</v>
      </c>
      <c r="C9" s="537" t="s">
        <v>31</v>
      </c>
      <c r="D9" s="538">
        <v>23820</v>
      </c>
      <c r="E9" s="539"/>
    </row>
    <row r="10" spans="1:5" ht="12.75" customHeight="1" x14ac:dyDescent="0.25">
      <c r="A10" s="532">
        <v>4</v>
      </c>
      <c r="B10" s="533" t="s">
        <v>141</v>
      </c>
      <c r="C10" s="537" t="s">
        <v>142</v>
      </c>
      <c r="D10" s="538">
        <v>15443</v>
      </c>
      <c r="E10" s="539"/>
    </row>
    <row r="11" spans="1:5" ht="12.75" customHeight="1" x14ac:dyDescent="0.25">
      <c r="A11" s="532">
        <v>5</v>
      </c>
      <c r="B11" s="533" t="s">
        <v>149</v>
      </c>
      <c r="C11" s="537" t="s">
        <v>150</v>
      </c>
      <c r="D11" s="538">
        <v>42148</v>
      </c>
      <c r="E11" s="539"/>
    </row>
    <row r="12" spans="1:5" ht="12.75" customHeight="1" x14ac:dyDescent="0.2">
      <c r="A12" s="532">
        <v>6</v>
      </c>
      <c r="B12" s="533" t="s">
        <v>157</v>
      </c>
      <c r="C12" s="540" t="s">
        <v>652</v>
      </c>
      <c r="D12" s="538">
        <v>22614</v>
      </c>
      <c r="E12" s="539"/>
    </row>
    <row r="13" spans="1:5" ht="12.75" customHeight="1" x14ac:dyDescent="0.25">
      <c r="A13" s="532">
        <v>7</v>
      </c>
      <c r="B13" s="533" t="s">
        <v>46</v>
      </c>
      <c r="C13" s="537" t="s">
        <v>47</v>
      </c>
      <c r="D13" s="538">
        <v>12344</v>
      </c>
      <c r="E13" s="539"/>
    </row>
    <row r="14" spans="1:5" ht="12.75" customHeight="1" x14ac:dyDescent="0.25">
      <c r="A14" s="532">
        <v>8</v>
      </c>
      <c r="B14" s="533" t="s">
        <v>169</v>
      </c>
      <c r="C14" s="537" t="s">
        <v>170</v>
      </c>
      <c r="D14" s="538">
        <v>1683</v>
      </c>
      <c r="E14" s="539"/>
    </row>
    <row r="15" spans="1:5" ht="12.75" customHeight="1" x14ac:dyDescent="0.25">
      <c r="A15" s="532">
        <v>9</v>
      </c>
      <c r="B15" s="533" t="s">
        <v>171</v>
      </c>
      <c r="C15" s="537" t="s">
        <v>172</v>
      </c>
      <c r="D15" s="538">
        <v>39575</v>
      </c>
      <c r="E15" s="539"/>
    </row>
    <row r="16" spans="1:5" ht="12.75" customHeight="1" x14ac:dyDescent="0.25">
      <c r="A16" s="532">
        <v>10</v>
      </c>
      <c r="B16" s="533" t="s">
        <v>54</v>
      </c>
      <c r="C16" s="537" t="s">
        <v>222</v>
      </c>
      <c r="D16" s="538">
        <v>101516</v>
      </c>
      <c r="E16" s="539"/>
    </row>
    <row r="17" spans="1:5" ht="12.75" customHeight="1" x14ac:dyDescent="0.2">
      <c r="A17" s="532">
        <v>11</v>
      </c>
      <c r="B17" s="533" t="s">
        <v>228</v>
      </c>
      <c r="C17" s="541" t="s">
        <v>653</v>
      </c>
      <c r="D17" s="538">
        <v>653</v>
      </c>
      <c r="E17" s="539"/>
    </row>
    <row r="18" spans="1:5" ht="12.75" customHeight="1" x14ac:dyDescent="0.25">
      <c r="A18" s="532">
        <v>12</v>
      </c>
      <c r="B18" s="533" t="s">
        <v>296</v>
      </c>
      <c r="C18" s="537" t="s">
        <v>623</v>
      </c>
      <c r="D18" s="538">
        <v>19261</v>
      </c>
      <c r="E18" s="539"/>
    </row>
    <row r="19" spans="1:5" ht="12.75" customHeight="1" x14ac:dyDescent="0.25">
      <c r="A19" s="532">
        <v>13</v>
      </c>
      <c r="B19" s="542" t="s">
        <v>303</v>
      </c>
      <c r="C19" s="543" t="s">
        <v>304</v>
      </c>
      <c r="D19" s="538">
        <v>37260</v>
      </c>
      <c r="E19" s="539"/>
    </row>
    <row r="20" spans="1:5" ht="12.75" customHeight="1" x14ac:dyDescent="0.25">
      <c r="A20" s="532">
        <v>14</v>
      </c>
      <c r="B20" s="533" t="s">
        <v>60</v>
      </c>
      <c r="C20" s="537" t="s">
        <v>305</v>
      </c>
      <c r="D20" s="538">
        <v>14575</v>
      </c>
      <c r="E20" s="539"/>
    </row>
    <row r="21" spans="1:5" ht="12.75" customHeight="1" thickBot="1" x14ac:dyDescent="0.3">
      <c r="A21" s="544">
        <v>15</v>
      </c>
      <c r="B21" s="545" t="s">
        <v>307</v>
      </c>
      <c r="C21" s="546" t="s">
        <v>308</v>
      </c>
      <c r="D21" s="547">
        <v>30241</v>
      </c>
      <c r="E21" s="539"/>
    </row>
    <row r="22" spans="1:5" x14ac:dyDescent="0.25">
      <c r="C22" s="548"/>
      <c r="D22" s="549"/>
      <c r="E22" s="539"/>
    </row>
    <row r="23" spans="1:5" x14ac:dyDescent="0.25">
      <c r="C23" s="548"/>
      <c r="E23" s="539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zoomScaleNormal="100" workbookViewId="0">
      <pane xSplit="3" ySplit="5" topLeftCell="F125" activePane="bottomRight" state="frozen"/>
      <selection pane="topRight" activeCell="D1" sqref="D1"/>
      <selection pane="bottomLeft" activeCell="A6" sqref="A6"/>
      <selection pane="bottomRight" activeCell="A149" sqref="A149:XFD161"/>
    </sheetView>
  </sheetViews>
  <sheetFormatPr defaultRowHeight="12" x14ac:dyDescent="0.25"/>
  <cols>
    <col min="1" max="1" width="4" style="687" customWidth="1"/>
    <col min="2" max="2" width="9.28515625" style="687" customWidth="1"/>
    <col min="3" max="3" width="40.7109375" style="688" customWidth="1"/>
    <col min="4" max="4" width="8.85546875" style="687" customWidth="1"/>
    <col min="5" max="5" width="10.85546875" style="687" customWidth="1"/>
    <col min="6" max="6" width="10.140625" style="687" customWidth="1"/>
    <col min="7" max="7" width="9.7109375" style="687" customWidth="1"/>
    <col min="8" max="8" width="10.140625" style="687" customWidth="1"/>
    <col min="9" max="9" width="11.85546875" style="687" customWidth="1"/>
    <col min="10" max="10" width="10.85546875" style="687" customWidth="1"/>
    <col min="11" max="11" width="10.140625" style="687" customWidth="1"/>
    <col min="12" max="12" width="12" style="687" customWidth="1"/>
    <col min="13" max="16384" width="9.140625" style="686"/>
  </cols>
  <sheetData>
    <row r="1" spans="1:12" s="659" customFormat="1" ht="15.75" customHeight="1" x14ac:dyDescent="0.25">
      <c r="A1" s="934" t="s">
        <v>742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</row>
    <row r="2" spans="1:12" s="659" customFormat="1" ht="7.5" customHeight="1" x14ac:dyDescent="0.25">
      <c r="A2" s="935"/>
      <c r="B2" s="935"/>
      <c r="C2" s="935"/>
      <c r="D2" s="935"/>
      <c r="E2" s="935"/>
      <c r="F2" s="935"/>
      <c r="G2" s="935"/>
      <c r="H2" s="935"/>
      <c r="I2" s="935"/>
      <c r="J2" s="935"/>
      <c r="K2" s="935"/>
      <c r="L2" s="935"/>
    </row>
    <row r="3" spans="1:12" s="659" customFormat="1" ht="24" customHeight="1" x14ac:dyDescent="0.25">
      <c r="A3" s="847"/>
      <c r="B3" s="847"/>
      <c r="C3" s="847"/>
      <c r="D3" s="1371" t="s">
        <v>784</v>
      </c>
      <c r="E3" s="847"/>
      <c r="F3" s="847"/>
      <c r="G3" s="847"/>
      <c r="H3" s="847"/>
      <c r="I3" s="847"/>
      <c r="J3" s="847"/>
      <c r="K3" s="847"/>
      <c r="L3" s="847"/>
    </row>
    <row r="4" spans="1:12" s="659" customFormat="1" ht="12" customHeight="1" x14ac:dyDescent="0.25">
      <c r="A4" s="936" t="s">
        <v>0</v>
      </c>
      <c r="B4" s="936" t="s">
        <v>1</v>
      </c>
      <c r="C4" s="936" t="s">
        <v>93</v>
      </c>
      <c r="D4" s="938" t="s">
        <v>743</v>
      </c>
      <c r="E4" s="938" t="s">
        <v>744</v>
      </c>
      <c r="F4" s="939" t="s">
        <v>418</v>
      </c>
      <c r="G4" s="939"/>
      <c r="H4" s="939"/>
      <c r="I4" s="939"/>
      <c r="J4" s="939"/>
      <c r="K4" s="940" t="s">
        <v>727</v>
      </c>
      <c r="L4" s="940" t="s">
        <v>745</v>
      </c>
    </row>
    <row r="5" spans="1:12" s="660" customFormat="1" ht="48.75" customHeight="1" x14ac:dyDescent="0.25">
      <c r="A5" s="937"/>
      <c r="B5" s="937"/>
      <c r="C5" s="937"/>
      <c r="D5" s="938"/>
      <c r="E5" s="938"/>
      <c r="F5" s="848" t="s">
        <v>728</v>
      </c>
      <c r="G5" s="848" t="s">
        <v>729</v>
      </c>
      <c r="H5" s="848" t="s">
        <v>730</v>
      </c>
      <c r="I5" s="848" t="s">
        <v>731</v>
      </c>
      <c r="J5" s="848" t="s">
        <v>732</v>
      </c>
      <c r="K5" s="940"/>
      <c r="L5" s="940"/>
    </row>
    <row r="6" spans="1:12" s="659" customFormat="1" ht="11.25" customHeight="1" x14ac:dyDescent="0.25">
      <c r="A6" s="661">
        <v>1</v>
      </c>
      <c r="B6" s="662" t="s">
        <v>109</v>
      </c>
      <c r="C6" s="663" t="s">
        <v>110</v>
      </c>
      <c r="D6" s="664">
        <f t="shared" ref="D6:D17" si="0">E6+K6+L6</f>
        <v>932</v>
      </c>
      <c r="E6" s="664">
        <v>932</v>
      </c>
      <c r="F6" s="661"/>
      <c r="G6" s="661"/>
      <c r="H6" s="661"/>
      <c r="I6" s="661"/>
      <c r="J6" s="661"/>
      <c r="K6" s="661"/>
      <c r="L6" s="661"/>
    </row>
    <row r="7" spans="1:12" s="659" customFormat="1" ht="11.25" customHeight="1" x14ac:dyDescent="0.25">
      <c r="A7" s="661">
        <v>2</v>
      </c>
      <c r="B7" s="662" t="s">
        <v>111</v>
      </c>
      <c r="C7" s="665" t="s">
        <v>112</v>
      </c>
      <c r="D7" s="664">
        <f>E7+K7+L7</f>
        <v>939</v>
      </c>
      <c r="E7" s="664">
        <v>939</v>
      </c>
      <c r="F7" s="661"/>
      <c r="G7" s="661"/>
      <c r="H7" s="661"/>
      <c r="I7" s="661"/>
      <c r="J7" s="661"/>
      <c r="K7" s="661"/>
      <c r="L7" s="661"/>
    </row>
    <row r="8" spans="1:12" s="659" customFormat="1" ht="11.25" customHeight="1" x14ac:dyDescent="0.25">
      <c r="A8" s="661">
        <v>3</v>
      </c>
      <c r="B8" s="666" t="s">
        <v>80</v>
      </c>
      <c r="C8" s="667" t="s">
        <v>81</v>
      </c>
      <c r="D8" s="664">
        <f t="shared" si="0"/>
        <v>3128</v>
      </c>
      <c r="E8" s="664">
        <v>2928</v>
      </c>
      <c r="F8" s="661"/>
      <c r="G8" s="661"/>
      <c r="H8" s="661"/>
      <c r="I8" s="661">
        <v>15</v>
      </c>
      <c r="J8" s="661"/>
      <c r="K8" s="661"/>
      <c r="L8" s="661">
        <v>200</v>
      </c>
    </row>
    <row r="9" spans="1:12" s="659" customFormat="1" ht="11.25" customHeight="1" x14ac:dyDescent="0.25">
      <c r="A9" s="661">
        <v>4</v>
      </c>
      <c r="B9" s="662" t="s">
        <v>113</v>
      </c>
      <c r="C9" s="665" t="s">
        <v>114</v>
      </c>
      <c r="D9" s="664">
        <f t="shared" si="0"/>
        <v>1001</v>
      </c>
      <c r="E9" s="664">
        <v>1001</v>
      </c>
      <c r="F9" s="661"/>
      <c r="G9" s="661"/>
      <c r="H9" s="661"/>
      <c r="I9" s="661"/>
      <c r="J9" s="661"/>
      <c r="K9" s="661"/>
      <c r="L9" s="661"/>
    </row>
    <row r="10" spans="1:12" s="659" customFormat="1" ht="11.25" customHeight="1" x14ac:dyDescent="0.25">
      <c r="A10" s="661">
        <v>5</v>
      </c>
      <c r="B10" s="662" t="s">
        <v>115</v>
      </c>
      <c r="C10" s="665" t="s">
        <v>116</v>
      </c>
      <c r="D10" s="664">
        <f t="shared" si="0"/>
        <v>1122</v>
      </c>
      <c r="E10" s="664">
        <v>1122</v>
      </c>
      <c r="F10" s="661"/>
      <c r="G10" s="661"/>
      <c r="H10" s="661"/>
      <c r="I10" s="661"/>
      <c r="J10" s="661"/>
      <c r="K10" s="661"/>
      <c r="L10" s="661"/>
    </row>
    <row r="11" spans="1:12" s="659" customFormat="1" ht="11.25" customHeight="1" x14ac:dyDescent="0.25">
      <c r="A11" s="661">
        <v>6</v>
      </c>
      <c r="B11" s="666" t="s">
        <v>117</v>
      </c>
      <c r="C11" s="667" t="s">
        <v>118</v>
      </c>
      <c r="D11" s="664">
        <f t="shared" si="0"/>
        <v>8494</v>
      </c>
      <c r="E11" s="664">
        <v>8153</v>
      </c>
      <c r="F11" s="661"/>
      <c r="G11" s="661"/>
      <c r="H11" s="661"/>
      <c r="I11" s="661">
        <v>15</v>
      </c>
      <c r="J11" s="661"/>
      <c r="K11" s="661"/>
      <c r="L11" s="661">
        <v>341</v>
      </c>
    </row>
    <row r="12" spans="1:12" s="659" customFormat="1" ht="11.25" customHeight="1" x14ac:dyDescent="0.25">
      <c r="A12" s="661">
        <v>7</v>
      </c>
      <c r="B12" s="668" t="s">
        <v>20</v>
      </c>
      <c r="C12" s="669" t="s">
        <v>21</v>
      </c>
      <c r="D12" s="664">
        <f t="shared" si="0"/>
        <v>3208</v>
      </c>
      <c r="E12" s="664">
        <v>2899</v>
      </c>
      <c r="F12" s="661"/>
      <c r="G12" s="661"/>
      <c r="H12" s="661"/>
      <c r="I12" s="661"/>
      <c r="J12" s="661"/>
      <c r="K12" s="661"/>
      <c r="L12" s="661">
        <v>309</v>
      </c>
    </row>
    <row r="13" spans="1:12" s="659" customFormat="1" ht="11.25" customHeight="1" x14ac:dyDescent="0.25">
      <c r="A13" s="661">
        <v>8</v>
      </c>
      <c r="B13" s="666" t="s">
        <v>119</v>
      </c>
      <c r="C13" s="667" t="s">
        <v>120</v>
      </c>
      <c r="D13" s="664">
        <f t="shared" si="0"/>
        <v>1191</v>
      </c>
      <c r="E13" s="664">
        <v>1191</v>
      </c>
      <c r="F13" s="661"/>
      <c r="G13" s="661"/>
      <c r="H13" s="661"/>
      <c r="I13" s="661"/>
      <c r="J13" s="661"/>
      <c r="K13" s="661"/>
      <c r="L13" s="661"/>
    </row>
    <row r="14" spans="1:12" s="659" customFormat="1" ht="11.25" customHeight="1" x14ac:dyDescent="0.25">
      <c r="A14" s="661">
        <v>9</v>
      </c>
      <c r="B14" s="666" t="s">
        <v>121</v>
      </c>
      <c r="C14" s="667" t="s">
        <v>122</v>
      </c>
      <c r="D14" s="664">
        <f t="shared" si="0"/>
        <v>1050</v>
      </c>
      <c r="E14" s="664">
        <v>1050</v>
      </c>
      <c r="F14" s="661"/>
      <c r="G14" s="661"/>
      <c r="H14" s="661"/>
      <c r="I14" s="661"/>
      <c r="J14" s="661"/>
      <c r="K14" s="661"/>
      <c r="L14" s="661"/>
    </row>
    <row r="15" spans="1:12" s="659" customFormat="1" ht="11.25" customHeight="1" x14ac:dyDescent="0.25">
      <c r="A15" s="661">
        <v>10</v>
      </c>
      <c r="B15" s="666" t="s">
        <v>123</v>
      </c>
      <c r="C15" s="667" t="s">
        <v>124</v>
      </c>
      <c r="D15" s="664">
        <f t="shared" si="0"/>
        <v>1392</v>
      </c>
      <c r="E15" s="664">
        <v>1392</v>
      </c>
      <c r="F15" s="661"/>
      <c r="G15" s="661"/>
      <c r="H15" s="661"/>
      <c r="I15" s="661"/>
      <c r="J15" s="661"/>
      <c r="K15" s="661"/>
      <c r="L15" s="661"/>
    </row>
    <row r="16" spans="1:12" s="659" customFormat="1" ht="11.25" customHeight="1" x14ac:dyDescent="0.25">
      <c r="A16" s="661">
        <v>11</v>
      </c>
      <c r="B16" s="666" t="s">
        <v>125</v>
      </c>
      <c r="C16" s="667" t="s">
        <v>126</v>
      </c>
      <c r="D16" s="664">
        <f t="shared" si="0"/>
        <v>1081</v>
      </c>
      <c r="E16" s="664">
        <v>1081</v>
      </c>
      <c r="F16" s="661"/>
      <c r="G16" s="661"/>
      <c r="H16" s="661"/>
      <c r="I16" s="661"/>
      <c r="J16" s="661"/>
      <c r="K16" s="661"/>
      <c r="L16" s="661"/>
    </row>
    <row r="17" spans="1:12" s="659" customFormat="1" ht="11.25" customHeight="1" x14ac:dyDescent="0.25">
      <c r="A17" s="661">
        <v>12</v>
      </c>
      <c r="B17" s="666" t="s">
        <v>127</v>
      </c>
      <c r="C17" s="667" t="s">
        <v>128</v>
      </c>
      <c r="D17" s="664">
        <f t="shared" si="0"/>
        <v>2154</v>
      </c>
      <c r="E17" s="664">
        <v>2154</v>
      </c>
      <c r="F17" s="661"/>
      <c r="G17" s="661"/>
      <c r="H17" s="661"/>
      <c r="I17" s="661"/>
      <c r="J17" s="661"/>
      <c r="K17" s="661"/>
      <c r="L17" s="661"/>
    </row>
    <row r="18" spans="1:12" s="659" customFormat="1" ht="11.25" customHeight="1" x14ac:dyDescent="0.25">
      <c r="A18" s="661">
        <v>13</v>
      </c>
      <c r="B18" s="670" t="s">
        <v>733</v>
      </c>
      <c r="C18" s="671" t="s">
        <v>130</v>
      </c>
      <c r="D18" s="664"/>
      <c r="E18" s="664"/>
      <c r="F18" s="661"/>
      <c r="G18" s="661"/>
      <c r="H18" s="661"/>
      <c r="I18" s="661"/>
      <c r="J18" s="661"/>
      <c r="K18" s="661"/>
      <c r="L18" s="661"/>
    </row>
    <row r="19" spans="1:12" s="659" customFormat="1" ht="11.25" customHeight="1" x14ac:dyDescent="0.25">
      <c r="A19" s="661">
        <v>14</v>
      </c>
      <c r="B19" s="666" t="s">
        <v>131</v>
      </c>
      <c r="C19" s="667" t="s">
        <v>132</v>
      </c>
      <c r="D19" s="664">
        <f t="shared" ref="D19:D27" si="1">E19+K19+L19</f>
        <v>1430</v>
      </c>
      <c r="E19" s="664">
        <v>1430</v>
      </c>
      <c r="F19" s="661"/>
      <c r="G19" s="661"/>
      <c r="H19" s="661"/>
      <c r="I19" s="661"/>
      <c r="J19" s="661"/>
      <c r="K19" s="661"/>
      <c r="L19" s="661"/>
    </row>
    <row r="20" spans="1:12" s="659" customFormat="1" ht="11.25" customHeight="1" x14ac:dyDescent="0.25">
      <c r="A20" s="661">
        <v>15</v>
      </c>
      <c r="B20" s="666" t="s">
        <v>133</v>
      </c>
      <c r="C20" s="667" t="s">
        <v>134</v>
      </c>
      <c r="D20" s="664">
        <f t="shared" si="1"/>
        <v>2061</v>
      </c>
      <c r="E20" s="664">
        <v>2061</v>
      </c>
      <c r="F20" s="661"/>
      <c r="G20" s="661"/>
      <c r="H20" s="661"/>
      <c r="I20" s="661"/>
      <c r="J20" s="661"/>
      <c r="K20" s="661"/>
      <c r="L20" s="661"/>
    </row>
    <row r="21" spans="1:12" s="659" customFormat="1" ht="11.25" customHeight="1" x14ac:dyDescent="0.25">
      <c r="A21" s="661">
        <v>16</v>
      </c>
      <c r="B21" s="666" t="s">
        <v>135</v>
      </c>
      <c r="C21" s="667" t="s">
        <v>136</v>
      </c>
      <c r="D21" s="664">
        <f t="shared" si="1"/>
        <v>2747</v>
      </c>
      <c r="E21" s="664">
        <v>2747</v>
      </c>
      <c r="F21" s="661"/>
      <c r="G21" s="661"/>
      <c r="H21" s="661"/>
      <c r="I21" s="661"/>
      <c r="J21" s="661"/>
      <c r="K21" s="661"/>
      <c r="L21" s="661"/>
    </row>
    <row r="22" spans="1:12" s="659" customFormat="1" ht="11.25" customHeight="1" x14ac:dyDescent="0.25">
      <c r="A22" s="661">
        <v>17</v>
      </c>
      <c r="B22" s="666" t="s">
        <v>30</v>
      </c>
      <c r="C22" s="667" t="s">
        <v>31</v>
      </c>
      <c r="D22" s="664">
        <f t="shared" si="1"/>
        <v>5522</v>
      </c>
      <c r="E22" s="664">
        <v>5086</v>
      </c>
      <c r="F22" s="661"/>
      <c r="G22" s="661"/>
      <c r="H22" s="661"/>
      <c r="I22" s="661">
        <v>15</v>
      </c>
      <c r="J22" s="661"/>
      <c r="K22" s="661"/>
      <c r="L22" s="661">
        <v>436</v>
      </c>
    </row>
    <row r="23" spans="1:12" s="659" customFormat="1" ht="11.25" customHeight="1" x14ac:dyDescent="0.25">
      <c r="A23" s="661">
        <v>18</v>
      </c>
      <c r="B23" s="662" t="s">
        <v>137</v>
      </c>
      <c r="C23" s="665" t="s">
        <v>138</v>
      </c>
      <c r="D23" s="664">
        <f t="shared" si="1"/>
        <v>880</v>
      </c>
      <c r="E23" s="664">
        <v>880</v>
      </c>
      <c r="F23" s="661"/>
      <c r="G23" s="661"/>
      <c r="H23" s="661"/>
      <c r="I23" s="661"/>
      <c r="J23" s="661"/>
      <c r="K23" s="661"/>
      <c r="L23" s="661"/>
    </row>
    <row r="24" spans="1:12" s="659" customFormat="1" ht="11.25" customHeight="1" x14ac:dyDescent="0.25">
      <c r="A24" s="661">
        <v>19</v>
      </c>
      <c r="B24" s="662" t="s">
        <v>139</v>
      </c>
      <c r="C24" s="665" t="s">
        <v>140</v>
      </c>
      <c r="D24" s="664">
        <f t="shared" si="1"/>
        <v>664</v>
      </c>
      <c r="E24" s="664">
        <v>664</v>
      </c>
      <c r="F24" s="661"/>
      <c r="G24" s="661"/>
      <c r="H24" s="661"/>
      <c r="I24" s="661"/>
      <c r="J24" s="661"/>
      <c r="K24" s="661"/>
      <c r="L24" s="661"/>
    </row>
    <row r="25" spans="1:12" s="659" customFormat="1" ht="11.25" customHeight="1" x14ac:dyDescent="0.25">
      <c r="A25" s="661">
        <v>20</v>
      </c>
      <c r="B25" s="662" t="s">
        <v>84</v>
      </c>
      <c r="C25" s="665" t="s">
        <v>85</v>
      </c>
      <c r="D25" s="664">
        <f t="shared" si="1"/>
        <v>3509</v>
      </c>
      <c r="E25" s="664">
        <v>3509</v>
      </c>
      <c r="F25" s="661"/>
      <c r="G25" s="661"/>
      <c r="H25" s="661"/>
      <c r="I25" s="661">
        <v>5</v>
      </c>
      <c r="J25" s="661"/>
      <c r="K25" s="661"/>
      <c r="L25" s="661"/>
    </row>
    <row r="26" spans="1:12" s="659" customFormat="1" ht="11.25" customHeight="1" x14ac:dyDescent="0.25">
      <c r="A26" s="661">
        <v>21</v>
      </c>
      <c r="B26" s="662" t="s">
        <v>141</v>
      </c>
      <c r="C26" s="665" t="s">
        <v>142</v>
      </c>
      <c r="D26" s="664">
        <f t="shared" si="1"/>
        <v>3090</v>
      </c>
      <c r="E26" s="664">
        <v>3090</v>
      </c>
      <c r="F26" s="661"/>
      <c r="G26" s="661"/>
      <c r="H26" s="661"/>
      <c r="I26" s="661">
        <v>10</v>
      </c>
      <c r="J26" s="661"/>
      <c r="K26" s="661"/>
      <c r="L26" s="661"/>
    </row>
    <row r="27" spans="1:12" s="659" customFormat="1" ht="11.25" customHeight="1" x14ac:dyDescent="0.25">
      <c r="A27" s="661">
        <v>22</v>
      </c>
      <c r="B27" s="666" t="s">
        <v>143</v>
      </c>
      <c r="C27" s="667" t="s">
        <v>144</v>
      </c>
      <c r="D27" s="664">
        <f t="shared" si="1"/>
        <v>702</v>
      </c>
      <c r="E27" s="664">
        <v>702</v>
      </c>
      <c r="F27" s="661"/>
      <c r="G27" s="661"/>
      <c r="H27" s="661"/>
      <c r="I27" s="661"/>
      <c r="J27" s="661"/>
      <c r="K27" s="661"/>
      <c r="L27" s="661"/>
    </row>
    <row r="28" spans="1:12" s="659" customFormat="1" ht="11.25" customHeight="1" x14ac:dyDescent="0.25">
      <c r="A28" s="661">
        <v>23</v>
      </c>
      <c r="B28" s="666" t="s">
        <v>145</v>
      </c>
      <c r="C28" s="667" t="s">
        <v>146</v>
      </c>
      <c r="D28" s="664"/>
      <c r="E28" s="664"/>
      <c r="F28" s="661"/>
      <c r="G28" s="661"/>
      <c r="H28" s="661"/>
      <c r="I28" s="661"/>
      <c r="J28" s="661"/>
      <c r="K28" s="661"/>
      <c r="L28" s="661"/>
    </row>
    <row r="29" spans="1:12" s="659" customFormat="1" ht="11.25" customHeight="1" x14ac:dyDescent="0.25">
      <c r="A29" s="661">
        <v>24</v>
      </c>
      <c r="B29" s="666" t="s">
        <v>147</v>
      </c>
      <c r="C29" s="667" t="s">
        <v>148</v>
      </c>
      <c r="D29" s="664">
        <f>E29+K29+L29</f>
        <v>500</v>
      </c>
      <c r="E29" s="664"/>
      <c r="F29" s="661"/>
      <c r="G29" s="661"/>
      <c r="H29" s="661"/>
      <c r="I29" s="661"/>
      <c r="J29" s="661"/>
      <c r="K29" s="661"/>
      <c r="L29" s="661">
        <v>500</v>
      </c>
    </row>
    <row r="30" spans="1:12" s="659" customFormat="1" ht="11.25" customHeight="1" x14ac:dyDescent="0.25">
      <c r="A30" s="661">
        <v>25</v>
      </c>
      <c r="B30" s="662" t="s">
        <v>149</v>
      </c>
      <c r="C30" s="669" t="s">
        <v>150</v>
      </c>
      <c r="D30" s="664">
        <f>E30+K30+L30</f>
        <v>13139</v>
      </c>
      <c r="E30" s="664">
        <v>13139</v>
      </c>
      <c r="F30" s="661"/>
      <c r="G30" s="661"/>
      <c r="H30" s="661"/>
      <c r="I30" s="661"/>
      <c r="J30" s="661"/>
      <c r="K30" s="661"/>
      <c r="L30" s="661"/>
    </row>
    <row r="31" spans="1:12" s="659" customFormat="1" ht="11.25" customHeight="1" x14ac:dyDescent="0.25">
      <c r="A31" s="661">
        <v>26</v>
      </c>
      <c r="B31" s="666" t="s">
        <v>151</v>
      </c>
      <c r="C31" s="667" t="s">
        <v>152</v>
      </c>
      <c r="D31" s="664">
        <f>E31+K31+L31</f>
        <v>2448</v>
      </c>
      <c r="E31" s="664">
        <v>2448</v>
      </c>
      <c r="F31" s="661"/>
      <c r="G31" s="661"/>
      <c r="H31" s="661"/>
      <c r="I31" s="661">
        <v>80</v>
      </c>
      <c r="J31" s="661"/>
      <c r="K31" s="661"/>
      <c r="L31" s="661"/>
    </row>
    <row r="32" spans="1:12" s="659" customFormat="1" ht="11.25" customHeight="1" x14ac:dyDescent="0.25">
      <c r="A32" s="661">
        <v>27</v>
      </c>
      <c r="B32" s="662" t="s">
        <v>153</v>
      </c>
      <c r="C32" s="665" t="s">
        <v>154</v>
      </c>
      <c r="D32" s="664"/>
      <c r="E32" s="664"/>
      <c r="F32" s="661"/>
      <c r="G32" s="661"/>
      <c r="H32" s="661"/>
      <c r="I32" s="661"/>
      <c r="J32" s="661"/>
      <c r="K32" s="661"/>
      <c r="L32" s="661"/>
    </row>
    <row r="33" spans="1:12" s="659" customFormat="1" ht="11.25" customHeight="1" x14ac:dyDescent="0.25">
      <c r="A33" s="661">
        <v>28</v>
      </c>
      <c r="B33" s="662" t="s">
        <v>155</v>
      </c>
      <c r="C33" s="772" t="s">
        <v>156</v>
      </c>
      <c r="D33" s="664"/>
      <c r="E33" s="664"/>
      <c r="F33" s="661"/>
      <c r="G33" s="661"/>
      <c r="H33" s="661"/>
      <c r="I33" s="661"/>
      <c r="J33" s="661"/>
      <c r="K33" s="661"/>
      <c r="L33" s="661"/>
    </row>
    <row r="34" spans="1:12" s="659" customFormat="1" ht="11.25" customHeight="1" x14ac:dyDescent="0.25">
      <c r="A34" s="661">
        <v>29</v>
      </c>
      <c r="B34" s="666" t="s">
        <v>157</v>
      </c>
      <c r="C34" s="667" t="s">
        <v>158</v>
      </c>
      <c r="D34" s="664">
        <f t="shared" ref="D34:D55" si="2">E34+K34+L34</f>
        <v>4148</v>
      </c>
      <c r="E34" s="664">
        <v>4148</v>
      </c>
      <c r="F34" s="661"/>
      <c r="G34" s="661"/>
      <c r="H34" s="661"/>
      <c r="I34" s="661">
        <v>15</v>
      </c>
      <c r="J34" s="661"/>
      <c r="K34" s="661"/>
      <c r="L34" s="661"/>
    </row>
    <row r="35" spans="1:12" s="659" customFormat="1" ht="11.25" customHeight="1" x14ac:dyDescent="0.25">
      <c r="A35" s="661">
        <v>30</v>
      </c>
      <c r="B35" s="662" t="s">
        <v>46</v>
      </c>
      <c r="C35" s="665" t="s">
        <v>47</v>
      </c>
      <c r="D35" s="664">
        <f t="shared" si="2"/>
        <v>6347</v>
      </c>
      <c r="E35" s="664">
        <v>6347</v>
      </c>
      <c r="F35" s="661"/>
      <c r="G35" s="661"/>
      <c r="H35" s="661"/>
      <c r="I35" s="661">
        <v>15</v>
      </c>
      <c r="J35" s="661"/>
      <c r="K35" s="661"/>
      <c r="L35" s="661"/>
    </row>
    <row r="36" spans="1:12" s="659" customFormat="1" ht="11.25" customHeight="1" x14ac:dyDescent="0.25">
      <c r="A36" s="661">
        <v>31</v>
      </c>
      <c r="B36" s="668" t="s">
        <v>159</v>
      </c>
      <c r="C36" s="669" t="s">
        <v>160</v>
      </c>
      <c r="D36" s="664">
        <f t="shared" si="2"/>
        <v>1208</v>
      </c>
      <c r="E36" s="664">
        <v>1208</v>
      </c>
      <c r="F36" s="661"/>
      <c r="G36" s="661"/>
      <c r="H36" s="661"/>
      <c r="I36" s="661"/>
      <c r="J36" s="661"/>
      <c r="K36" s="661"/>
      <c r="L36" s="661"/>
    </row>
    <row r="37" spans="1:12" s="659" customFormat="1" ht="11.25" customHeight="1" x14ac:dyDescent="0.25">
      <c r="A37" s="661">
        <v>32</v>
      </c>
      <c r="B37" s="662" t="s">
        <v>58</v>
      </c>
      <c r="C37" s="665" t="s">
        <v>59</v>
      </c>
      <c r="D37" s="664">
        <f t="shared" si="2"/>
        <v>4819</v>
      </c>
      <c r="E37" s="664">
        <v>4271</v>
      </c>
      <c r="F37" s="661"/>
      <c r="G37" s="661"/>
      <c r="H37" s="661"/>
      <c r="I37" s="661">
        <v>15</v>
      </c>
      <c r="J37" s="661"/>
      <c r="K37" s="661"/>
      <c r="L37" s="661">
        <v>548</v>
      </c>
    </row>
    <row r="38" spans="1:12" s="659" customFormat="1" ht="11.25" customHeight="1" x14ac:dyDescent="0.25">
      <c r="A38" s="661">
        <v>33</v>
      </c>
      <c r="B38" s="662" t="s">
        <v>161</v>
      </c>
      <c r="C38" s="665" t="s">
        <v>162</v>
      </c>
      <c r="D38" s="664">
        <f t="shared" si="2"/>
        <v>1587</v>
      </c>
      <c r="E38" s="664">
        <v>1587</v>
      </c>
      <c r="F38" s="661"/>
      <c r="G38" s="661"/>
      <c r="H38" s="661"/>
      <c r="I38" s="661"/>
      <c r="J38" s="661"/>
      <c r="K38" s="661"/>
      <c r="L38" s="661"/>
    </row>
    <row r="39" spans="1:12" s="659" customFormat="1" ht="11.25" customHeight="1" x14ac:dyDescent="0.25">
      <c r="A39" s="661">
        <v>34</v>
      </c>
      <c r="B39" s="666" t="s">
        <v>82</v>
      </c>
      <c r="C39" s="667" t="s">
        <v>83</v>
      </c>
      <c r="D39" s="664">
        <f t="shared" si="2"/>
        <v>4134</v>
      </c>
      <c r="E39" s="664">
        <v>4134</v>
      </c>
      <c r="F39" s="661"/>
      <c r="G39" s="661"/>
      <c r="H39" s="661"/>
      <c r="I39" s="661">
        <v>10</v>
      </c>
      <c r="J39" s="661"/>
      <c r="K39" s="661"/>
      <c r="L39" s="661"/>
    </row>
    <row r="40" spans="1:12" s="659" customFormat="1" ht="11.25" customHeight="1" x14ac:dyDescent="0.25">
      <c r="A40" s="661">
        <v>35</v>
      </c>
      <c r="B40" s="662" t="s">
        <v>163</v>
      </c>
      <c r="C40" s="665" t="s">
        <v>164</v>
      </c>
      <c r="D40" s="664">
        <f t="shared" si="2"/>
        <v>1426</v>
      </c>
      <c r="E40" s="664">
        <v>1426</v>
      </c>
      <c r="F40" s="661"/>
      <c r="G40" s="661"/>
      <c r="H40" s="661"/>
      <c r="I40" s="661"/>
      <c r="J40" s="661"/>
      <c r="K40" s="661"/>
      <c r="L40" s="661"/>
    </row>
    <row r="41" spans="1:12" s="659" customFormat="1" ht="11.25" customHeight="1" x14ac:dyDescent="0.25">
      <c r="A41" s="661">
        <v>36</v>
      </c>
      <c r="B41" s="662" t="s">
        <v>165</v>
      </c>
      <c r="C41" s="665" t="s">
        <v>166</v>
      </c>
      <c r="D41" s="664">
        <f t="shared" si="2"/>
        <v>897</v>
      </c>
      <c r="E41" s="664">
        <v>897</v>
      </c>
      <c r="F41" s="661"/>
      <c r="G41" s="661"/>
      <c r="H41" s="661"/>
      <c r="I41" s="661"/>
      <c r="J41" s="661"/>
      <c r="K41" s="661"/>
      <c r="L41" s="661"/>
    </row>
    <row r="42" spans="1:12" s="659" customFormat="1" ht="11.25" customHeight="1" x14ac:dyDescent="0.25">
      <c r="A42" s="661">
        <v>37</v>
      </c>
      <c r="B42" s="672" t="s">
        <v>86</v>
      </c>
      <c r="C42" s="673" t="s">
        <v>87</v>
      </c>
      <c r="D42" s="664">
        <f t="shared" si="2"/>
        <v>1552</v>
      </c>
      <c r="E42" s="664">
        <v>1552</v>
      </c>
      <c r="F42" s="661"/>
      <c r="G42" s="661"/>
      <c r="H42" s="661"/>
      <c r="I42" s="661"/>
      <c r="J42" s="661"/>
      <c r="K42" s="661"/>
      <c r="L42" s="661"/>
    </row>
    <row r="43" spans="1:12" s="659" customFormat="1" ht="11.25" customHeight="1" x14ac:dyDescent="0.25">
      <c r="A43" s="661">
        <v>38</v>
      </c>
      <c r="B43" s="662" t="s">
        <v>167</v>
      </c>
      <c r="C43" s="665" t="s">
        <v>168</v>
      </c>
      <c r="D43" s="664">
        <f t="shared" si="2"/>
        <v>709</v>
      </c>
      <c r="E43" s="664">
        <v>709</v>
      </c>
      <c r="F43" s="661"/>
      <c r="G43" s="661"/>
      <c r="H43" s="661"/>
      <c r="I43" s="661"/>
      <c r="J43" s="661"/>
      <c r="K43" s="661"/>
      <c r="L43" s="661"/>
    </row>
    <row r="44" spans="1:12" s="659" customFormat="1" ht="11.25" customHeight="1" x14ac:dyDescent="0.25">
      <c r="A44" s="661">
        <v>39</v>
      </c>
      <c r="B44" s="668" t="s">
        <v>169</v>
      </c>
      <c r="C44" s="669" t="s">
        <v>170</v>
      </c>
      <c r="D44" s="664">
        <f t="shared" si="2"/>
        <v>963</v>
      </c>
      <c r="E44" s="664">
        <v>963</v>
      </c>
      <c r="F44" s="661"/>
      <c r="G44" s="661"/>
      <c r="H44" s="661"/>
      <c r="I44" s="661"/>
      <c r="J44" s="661">
        <v>100</v>
      </c>
      <c r="K44" s="661"/>
      <c r="L44" s="661"/>
    </row>
    <row r="45" spans="1:12" s="659" customFormat="1" ht="11.25" customHeight="1" x14ac:dyDescent="0.25">
      <c r="A45" s="661">
        <v>40</v>
      </c>
      <c r="B45" s="666" t="s">
        <v>171</v>
      </c>
      <c r="C45" s="667" t="s">
        <v>172</v>
      </c>
      <c r="D45" s="664">
        <f t="shared" si="2"/>
        <v>5843</v>
      </c>
      <c r="E45" s="664">
        <v>5557</v>
      </c>
      <c r="F45" s="661"/>
      <c r="G45" s="661"/>
      <c r="H45" s="661"/>
      <c r="I45" s="661">
        <v>25</v>
      </c>
      <c r="J45" s="661"/>
      <c r="K45" s="661"/>
      <c r="L45" s="661">
        <v>286</v>
      </c>
    </row>
    <row r="46" spans="1:12" s="659" customFormat="1" ht="11.25" customHeight="1" x14ac:dyDescent="0.25">
      <c r="A46" s="661">
        <v>41</v>
      </c>
      <c r="B46" s="662" t="s">
        <v>78</v>
      </c>
      <c r="C46" s="665" t="s">
        <v>79</v>
      </c>
      <c r="D46" s="664">
        <f t="shared" si="2"/>
        <v>1289</v>
      </c>
      <c r="E46" s="664">
        <v>1289</v>
      </c>
      <c r="F46" s="661"/>
      <c r="G46" s="661"/>
      <c r="H46" s="661"/>
      <c r="I46" s="661"/>
      <c r="J46" s="661"/>
      <c r="K46" s="661"/>
      <c r="L46" s="661"/>
    </row>
    <row r="47" spans="1:12" s="659" customFormat="1" ht="11.25" customHeight="1" x14ac:dyDescent="0.25">
      <c r="A47" s="661">
        <v>42</v>
      </c>
      <c r="B47" s="666" t="s">
        <v>173</v>
      </c>
      <c r="C47" s="667" t="s">
        <v>174</v>
      </c>
      <c r="D47" s="664">
        <f t="shared" si="2"/>
        <v>4351</v>
      </c>
      <c r="E47" s="664">
        <v>4351</v>
      </c>
      <c r="F47" s="661"/>
      <c r="G47" s="661"/>
      <c r="H47" s="661"/>
      <c r="I47" s="661"/>
      <c r="J47" s="661"/>
      <c r="K47" s="661"/>
      <c r="L47" s="661"/>
    </row>
    <row r="48" spans="1:12" s="659" customFormat="1" ht="11.25" customHeight="1" x14ac:dyDescent="0.25">
      <c r="A48" s="661">
        <v>43</v>
      </c>
      <c r="B48" s="662" t="s">
        <v>175</v>
      </c>
      <c r="C48" s="665" t="s">
        <v>176</v>
      </c>
      <c r="D48" s="664">
        <f t="shared" si="2"/>
        <v>962</v>
      </c>
      <c r="E48" s="664">
        <v>962</v>
      </c>
      <c r="F48" s="661"/>
      <c r="G48" s="661"/>
      <c r="H48" s="661"/>
      <c r="I48" s="661"/>
      <c r="J48" s="661"/>
      <c r="K48" s="661"/>
      <c r="L48" s="661"/>
    </row>
    <row r="49" spans="1:12" s="659" customFormat="1" ht="11.25" customHeight="1" x14ac:dyDescent="0.25">
      <c r="A49" s="661">
        <v>44</v>
      </c>
      <c r="B49" s="662" t="s">
        <v>42</v>
      </c>
      <c r="C49" s="665" t="s">
        <v>43</v>
      </c>
      <c r="D49" s="664">
        <f t="shared" si="2"/>
        <v>1544</v>
      </c>
      <c r="E49" s="664">
        <v>1544</v>
      </c>
      <c r="F49" s="661"/>
      <c r="G49" s="661"/>
      <c r="H49" s="661"/>
      <c r="I49" s="661"/>
      <c r="J49" s="661"/>
      <c r="K49" s="661"/>
      <c r="L49" s="661"/>
    </row>
    <row r="50" spans="1:12" s="659" customFormat="1" ht="11.25" customHeight="1" x14ac:dyDescent="0.25">
      <c r="A50" s="661">
        <v>45</v>
      </c>
      <c r="B50" s="674" t="s">
        <v>177</v>
      </c>
      <c r="C50" s="675" t="s">
        <v>178</v>
      </c>
      <c r="D50" s="664">
        <f t="shared" si="2"/>
        <v>1835</v>
      </c>
      <c r="E50" s="664">
        <v>1835</v>
      </c>
      <c r="F50" s="661"/>
      <c r="G50" s="661"/>
      <c r="H50" s="661"/>
      <c r="I50" s="661"/>
      <c r="J50" s="661"/>
      <c r="K50" s="661"/>
      <c r="L50" s="661"/>
    </row>
    <row r="51" spans="1:12" s="659" customFormat="1" ht="11.25" customHeight="1" x14ac:dyDescent="0.25">
      <c r="A51" s="661">
        <v>46</v>
      </c>
      <c r="B51" s="666" t="s">
        <v>179</v>
      </c>
      <c r="C51" s="667" t="s">
        <v>180</v>
      </c>
      <c r="D51" s="664">
        <f t="shared" si="2"/>
        <v>606</v>
      </c>
      <c r="E51" s="664">
        <v>606</v>
      </c>
      <c r="F51" s="661"/>
      <c r="G51" s="661"/>
      <c r="H51" s="661"/>
      <c r="I51" s="661"/>
      <c r="J51" s="661"/>
      <c r="K51" s="661"/>
      <c r="L51" s="661"/>
    </row>
    <row r="52" spans="1:12" s="659" customFormat="1" ht="11.25" customHeight="1" x14ac:dyDescent="0.25">
      <c r="A52" s="661">
        <v>47</v>
      </c>
      <c r="B52" s="662" t="s">
        <v>181</v>
      </c>
      <c r="C52" s="665" t="s">
        <v>182</v>
      </c>
      <c r="D52" s="664">
        <f t="shared" si="2"/>
        <v>1224</v>
      </c>
      <c r="E52" s="664">
        <v>1224</v>
      </c>
      <c r="F52" s="661"/>
      <c r="G52" s="661"/>
      <c r="H52" s="661"/>
      <c r="I52" s="661"/>
      <c r="J52" s="661"/>
      <c r="K52" s="661"/>
      <c r="L52" s="661"/>
    </row>
    <row r="53" spans="1:12" s="659" customFormat="1" ht="11.25" customHeight="1" x14ac:dyDescent="0.25">
      <c r="A53" s="661">
        <v>48</v>
      </c>
      <c r="B53" s="666" t="s">
        <v>183</v>
      </c>
      <c r="C53" s="667" t="s">
        <v>184</v>
      </c>
      <c r="D53" s="664">
        <f t="shared" si="2"/>
        <v>1893</v>
      </c>
      <c r="E53" s="664">
        <v>1893</v>
      </c>
      <c r="F53" s="661"/>
      <c r="G53" s="661"/>
      <c r="H53" s="661"/>
      <c r="I53" s="661"/>
      <c r="J53" s="661"/>
      <c r="K53" s="661"/>
      <c r="L53" s="661"/>
    </row>
    <row r="54" spans="1:12" s="659" customFormat="1" ht="11.25" customHeight="1" x14ac:dyDescent="0.25">
      <c r="A54" s="661">
        <v>49</v>
      </c>
      <c r="B54" s="662" t="s">
        <v>185</v>
      </c>
      <c r="C54" s="665" t="s">
        <v>186</v>
      </c>
      <c r="D54" s="664">
        <f t="shared" si="2"/>
        <v>6569</v>
      </c>
      <c r="E54" s="664">
        <v>6569</v>
      </c>
      <c r="F54" s="661"/>
      <c r="G54" s="661"/>
      <c r="H54" s="661"/>
      <c r="I54" s="661">
        <v>20</v>
      </c>
      <c r="J54" s="661"/>
      <c r="K54" s="661"/>
      <c r="L54" s="661"/>
    </row>
    <row r="55" spans="1:12" s="659" customFormat="1" ht="11.25" customHeight="1" x14ac:dyDescent="0.25">
      <c r="A55" s="661">
        <v>50</v>
      </c>
      <c r="B55" s="666" t="s">
        <v>187</v>
      </c>
      <c r="C55" s="667" t="s">
        <v>188</v>
      </c>
      <c r="D55" s="664">
        <f t="shared" si="2"/>
        <v>1010</v>
      </c>
      <c r="E55" s="664">
        <v>1010</v>
      </c>
      <c r="F55" s="661"/>
      <c r="G55" s="661"/>
      <c r="H55" s="661"/>
      <c r="I55" s="661"/>
      <c r="J55" s="661"/>
      <c r="K55" s="661"/>
      <c r="L55" s="661"/>
    </row>
    <row r="56" spans="1:12" s="659" customFormat="1" ht="11.25" customHeight="1" x14ac:dyDescent="0.25">
      <c r="A56" s="661">
        <v>51</v>
      </c>
      <c r="B56" s="666" t="s">
        <v>189</v>
      </c>
      <c r="C56" s="667" t="s">
        <v>190</v>
      </c>
      <c r="D56" s="664"/>
      <c r="E56" s="664"/>
      <c r="F56" s="661"/>
      <c r="G56" s="661"/>
      <c r="H56" s="661"/>
      <c r="I56" s="661"/>
      <c r="J56" s="661"/>
      <c r="K56" s="661"/>
      <c r="L56" s="661"/>
    </row>
    <row r="57" spans="1:12" s="659" customFormat="1" ht="11.25" customHeight="1" x14ac:dyDescent="0.25">
      <c r="A57" s="661">
        <v>52</v>
      </c>
      <c r="B57" s="666">
        <v>29179</v>
      </c>
      <c r="C57" s="667" t="s">
        <v>192</v>
      </c>
      <c r="D57" s="664">
        <f t="shared" ref="D57:D62" si="3">E57+K57+L57</f>
        <v>360</v>
      </c>
      <c r="E57" s="664"/>
      <c r="F57" s="661"/>
      <c r="G57" s="661"/>
      <c r="H57" s="661"/>
      <c r="I57" s="661"/>
      <c r="J57" s="661"/>
      <c r="K57" s="661"/>
      <c r="L57" s="661">
        <v>360</v>
      </c>
    </row>
    <row r="58" spans="1:12" s="659" customFormat="1" ht="11.25" customHeight="1" x14ac:dyDescent="0.25">
      <c r="A58" s="661">
        <v>53</v>
      </c>
      <c r="B58" s="666" t="s">
        <v>22</v>
      </c>
      <c r="C58" s="667" t="s">
        <v>23</v>
      </c>
      <c r="D58" s="664">
        <f t="shared" si="3"/>
        <v>2144</v>
      </c>
      <c r="E58" s="664">
        <v>2144</v>
      </c>
      <c r="F58" s="661"/>
      <c r="G58" s="661"/>
      <c r="H58" s="661"/>
      <c r="I58" s="661"/>
      <c r="J58" s="661"/>
      <c r="K58" s="661"/>
      <c r="L58" s="661"/>
    </row>
    <row r="59" spans="1:12" s="659" customFormat="1" ht="11.25" customHeight="1" x14ac:dyDescent="0.25">
      <c r="A59" s="661">
        <v>54</v>
      </c>
      <c r="B59" s="666" t="s">
        <v>24</v>
      </c>
      <c r="C59" s="667" t="s">
        <v>25</v>
      </c>
      <c r="D59" s="664">
        <f t="shared" si="3"/>
        <v>1686</v>
      </c>
      <c r="E59" s="664">
        <v>1686</v>
      </c>
      <c r="F59" s="661"/>
      <c r="G59" s="661"/>
      <c r="H59" s="661"/>
      <c r="I59" s="661"/>
      <c r="J59" s="661"/>
      <c r="K59" s="661"/>
      <c r="L59" s="661"/>
    </row>
    <row r="60" spans="1:12" s="659" customFormat="1" ht="11.25" customHeight="1" x14ac:dyDescent="0.25">
      <c r="A60" s="661">
        <v>55</v>
      </c>
      <c r="B60" s="666" t="s">
        <v>193</v>
      </c>
      <c r="C60" s="667" t="s">
        <v>590</v>
      </c>
      <c r="D60" s="664">
        <f t="shared" si="3"/>
        <v>2387</v>
      </c>
      <c r="E60" s="664">
        <v>2387</v>
      </c>
      <c r="F60" s="661"/>
      <c r="G60" s="661"/>
      <c r="H60" s="661"/>
      <c r="I60" s="661"/>
      <c r="J60" s="661"/>
      <c r="K60" s="661"/>
      <c r="L60" s="661"/>
    </row>
    <row r="61" spans="1:12" s="659" customFormat="1" ht="11.25" customHeight="1" x14ac:dyDescent="0.25">
      <c r="A61" s="661">
        <v>56</v>
      </c>
      <c r="B61" s="662" t="s">
        <v>26</v>
      </c>
      <c r="C61" s="667" t="s">
        <v>27</v>
      </c>
      <c r="D61" s="664">
        <f t="shared" si="3"/>
        <v>3064</v>
      </c>
      <c r="E61" s="664">
        <v>3064</v>
      </c>
      <c r="F61" s="661"/>
      <c r="G61" s="661"/>
      <c r="H61" s="661"/>
      <c r="I61" s="661"/>
      <c r="J61" s="661"/>
      <c r="K61" s="661"/>
      <c r="L61" s="661"/>
    </row>
    <row r="62" spans="1:12" s="659" customFormat="1" ht="12" customHeight="1" x14ac:dyDescent="0.25">
      <c r="A62" s="661">
        <v>57</v>
      </c>
      <c r="B62" s="668" t="s">
        <v>28</v>
      </c>
      <c r="C62" s="18" t="s">
        <v>195</v>
      </c>
      <c r="D62" s="664">
        <f t="shared" si="3"/>
        <v>1858</v>
      </c>
      <c r="E62" s="664">
        <v>1858</v>
      </c>
      <c r="F62" s="661"/>
      <c r="G62" s="661"/>
      <c r="H62" s="661"/>
      <c r="I62" s="661"/>
      <c r="J62" s="661"/>
      <c r="K62" s="661"/>
      <c r="L62" s="661"/>
    </row>
    <row r="63" spans="1:12" s="659" customFormat="1" ht="11.25" customHeight="1" x14ac:dyDescent="0.25">
      <c r="A63" s="661">
        <v>58</v>
      </c>
      <c r="B63" s="662" t="s">
        <v>196</v>
      </c>
      <c r="C63" s="667" t="s">
        <v>197</v>
      </c>
      <c r="D63" s="664"/>
      <c r="E63" s="664"/>
      <c r="F63" s="661"/>
      <c r="G63" s="661"/>
      <c r="H63" s="661"/>
      <c r="I63" s="661"/>
      <c r="J63" s="661"/>
      <c r="K63" s="661"/>
      <c r="L63" s="661"/>
    </row>
    <row r="64" spans="1:12" s="659" customFormat="1" ht="11.25" customHeight="1" x14ac:dyDescent="0.25">
      <c r="A64" s="661">
        <v>59</v>
      </c>
      <c r="B64" s="666" t="s">
        <v>198</v>
      </c>
      <c r="C64" s="667" t="s">
        <v>199</v>
      </c>
      <c r="D64" s="664"/>
      <c r="E64" s="664"/>
      <c r="F64" s="661"/>
      <c r="G64" s="661"/>
      <c r="H64" s="661"/>
      <c r="I64" s="661"/>
      <c r="J64" s="661"/>
      <c r="K64" s="661"/>
      <c r="L64" s="661"/>
    </row>
    <row r="65" spans="1:12" s="659" customFormat="1" ht="11.25" customHeight="1" x14ac:dyDescent="0.25">
      <c r="A65" s="661">
        <v>60</v>
      </c>
      <c r="B65" s="662" t="s">
        <v>62</v>
      </c>
      <c r="C65" s="667" t="s">
        <v>200</v>
      </c>
      <c r="D65" s="664">
        <f>E65+K65+L65</f>
        <v>4238</v>
      </c>
      <c r="E65" s="664">
        <v>4238</v>
      </c>
      <c r="F65" s="661"/>
      <c r="G65" s="661"/>
      <c r="H65" s="661"/>
      <c r="I65" s="661"/>
      <c r="J65" s="661"/>
      <c r="K65" s="661"/>
      <c r="L65" s="661"/>
    </row>
    <row r="66" spans="1:12" s="659" customFormat="1" ht="11.25" customHeight="1" x14ac:dyDescent="0.25">
      <c r="A66" s="661">
        <v>61</v>
      </c>
      <c r="B66" s="662" t="s">
        <v>64</v>
      </c>
      <c r="C66" s="667" t="s">
        <v>201</v>
      </c>
      <c r="D66" s="664">
        <f>E66+K66+L66</f>
        <v>2652</v>
      </c>
      <c r="E66" s="664">
        <v>2352</v>
      </c>
      <c r="F66" s="661"/>
      <c r="G66" s="661"/>
      <c r="H66" s="661"/>
      <c r="I66" s="661"/>
      <c r="J66" s="661"/>
      <c r="K66" s="661"/>
      <c r="L66" s="661">
        <v>300</v>
      </c>
    </row>
    <row r="67" spans="1:12" s="659" customFormat="1" ht="11.25" customHeight="1" x14ac:dyDescent="0.25">
      <c r="A67" s="661">
        <v>62</v>
      </c>
      <c r="B67" s="662" t="s">
        <v>66</v>
      </c>
      <c r="C67" s="667" t="s">
        <v>202</v>
      </c>
      <c r="D67" s="664">
        <f>E67+K67+L67</f>
        <v>5695</v>
      </c>
      <c r="E67" s="664">
        <v>5695</v>
      </c>
      <c r="F67" s="661">
        <v>32</v>
      </c>
      <c r="G67" s="661"/>
      <c r="H67" s="661"/>
      <c r="I67" s="661"/>
      <c r="J67" s="661"/>
      <c r="K67" s="661"/>
      <c r="L67" s="661"/>
    </row>
    <row r="68" spans="1:12" s="659" customFormat="1" ht="11.25" customHeight="1" x14ac:dyDescent="0.25">
      <c r="A68" s="661">
        <v>63</v>
      </c>
      <c r="B68" s="662" t="s">
        <v>203</v>
      </c>
      <c r="C68" s="667" t="s">
        <v>204</v>
      </c>
      <c r="D68" s="664"/>
      <c r="E68" s="664"/>
      <c r="F68" s="661"/>
      <c r="G68" s="661"/>
      <c r="H68" s="661"/>
      <c r="I68" s="661"/>
      <c r="J68" s="661"/>
      <c r="K68" s="661"/>
      <c r="L68" s="661"/>
    </row>
    <row r="69" spans="1:12" s="659" customFormat="1" ht="11.25" customHeight="1" x14ac:dyDescent="0.25">
      <c r="A69" s="661">
        <v>64</v>
      </c>
      <c r="B69" s="662" t="s">
        <v>205</v>
      </c>
      <c r="C69" s="667" t="s">
        <v>206</v>
      </c>
      <c r="D69" s="664"/>
      <c r="E69" s="664"/>
      <c r="F69" s="661"/>
      <c r="G69" s="661"/>
      <c r="H69" s="661"/>
      <c r="I69" s="661"/>
      <c r="J69" s="661"/>
      <c r="K69" s="661"/>
      <c r="L69" s="661"/>
    </row>
    <row r="70" spans="1:12" s="659" customFormat="1" ht="11.25" customHeight="1" x14ac:dyDescent="0.25">
      <c r="A70" s="661">
        <v>65</v>
      </c>
      <c r="B70" s="662" t="s">
        <v>207</v>
      </c>
      <c r="C70" s="667" t="s">
        <v>208</v>
      </c>
      <c r="D70" s="664"/>
      <c r="E70" s="664"/>
      <c r="F70" s="661"/>
      <c r="G70" s="661"/>
      <c r="H70" s="661"/>
      <c r="I70" s="661"/>
      <c r="J70" s="661"/>
      <c r="K70" s="661"/>
      <c r="L70" s="661"/>
    </row>
    <row r="71" spans="1:12" s="659" customFormat="1" ht="11.25" customHeight="1" x14ac:dyDescent="0.25">
      <c r="A71" s="661">
        <v>66</v>
      </c>
      <c r="B71" s="662" t="s">
        <v>209</v>
      </c>
      <c r="C71" s="667" t="s">
        <v>210</v>
      </c>
      <c r="D71" s="664"/>
      <c r="E71" s="664"/>
      <c r="F71" s="661"/>
      <c r="G71" s="661"/>
      <c r="H71" s="661"/>
      <c r="I71" s="661"/>
      <c r="J71" s="661"/>
      <c r="K71" s="661"/>
      <c r="L71" s="661"/>
    </row>
    <row r="72" spans="1:12" s="659" customFormat="1" ht="11.25" customHeight="1" x14ac:dyDescent="0.25">
      <c r="A72" s="661">
        <v>67</v>
      </c>
      <c r="B72" s="666" t="s">
        <v>211</v>
      </c>
      <c r="C72" s="667" t="s">
        <v>212</v>
      </c>
      <c r="D72" s="664"/>
      <c r="E72" s="664"/>
      <c r="F72" s="661"/>
      <c r="G72" s="661"/>
      <c r="H72" s="661"/>
      <c r="I72" s="661"/>
      <c r="J72" s="661"/>
      <c r="K72" s="661"/>
      <c r="L72" s="661"/>
    </row>
    <row r="73" spans="1:12" s="659" customFormat="1" ht="11.25" customHeight="1" x14ac:dyDescent="0.25">
      <c r="A73" s="661">
        <v>68</v>
      </c>
      <c r="B73" s="662" t="s">
        <v>213</v>
      </c>
      <c r="C73" s="665" t="s">
        <v>214</v>
      </c>
      <c r="D73" s="664"/>
      <c r="E73" s="664"/>
      <c r="F73" s="661"/>
      <c r="G73" s="661"/>
      <c r="H73" s="661"/>
      <c r="I73" s="661"/>
      <c r="J73" s="661"/>
      <c r="K73" s="661"/>
      <c r="L73" s="661"/>
    </row>
    <row r="74" spans="1:12" s="659" customFormat="1" ht="11.25" customHeight="1" x14ac:dyDescent="0.25">
      <c r="A74" s="661">
        <v>69</v>
      </c>
      <c r="B74" s="666" t="s">
        <v>215</v>
      </c>
      <c r="C74" s="667" t="s">
        <v>216</v>
      </c>
      <c r="D74" s="664"/>
      <c r="E74" s="664"/>
      <c r="F74" s="661"/>
      <c r="G74" s="661"/>
      <c r="H74" s="661"/>
      <c r="I74" s="661"/>
      <c r="J74" s="661"/>
      <c r="K74" s="661"/>
      <c r="L74" s="661"/>
    </row>
    <row r="75" spans="1:12" s="659" customFormat="1" ht="11.25" customHeight="1" x14ac:dyDescent="0.25">
      <c r="A75" s="661">
        <v>70</v>
      </c>
      <c r="B75" s="662" t="s">
        <v>217</v>
      </c>
      <c r="C75" s="667" t="s">
        <v>218</v>
      </c>
      <c r="D75" s="664">
        <f t="shared" ref="D75:D82" si="4">E75+K75+L75</f>
        <v>4521</v>
      </c>
      <c r="E75" s="664">
        <v>4521</v>
      </c>
      <c r="F75" s="661"/>
      <c r="G75" s="661"/>
      <c r="H75" s="661"/>
      <c r="I75" s="661"/>
      <c r="J75" s="661"/>
      <c r="K75" s="661"/>
      <c r="L75" s="661"/>
    </row>
    <row r="76" spans="1:12" s="659" customFormat="1" ht="11.25" customHeight="1" x14ac:dyDescent="0.25">
      <c r="A76" s="661">
        <v>71</v>
      </c>
      <c r="B76" s="666" t="s">
        <v>50</v>
      </c>
      <c r="C76" s="667" t="s">
        <v>219</v>
      </c>
      <c r="D76" s="664">
        <f t="shared" si="4"/>
        <v>8239</v>
      </c>
      <c r="E76" s="664">
        <v>7839</v>
      </c>
      <c r="F76" s="661"/>
      <c r="G76" s="661"/>
      <c r="H76" s="661"/>
      <c r="I76" s="661"/>
      <c r="J76" s="661"/>
      <c r="K76" s="661"/>
      <c r="L76" s="661">
        <v>400</v>
      </c>
    </row>
    <row r="77" spans="1:12" s="659" customFormat="1" ht="11.25" customHeight="1" x14ac:dyDescent="0.25">
      <c r="A77" s="661">
        <v>72</v>
      </c>
      <c r="B77" s="666" t="s">
        <v>52</v>
      </c>
      <c r="C77" s="667" t="s">
        <v>220</v>
      </c>
      <c r="D77" s="664">
        <f t="shared" si="4"/>
        <v>5791</v>
      </c>
      <c r="E77" s="664">
        <v>5519</v>
      </c>
      <c r="F77" s="661"/>
      <c r="G77" s="661"/>
      <c r="H77" s="661"/>
      <c r="I77" s="661"/>
      <c r="J77" s="661"/>
      <c r="K77" s="661"/>
      <c r="L77" s="661">
        <v>272</v>
      </c>
    </row>
    <row r="78" spans="1:12" s="659" customFormat="1" ht="11.25" customHeight="1" x14ac:dyDescent="0.25">
      <c r="A78" s="661">
        <v>73</v>
      </c>
      <c r="B78" s="845" t="s">
        <v>44</v>
      </c>
      <c r="C78" s="675" t="s">
        <v>221</v>
      </c>
      <c r="D78" s="664">
        <f t="shared" si="4"/>
        <v>2806</v>
      </c>
      <c r="E78" s="664">
        <v>2806</v>
      </c>
      <c r="F78" s="661"/>
      <c r="G78" s="661"/>
      <c r="H78" s="661"/>
      <c r="I78" s="661"/>
      <c r="J78" s="661"/>
      <c r="K78" s="661"/>
      <c r="L78" s="661"/>
    </row>
    <row r="79" spans="1:12" s="659" customFormat="1" ht="11.25" customHeight="1" x14ac:dyDescent="0.25">
      <c r="A79" s="661">
        <v>74</v>
      </c>
      <c r="B79" s="662" t="s">
        <v>54</v>
      </c>
      <c r="C79" s="667" t="s">
        <v>222</v>
      </c>
      <c r="D79" s="664">
        <f t="shared" si="4"/>
        <v>8409</v>
      </c>
      <c r="E79" s="664">
        <v>7911</v>
      </c>
      <c r="F79" s="661">
        <v>475</v>
      </c>
      <c r="G79" s="661"/>
      <c r="H79" s="661"/>
      <c r="I79" s="661"/>
      <c r="J79" s="661"/>
      <c r="K79" s="661"/>
      <c r="L79" s="661">
        <v>498</v>
      </c>
    </row>
    <row r="80" spans="1:12" s="659" customFormat="1" ht="11.25" customHeight="1" x14ac:dyDescent="0.25">
      <c r="A80" s="661">
        <v>75</v>
      </c>
      <c r="B80" s="662" t="s">
        <v>36</v>
      </c>
      <c r="C80" s="667" t="s">
        <v>37</v>
      </c>
      <c r="D80" s="664">
        <f t="shared" si="4"/>
        <v>2003</v>
      </c>
      <c r="E80" s="664">
        <v>1763</v>
      </c>
      <c r="F80" s="661"/>
      <c r="G80" s="661"/>
      <c r="H80" s="661"/>
      <c r="I80" s="661"/>
      <c r="J80" s="661"/>
      <c r="K80" s="661"/>
      <c r="L80" s="661">
        <v>240</v>
      </c>
    </row>
    <row r="81" spans="1:12" s="659" customFormat="1" ht="11.25" customHeight="1" x14ac:dyDescent="0.25">
      <c r="A81" s="661">
        <v>76</v>
      </c>
      <c r="B81" s="662" t="s">
        <v>48</v>
      </c>
      <c r="C81" s="667" t="s">
        <v>223</v>
      </c>
      <c r="D81" s="664">
        <f t="shared" si="4"/>
        <v>5700</v>
      </c>
      <c r="E81" s="664">
        <v>5700</v>
      </c>
      <c r="F81" s="661"/>
      <c r="G81" s="661"/>
      <c r="H81" s="661"/>
      <c r="I81" s="661"/>
      <c r="J81" s="661"/>
      <c r="K81" s="661"/>
      <c r="L81" s="661"/>
    </row>
    <row r="82" spans="1:12" s="659" customFormat="1" ht="11.25" customHeight="1" x14ac:dyDescent="0.25">
      <c r="A82" s="661">
        <v>77</v>
      </c>
      <c r="B82" s="662" t="s">
        <v>224</v>
      </c>
      <c r="C82" s="667" t="s">
        <v>225</v>
      </c>
      <c r="D82" s="664">
        <f t="shared" si="4"/>
        <v>800</v>
      </c>
      <c r="E82" s="664">
        <v>800</v>
      </c>
      <c r="F82" s="661"/>
      <c r="G82" s="661"/>
      <c r="H82" s="661"/>
      <c r="I82" s="661"/>
      <c r="J82" s="661"/>
      <c r="K82" s="661"/>
      <c r="L82" s="661"/>
    </row>
    <row r="83" spans="1:12" s="659" customFormat="1" ht="11.25" customHeight="1" x14ac:dyDescent="0.25">
      <c r="A83" s="661">
        <v>78</v>
      </c>
      <c r="B83" s="662" t="s">
        <v>226</v>
      </c>
      <c r="C83" s="772" t="s">
        <v>227</v>
      </c>
      <c r="D83" s="664"/>
      <c r="E83" s="664"/>
      <c r="F83" s="661"/>
      <c r="G83" s="661"/>
      <c r="H83" s="661"/>
      <c r="I83" s="661"/>
      <c r="J83" s="661"/>
      <c r="K83" s="661"/>
      <c r="L83" s="661"/>
    </row>
    <row r="84" spans="1:12" s="659" customFormat="1" ht="11.25" customHeight="1" x14ac:dyDescent="0.25">
      <c r="A84" s="927">
        <v>79</v>
      </c>
      <c r="B84" s="930" t="s">
        <v>228</v>
      </c>
      <c r="C84" s="773" t="s">
        <v>229</v>
      </c>
      <c r="D84" s="664">
        <f>E84+K84+L84</f>
        <v>5332</v>
      </c>
      <c r="E84" s="664">
        <v>5332</v>
      </c>
      <c r="F84" s="661"/>
      <c r="G84" s="661"/>
      <c r="H84" s="661"/>
      <c r="I84" s="661"/>
      <c r="J84" s="661"/>
      <c r="K84" s="661"/>
      <c r="L84" s="661"/>
    </row>
    <row r="85" spans="1:12" s="659" customFormat="1" ht="34.5" customHeight="1" x14ac:dyDescent="0.25">
      <c r="A85" s="928"/>
      <c r="B85" s="931"/>
      <c r="C85" s="18" t="s">
        <v>230</v>
      </c>
      <c r="D85" s="664">
        <f>E85+K85+L85</f>
        <v>199</v>
      </c>
      <c r="E85" s="664">
        <v>199</v>
      </c>
      <c r="F85" s="661"/>
      <c r="G85" s="661"/>
      <c r="H85" s="661"/>
      <c r="I85" s="661"/>
      <c r="J85" s="661"/>
      <c r="K85" s="661"/>
      <c r="L85" s="661"/>
    </row>
    <row r="86" spans="1:12" s="659" customFormat="1" ht="22.5" customHeight="1" x14ac:dyDescent="0.25">
      <c r="A86" s="928"/>
      <c r="B86" s="931"/>
      <c r="C86" s="18" t="s">
        <v>231</v>
      </c>
      <c r="D86" s="664">
        <f>E86+K86+L86</f>
        <v>0</v>
      </c>
      <c r="E86" s="664"/>
      <c r="F86" s="661"/>
      <c r="G86" s="661"/>
      <c r="H86" s="661"/>
      <c r="I86" s="661"/>
      <c r="J86" s="661"/>
      <c r="K86" s="661"/>
      <c r="L86" s="661"/>
    </row>
    <row r="87" spans="1:12" s="659" customFormat="1" ht="22.5" customHeight="1" x14ac:dyDescent="0.25">
      <c r="A87" s="929"/>
      <c r="B87" s="932"/>
      <c r="C87" s="19" t="s">
        <v>232</v>
      </c>
      <c r="D87" s="664">
        <f>E87+K87+L87</f>
        <v>5133</v>
      </c>
      <c r="E87" s="664">
        <v>5133</v>
      </c>
      <c r="F87" s="661"/>
      <c r="G87" s="661"/>
      <c r="H87" s="661"/>
      <c r="I87" s="661"/>
      <c r="J87" s="661"/>
      <c r="K87" s="661"/>
      <c r="L87" s="661"/>
    </row>
    <row r="88" spans="1:12" s="659" customFormat="1" ht="11.25" customHeight="1" x14ac:dyDescent="0.25">
      <c r="A88" s="661">
        <v>80</v>
      </c>
      <c r="B88" s="666" t="s">
        <v>233</v>
      </c>
      <c r="C88" s="667" t="s">
        <v>234</v>
      </c>
      <c r="D88" s="664"/>
      <c r="E88" s="664"/>
      <c r="F88" s="661"/>
      <c r="G88" s="661"/>
      <c r="H88" s="661"/>
      <c r="I88" s="661"/>
      <c r="J88" s="661"/>
      <c r="K88" s="661"/>
      <c r="L88" s="661"/>
    </row>
    <row r="89" spans="1:12" s="659" customFormat="1" ht="11.25" customHeight="1" x14ac:dyDescent="0.25">
      <c r="A89" s="661">
        <v>81</v>
      </c>
      <c r="B89" s="662" t="s">
        <v>235</v>
      </c>
      <c r="C89" s="667" t="s">
        <v>236</v>
      </c>
      <c r="D89" s="664">
        <f t="shared" ref="D89:D105" si="5">E89+K89+L89</f>
        <v>242</v>
      </c>
      <c r="E89" s="664">
        <v>242</v>
      </c>
      <c r="F89" s="661"/>
      <c r="G89" s="661"/>
      <c r="H89" s="661"/>
      <c r="I89" s="661"/>
      <c r="J89" s="661"/>
      <c r="K89" s="661"/>
      <c r="L89" s="661"/>
    </row>
    <row r="90" spans="1:12" s="659" customFormat="1" ht="11.25" customHeight="1" x14ac:dyDescent="0.25">
      <c r="A90" s="661">
        <v>82</v>
      </c>
      <c r="B90" s="666" t="s">
        <v>74</v>
      </c>
      <c r="C90" s="667" t="s">
        <v>237</v>
      </c>
      <c r="D90" s="664">
        <f t="shared" si="5"/>
        <v>1968</v>
      </c>
      <c r="E90" s="664">
        <v>1538</v>
      </c>
      <c r="F90" s="661"/>
      <c r="G90" s="661"/>
      <c r="H90" s="661"/>
      <c r="I90" s="661"/>
      <c r="J90" s="661"/>
      <c r="K90" s="661"/>
      <c r="L90" s="661">
        <v>430</v>
      </c>
    </row>
    <row r="91" spans="1:12" s="659" customFormat="1" ht="11.25" customHeight="1" x14ac:dyDescent="0.25">
      <c r="A91" s="661">
        <v>83</v>
      </c>
      <c r="B91" s="668" t="s">
        <v>38</v>
      </c>
      <c r="C91" s="669" t="s">
        <v>39</v>
      </c>
      <c r="D91" s="664">
        <f t="shared" si="5"/>
        <v>853</v>
      </c>
      <c r="E91" s="664">
        <v>853</v>
      </c>
      <c r="F91" s="661"/>
      <c r="G91" s="661"/>
      <c r="H91" s="661"/>
      <c r="I91" s="661"/>
      <c r="J91" s="661"/>
      <c r="K91" s="661"/>
      <c r="L91" s="661"/>
    </row>
    <row r="92" spans="1:12" s="659" customFormat="1" ht="11.25" customHeight="1" x14ac:dyDescent="0.25">
      <c r="A92" s="661">
        <v>84</v>
      </c>
      <c r="B92" s="662" t="s">
        <v>40</v>
      </c>
      <c r="C92" s="667" t="s">
        <v>41</v>
      </c>
      <c r="D92" s="664">
        <f t="shared" si="5"/>
        <v>881</v>
      </c>
      <c r="E92" s="664">
        <v>881</v>
      </c>
      <c r="F92" s="661"/>
      <c r="G92" s="661"/>
      <c r="H92" s="661"/>
      <c r="I92" s="661"/>
      <c r="J92" s="661"/>
      <c r="K92" s="661"/>
      <c r="L92" s="661"/>
    </row>
    <row r="93" spans="1:12" s="659" customFormat="1" ht="11.25" customHeight="1" x14ac:dyDescent="0.25">
      <c r="A93" s="661">
        <v>85</v>
      </c>
      <c r="B93" s="662" t="s">
        <v>238</v>
      </c>
      <c r="C93" s="667" t="s">
        <v>239</v>
      </c>
      <c r="D93" s="664">
        <f t="shared" si="5"/>
        <v>2479</v>
      </c>
      <c r="E93" s="664">
        <v>2479</v>
      </c>
      <c r="F93" s="661"/>
      <c r="G93" s="661"/>
      <c r="H93" s="661"/>
      <c r="I93" s="661"/>
      <c r="J93" s="661"/>
      <c r="K93" s="661"/>
      <c r="L93" s="661"/>
    </row>
    <row r="94" spans="1:12" s="659" customFormat="1" ht="11.25" customHeight="1" x14ac:dyDescent="0.25">
      <c r="A94" s="661">
        <v>86</v>
      </c>
      <c r="B94" s="668" t="s">
        <v>240</v>
      </c>
      <c r="C94" s="669" t="s">
        <v>241</v>
      </c>
      <c r="D94" s="664">
        <f t="shared" si="5"/>
        <v>1050</v>
      </c>
      <c r="E94" s="664">
        <v>1050</v>
      </c>
      <c r="F94" s="661"/>
      <c r="G94" s="661"/>
      <c r="H94" s="661"/>
      <c r="I94" s="661"/>
      <c r="J94" s="661"/>
      <c r="K94" s="661"/>
      <c r="L94" s="661"/>
    </row>
    <row r="95" spans="1:12" s="659" customFormat="1" ht="11.25" customHeight="1" x14ac:dyDescent="0.25">
      <c r="A95" s="661">
        <v>87</v>
      </c>
      <c r="B95" s="662" t="s">
        <v>88</v>
      </c>
      <c r="C95" s="667" t="s">
        <v>89</v>
      </c>
      <c r="D95" s="664">
        <f t="shared" si="5"/>
        <v>1283</v>
      </c>
      <c r="E95" s="664">
        <v>1283</v>
      </c>
      <c r="F95" s="661"/>
      <c r="G95" s="661"/>
      <c r="H95" s="661"/>
      <c r="I95" s="661"/>
      <c r="J95" s="661"/>
      <c r="K95" s="661"/>
      <c r="L95" s="661"/>
    </row>
    <row r="96" spans="1:12" s="659" customFormat="1" ht="11.25" customHeight="1" x14ac:dyDescent="0.25">
      <c r="A96" s="661">
        <v>88</v>
      </c>
      <c r="B96" s="668" t="s">
        <v>242</v>
      </c>
      <c r="C96" s="669" t="s">
        <v>243</v>
      </c>
      <c r="D96" s="664">
        <f t="shared" si="5"/>
        <v>3039</v>
      </c>
      <c r="E96" s="664">
        <v>3039</v>
      </c>
      <c r="F96" s="661"/>
      <c r="G96" s="661"/>
      <c r="H96" s="661"/>
      <c r="I96" s="661"/>
      <c r="J96" s="661"/>
      <c r="K96" s="661"/>
      <c r="L96" s="661"/>
    </row>
    <row r="97" spans="1:12" s="659" customFormat="1" ht="11.25" customHeight="1" x14ac:dyDescent="0.25">
      <c r="A97" s="661">
        <v>89</v>
      </c>
      <c r="B97" s="662" t="s">
        <v>244</v>
      </c>
      <c r="C97" s="667" t="s">
        <v>245</v>
      </c>
      <c r="D97" s="664">
        <f t="shared" si="5"/>
        <v>2297</v>
      </c>
      <c r="E97" s="664">
        <v>2297</v>
      </c>
      <c r="F97" s="661"/>
      <c r="G97" s="661"/>
      <c r="H97" s="661"/>
      <c r="I97" s="661"/>
      <c r="J97" s="661"/>
      <c r="K97" s="661"/>
      <c r="L97" s="661"/>
    </row>
    <row r="98" spans="1:12" s="659" customFormat="1" ht="11.25" customHeight="1" x14ac:dyDescent="0.25">
      <c r="A98" s="661">
        <v>90</v>
      </c>
      <c r="B98" s="666" t="s">
        <v>246</v>
      </c>
      <c r="C98" s="667" t="s">
        <v>247</v>
      </c>
      <c r="D98" s="664">
        <f t="shared" si="5"/>
        <v>799</v>
      </c>
      <c r="E98" s="664">
        <v>799</v>
      </c>
      <c r="F98" s="661"/>
      <c r="G98" s="661"/>
      <c r="H98" s="661"/>
      <c r="I98" s="661"/>
      <c r="J98" s="661"/>
      <c r="K98" s="661"/>
      <c r="L98" s="661"/>
    </row>
    <row r="99" spans="1:12" s="659" customFormat="1" ht="11.25" customHeight="1" x14ac:dyDescent="0.25">
      <c r="A99" s="661">
        <v>91</v>
      </c>
      <c r="B99" s="662" t="s">
        <v>248</v>
      </c>
      <c r="C99" s="665" t="s">
        <v>249</v>
      </c>
      <c r="D99" s="664">
        <f t="shared" si="5"/>
        <v>1245</v>
      </c>
      <c r="E99" s="664">
        <v>1245</v>
      </c>
      <c r="F99" s="661"/>
      <c r="G99" s="661"/>
      <c r="H99" s="661"/>
      <c r="I99" s="661"/>
      <c r="J99" s="661"/>
      <c r="K99" s="661"/>
      <c r="L99" s="661"/>
    </row>
    <row r="100" spans="1:12" s="659" customFormat="1" ht="11.25" customHeight="1" x14ac:dyDescent="0.25">
      <c r="A100" s="661">
        <v>92</v>
      </c>
      <c r="B100" s="662" t="s">
        <v>250</v>
      </c>
      <c r="C100" s="669" t="s">
        <v>251</v>
      </c>
      <c r="D100" s="664">
        <f t="shared" si="5"/>
        <v>1198</v>
      </c>
      <c r="E100" s="664">
        <v>1198</v>
      </c>
      <c r="F100" s="661"/>
      <c r="G100" s="661"/>
      <c r="H100" s="661"/>
      <c r="I100" s="661"/>
      <c r="J100" s="661"/>
      <c r="K100" s="661"/>
      <c r="L100" s="661"/>
    </row>
    <row r="101" spans="1:12" s="659" customFormat="1" ht="11.25" customHeight="1" x14ac:dyDescent="0.25">
      <c r="A101" s="661">
        <v>93</v>
      </c>
      <c r="B101" s="666" t="s">
        <v>32</v>
      </c>
      <c r="C101" s="667" t="s">
        <v>33</v>
      </c>
      <c r="D101" s="664">
        <f t="shared" si="5"/>
        <v>1480</v>
      </c>
      <c r="E101" s="664">
        <v>1480</v>
      </c>
      <c r="F101" s="661">
        <v>7</v>
      </c>
      <c r="G101" s="661"/>
      <c r="H101" s="661"/>
      <c r="I101" s="661">
        <v>10</v>
      </c>
      <c r="J101" s="661"/>
      <c r="K101" s="661"/>
      <c r="L101" s="661"/>
    </row>
    <row r="102" spans="1:12" s="659" customFormat="1" ht="11.25" customHeight="1" x14ac:dyDescent="0.25">
      <c r="A102" s="661">
        <v>94</v>
      </c>
      <c r="B102" s="662" t="s">
        <v>252</v>
      </c>
      <c r="C102" s="676" t="s">
        <v>253</v>
      </c>
      <c r="D102" s="664">
        <f t="shared" si="5"/>
        <v>921</v>
      </c>
      <c r="E102" s="664">
        <v>921</v>
      </c>
      <c r="F102" s="661"/>
      <c r="G102" s="661"/>
      <c r="H102" s="661"/>
      <c r="I102" s="661"/>
      <c r="J102" s="661"/>
      <c r="K102" s="661"/>
      <c r="L102" s="661"/>
    </row>
    <row r="103" spans="1:12" s="659" customFormat="1" ht="11.25" customHeight="1" x14ac:dyDescent="0.25">
      <c r="A103" s="661">
        <v>95</v>
      </c>
      <c r="B103" s="666" t="s">
        <v>254</v>
      </c>
      <c r="C103" s="667" t="s">
        <v>255</v>
      </c>
      <c r="D103" s="664">
        <f t="shared" si="5"/>
        <v>1353</v>
      </c>
      <c r="E103" s="664">
        <v>1353</v>
      </c>
      <c r="F103" s="661"/>
      <c r="G103" s="661"/>
      <c r="H103" s="661"/>
      <c r="I103" s="661"/>
      <c r="J103" s="661"/>
      <c r="K103" s="661"/>
      <c r="L103" s="661"/>
    </row>
    <row r="104" spans="1:12" s="659" customFormat="1" ht="11.25" customHeight="1" x14ac:dyDescent="0.25">
      <c r="A104" s="661">
        <v>96</v>
      </c>
      <c r="B104" s="666" t="s">
        <v>256</v>
      </c>
      <c r="C104" s="667" t="s">
        <v>257</v>
      </c>
      <c r="D104" s="664">
        <f t="shared" si="5"/>
        <v>2370</v>
      </c>
      <c r="E104" s="664">
        <v>2370</v>
      </c>
      <c r="F104" s="661"/>
      <c r="G104" s="661"/>
      <c r="H104" s="661"/>
      <c r="I104" s="661"/>
      <c r="J104" s="661"/>
      <c r="K104" s="661"/>
      <c r="L104" s="661"/>
    </row>
    <row r="105" spans="1:12" s="659" customFormat="1" ht="11.25" customHeight="1" x14ac:dyDescent="0.25">
      <c r="A105" s="661">
        <v>97</v>
      </c>
      <c r="B105" s="662" t="s">
        <v>76</v>
      </c>
      <c r="C105" s="669" t="s">
        <v>77</v>
      </c>
      <c r="D105" s="664">
        <f t="shared" si="5"/>
        <v>1078</v>
      </c>
      <c r="E105" s="664">
        <v>1078</v>
      </c>
      <c r="F105" s="661"/>
      <c r="G105" s="661"/>
      <c r="H105" s="661"/>
      <c r="I105" s="661"/>
      <c r="J105" s="661"/>
      <c r="K105" s="661"/>
      <c r="L105" s="661"/>
    </row>
    <row r="106" spans="1:12" s="659" customFormat="1" ht="11.25" customHeight="1" x14ac:dyDescent="0.25">
      <c r="A106" s="661">
        <v>98</v>
      </c>
      <c r="B106" s="662" t="s">
        <v>258</v>
      </c>
      <c r="C106" s="665" t="s">
        <v>259</v>
      </c>
      <c r="D106" s="664"/>
      <c r="E106" s="664"/>
      <c r="F106" s="661"/>
      <c r="G106" s="661"/>
      <c r="H106" s="661"/>
      <c r="I106" s="661"/>
      <c r="J106" s="661"/>
      <c r="K106" s="661"/>
      <c r="L106" s="661"/>
    </row>
    <row r="107" spans="1:12" s="659" customFormat="1" ht="11.25" customHeight="1" x14ac:dyDescent="0.25">
      <c r="A107" s="661">
        <v>99</v>
      </c>
      <c r="B107" s="662" t="s">
        <v>260</v>
      </c>
      <c r="C107" s="665" t="s">
        <v>261</v>
      </c>
      <c r="D107" s="664">
        <f>E107+K107+L107</f>
        <v>762</v>
      </c>
      <c r="E107" s="664">
        <v>762</v>
      </c>
      <c r="F107" s="661"/>
      <c r="G107" s="661">
        <v>762</v>
      </c>
      <c r="H107" s="661"/>
      <c r="I107" s="661"/>
      <c r="J107" s="661"/>
      <c r="K107" s="661"/>
      <c r="L107" s="661"/>
    </row>
    <row r="108" spans="1:12" s="659" customFormat="1" ht="11.25" customHeight="1" x14ac:dyDescent="0.25">
      <c r="A108" s="661">
        <v>100</v>
      </c>
      <c r="B108" s="666" t="s">
        <v>264</v>
      </c>
      <c r="C108" s="667" t="s">
        <v>265</v>
      </c>
      <c r="D108" s="664">
        <f>E108+K108+L108</f>
        <v>5</v>
      </c>
      <c r="E108" s="664">
        <v>5</v>
      </c>
      <c r="F108" s="661"/>
      <c r="G108" s="661"/>
      <c r="H108" s="661"/>
      <c r="I108" s="661"/>
      <c r="J108" s="661"/>
      <c r="K108" s="661"/>
      <c r="L108" s="661"/>
    </row>
    <row r="109" spans="1:12" s="659" customFormat="1" ht="11.25" customHeight="1" x14ac:dyDescent="0.25">
      <c r="A109" s="661">
        <v>101</v>
      </c>
      <c r="B109" s="668" t="s">
        <v>266</v>
      </c>
      <c r="C109" s="669" t="s">
        <v>267</v>
      </c>
      <c r="D109" s="664">
        <f>E109+K109+L109</f>
        <v>5</v>
      </c>
      <c r="E109" s="664">
        <v>5</v>
      </c>
      <c r="F109" s="661"/>
      <c r="G109" s="661"/>
      <c r="H109" s="661"/>
      <c r="I109" s="661"/>
      <c r="J109" s="661"/>
      <c r="K109" s="661"/>
      <c r="L109" s="661"/>
    </row>
    <row r="110" spans="1:12" s="659" customFormat="1" ht="11.25" customHeight="1" x14ac:dyDescent="0.25">
      <c r="A110" s="661">
        <v>102</v>
      </c>
      <c r="B110" s="662" t="s">
        <v>268</v>
      </c>
      <c r="C110" s="665" t="s">
        <v>269</v>
      </c>
      <c r="D110" s="664">
        <f>E110+K110+L110</f>
        <v>5</v>
      </c>
      <c r="E110" s="664">
        <v>5</v>
      </c>
      <c r="F110" s="661"/>
      <c r="G110" s="661"/>
      <c r="H110" s="661"/>
      <c r="I110" s="661"/>
      <c r="J110" s="661"/>
      <c r="K110" s="661"/>
      <c r="L110" s="661"/>
    </row>
    <row r="111" spans="1:12" s="659" customFormat="1" ht="11.25" customHeight="1" x14ac:dyDescent="0.25">
      <c r="A111" s="661">
        <v>103</v>
      </c>
      <c r="B111" s="662" t="s">
        <v>270</v>
      </c>
      <c r="C111" s="665" t="s">
        <v>271</v>
      </c>
      <c r="D111" s="664"/>
      <c r="E111" s="664"/>
      <c r="F111" s="661"/>
      <c r="G111" s="661"/>
      <c r="H111" s="661"/>
      <c r="I111" s="661"/>
      <c r="J111" s="661"/>
      <c r="K111" s="661"/>
      <c r="L111" s="661"/>
    </row>
    <row r="112" spans="1:12" s="659" customFormat="1" ht="11.25" customHeight="1" x14ac:dyDescent="0.25">
      <c r="A112" s="661">
        <v>104</v>
      </c>
      <c r="B112" s="666" t="s">
        <v>272</v>
      </c>
      <c r="C112" s="667" t="s">
        <v>273</v>
      </c>
      <c r="D112" s="664">
        <f>E112+K112+L112</f>
        <v>470</v>
      </c>
      <c r="E112" s="664">
        <v>470</v>
      </c>
      <c r="F112" s="661"/>
      <c r="G112" s="661"/>
      <c r="H112" s="661"/>
      <c r="I112" s="661"/>
      <c r="J112" s="661">
        <v>470</v>
      </c>
      <c r="K112" s="661"/>
      <c r="L112" s="661"/>
    </row>
    <row r="113" spans="1:12" s="659" customFormat="1" ht="11.25" customHeight="1" x14ac:dyDescent="0.25">
      <c r="A113" s="661">
        <v>105</v>
      </c>
      <c r="B113" s="666" t="s">
        <v>274</v>
      </c>
      <c r="C113" s="667" t="s">
        <v>275</v>
      </c>
      <c r="D113" s="664"/>
      <c r="E113" s="664"/>
      <c r="F113" s="661"/>
      <c r="G113" s="661"/>
      <c r="H113" s="661"/>
      <c r="I113" s="661"/>
      <c r="J113" s="661"/>
      <c r="K113" s="661"/>
      <c r="L113" s="661"/>
    </row>
    <row r="114" spans="1:12" s="659" customFormat="1" ht="11.25" customHeight="1" x14ac:dyDescent="0.25">
      <c r="A114" s="661">
        <v>106</v>
      </c>
      <c r="B114" s="662" t="s">
        <v>276</v>
      </c>
      <c r="C114" s="665" t="s">
        <v>277</v>
      </c>
      <c r="D114" s="664">
        <f>E114+K114+L114</f>
        <v>372</v>
      </c>
      <c r="E114" s="664">
        <v>372</v>
      </c>
      <c r="F114" s="661">
        <v>51</v>
      </c>
      <c r="G114" s="661">
        <v>321</v>
      </c>
      <c r="H114" s="661"/>
      <c r="I114" s="661"/>
      <c r="J114" s="661"/>
      <c r="K114" s="661"/>
      <c r="L114" s="661"/>
    </row>
    <row r="115" spans="1:12" s="659" customFormat="1" ht="11.25" customHeight="1" x14ac:dyDescent="0.25">
      <c r="A115" s="661">
        <v>107</v>
      </c>
      <c r="B115" s="662" t="s">
        <v>278</v>
      </c>
      <c r="C115" s="667" t="s">
        <v>279</v>
      </c>
      <c r="D115" s="664"/>
      <c r="E115" s="664"/>
      <c r="F115" s="661"/>
      <c r="G115" s="661"/>
      <c r="H115" s="661"/>
      <c r="I115" s="661"/>
      <c r="J115" s="661"/>
      <c r="K115" s="661"/>
      <c r="L115" s="661"/>
    </row>
    <row r="116" spans="1:12" s="659" customFormat="1" ht="11.25" customHeight="1" x14ac:dyDescent="0.25">
      <c r="A116" s="661">
        <v>108</v>
      </c>
      <c r="B116" s="662" t="s">
        <v>280</v>
      </c>
      <c r="C116" s="665" t="s">
        <v>281</v>
      </c>
      <c r="D116" s="664">
        <f>E116+K116+L116</f>
        <v>122</v>
      </c>
      <c r="E116" s="664">
        <v>122</v>
      </c>
      <c r="F116" s="661"/>
      <c r="G116" s="661">
        <v>122</v>
      </c>
      <c r="H116" s="661"/>
      <c r="I116" s="661"/>
      <c r="J116" s="661"/>
      <c r="K116" s="661"/>
      <c r="L116" s="661"/>
    </row>
    <row r="117" spans="1:12" s="659" customFormat="1" ht="11.25" customHeight="1" x14ac:dyDescent="0.25">
      <c r="A117" s="661">
        <v>109</v>
      </c>
      <c r="B117" s="666" t="s">
        <v>282</v>
      </c>
      <c r="C117" s="18" t="s">
        <v>283</v>
      </c>
      <c r="D117" s="664">
        <f>E117+K117+L117</f>
        <v>5</v>
      </c>
      <c r="E117" s="664">
        <v>5</v>
      </c>
      <c r="F117" s="661"/>
      <c r="G117" s="661"/>
      <c r="H117" s="661"/>
      <c r="I117" s="661"/>
      <c r="J117" s="661"/>
      <c r="K117" s="661"/>
      <c r="L117" s="661"/>
    </row>
    <row r="118" spans="1:12" s="659" customFormat="1" ht="11.25" customHeight="1" x14ac:dyDescent="0.25">
      <c r="A118" s="661">
        <v>110</v>
      </c>
      <c r="B118" s="666" t="s">
        <v>284</v>
      </c>
      <c r="C118" s="667" t="s">
        <v>285</v>
      </c>
      <c r="D118" s="664">
        <f>E118+K118+L118</f>
        <v>5</v>
      </c>
      <c r="E118" s="664">
        <v>5</v>
      </c>
      <c r="F118" s="661"/>
      <c r="G118" s="661"/>
      <c r="H118" s="661"/>
      <c r="I118" s="661"/>
      <c r="J118" s="661"/>
      <c r="K118" s="661"/>
      <c r="L118" s="661"/>
    </row>
    <row r="119" spans="1:12" s="659" customFormat="1" ht="11.25" customHeight="1" x14ac:dyDescent="0.25">
      <c r="A119" s="661">
        <v>111</v>
      </c>
      <c r="B119" s="666" t="s">
        <v>286</v>
      </c>
      <c r="C119" s="667" t="s">
        <v>746</v>
      </c>
      <c r="D119" s="664"/>
      <c r="E119" s="664"/>
      <c r="F119" s="661"/>
      <c r="G119" s="661"/>
      <c r="H119" s="661"/>
      <c r="I119" s="661"/>
      <c r="J119" s="661"/>
      <c r="K119" s="661"/>
      <c r="L119" s="661"/>
    </row>
    <row r="120" spans="1:12" s="659" customFormat="1" ht="11.25" customHeight="1" x14ac:dyDescent="0.25">
      <c r="A120" s="661">
        <v>112</v>
      </c>
      <c r="B120" s="666" t="s">
        <v>288</v>
      </c>
      <c r="C120" s="667" t="s">
        <v>289</v>
      </c>
      <c r="D120" s="664"/>
      <c r="E120" s="664"/>
      <c r="F120" s="661"/>
      <c r="G120" s="661"/>
      <c r="H120" s="661"/>
      <c r="I120" s="661"/>
      <c r="J120" s="661"/>
      <c r="K120" s="661"/>
      <c r="L120" s="661"/>
    </row>
    <row r="121" spans="1:12" s="659" customFormat="1" ht="11.25" customHeight="1" x14ac:dyDescent="0.25">
      <c r="A121" s="661">
        <v>113</v>
      </c>
      <c r="B121" s="677" t="s">
        <v>290</v>
      </c>
      <c r="C121" s="18" t="s">
        <v>747</v>
      </c>
      <c r="D121" s="664">
        <f>E121+K121+L121</f>
        <v>311</v>
      </c>
      <c r="E121" s="664">
        <v>311</v>
      </c>
      <c r="F121" s="661"/>
      <c r="G121" s="661">
        <v>311</v>
      </c>
      <c r="H121" s="661"/>
      <c r="I121" s="661"/>
      <c r="J121" s="661"/>
      <c r="K121" s="661"/>
      <c r="L121" s="661"/>
    </row>
    <row r="122" spans="1:12" s="659" customFormat="1" ht="11.25" customHeight="1" x14ac:dyDescent="0.25">
      <c r="A122" s="661">
        <v>114</v>
      </c>
      <c r="B122" s="662" t="s">
        <v>292</v>
      </c>
      <c r="C122" s="665" t="s">
        <v>293</v>
      </c>
      <c r="D122" s="664"/>
      <c r="E122" s="664"/>
      <c r="F122" s="661"/>
      <c r="G122" s="661"/>
      <c r="H122" s="661"/>
      <c r="I122" s="661"/>
      <c r="J122" s="661"/>
      <c r="K122" s="661"/>
      <c r="L122" s="661"/>
    </row>
    <row r="123" spans="1:12" s="659" customFormat="1" ht="11.25" customHeight="1" x14ac:dyDescent="0.25">
      <c r="A123" s="661">
        <v>115</v>
      </c>
      <c r="B123" s="666" t="s">
        <v>294</v>
      </c>
      <c r="C123" s="667" t="s">
        <v>295</v>
      </c>
      <c r="D123" s="664">
        <f t="shared" ref="D123:D135" si="6">E123+K123+L123</f>
        <v>4</v>
      </c>
      <c r="E123" s="664">
        <v>4</v>
      </c>
      <c r="F123" s="661"/>
      <c r="G123" s="661"/>
      <c r="H123" s="661"/>
      <c r="I123" s="661"/>
      <c r="J123" s="661"/>
      <c r="K123" s="661"/>
      <c r="L123" s="661"/>
    </row>
    <row r="124" spans="1:12" s="659" customFormat="1" ht="11.25" customHeight="1" x14ac:dyDescent="0.25">
      <c r="A124" s="661">
        <v>116</v>
      </c>
      <c r="B124" s="662" t="s">
        <v>296</v>
      </c>
      <c r="C124" s="667" t="s">
        <v>297</v>
      </c>
      <c r="D124" s="664">
        <f t="shared" si="6"/>
        <v>1298</v>
      </c>
      <c r="E124" s="664">
        <v>1298</v>
      </c>
      <c r="F124" s="661"/>
      <c r="G124" s="661"/>
      <c r="H124" s="661"/>
      <c r="I124" s="661"/>
      <c r="J124" s="661">
        <v>150</v>
      </c>
      <c r="K124" s="661"/>
      <c r="L124" s="661"/>
    </row>
    <row r="125" spans="1:12" s="659" customFormat="1" ht="11.25" customHeight="1" x14ac:dyDescent="0.25">
      <c r="A125" s="661">
        <v>117</v>
      </c>
      <c r="B125" s="666" t="s">
        <v>70</v>
      </c>
      <c r="C125" s="667" t="s">
        <v>298</v>
      </c>
      <c r="D125" s="664">
        <f t="shared" si="6"/>
        <v>40350</v>
      </c>
      <c r="E125" s="664">
        <v>40224</v>
      </c>
      <c r="F125" s="661">
        <v>40224</v>
      </c>
      <c r="G125" s="661"/>
      <c r="H125" s="661"/>
      <c r="I125" s="661"/>
      <c r="J125" s="661"/>
      <c r="K125" s="661">
        <v>126</v>
      </c>
      <c r="L125" s="661"/>
    </row>
    <row r="126" spans="1:12" s="659" customFormat="1" ht="11.25" customHeight="1" x14ac:dyDescent="0.25">
      <c r="A126" s="661">
        <v>118</v>
      </c>
      <c r="B126" s="666" t="s">
        <v>72</v>
      </c>
      <c r="C126" s="667" t="s">
        <v>73</v>
      </c>
      <c r="D126" s="664">
        <f t="shared" si="6"/>
        <v>430</v>
      </c>
      <c r="E126" s="664">
        <v>430</v>
      </c>
      <c r="F126" s="661"/>
      <c r="G126" s="661"/>
      <c r="H126" s="661"/>
      <c r="I126" s="661"/>
      <c r="J126" s="661"/>
      <c r="K126" s="661"/>
      <c r="L126" s="661"/>
    </row>
    <row r="127" spans="1:12" s="659" customFormat="1" ht="11.25" customHeight="1" x14ac:dyDescent="0.25">
      <c r="A127" s="661">
        <v>119</v>
      </c>
      <c r="B127" s="662" t="s">
        <v>34</v>
      </c>
      <c r="C127" s="667" t="s">
        <v>35</v>
      </c>
      <c r="D127" s="664">
        <f t="shared" si="6"/>
        <v>4061</v>
      </c>
      <c r="E127" s="664">
        <f>2796+718</f>
        <v>3514</v>
      </c>
      <c r="F127" s="661">
        <v>279</v>
      </c>
      <c r="G127" s="661"/>
      <c r="H127" s="661"/>
      <c r="I127" s="661"/>
      <c r="J127" s="661"/>
      <c r="K127" s="661"/>
      <c r="L127" s="661">
        <f>547</f>
        <v>547</v>
      </c>
    </row>
    <row r="128" spans="1:12" s="659" customFormat="1" ht="11.25" customHeight="1" x14ac:dyDescent="0.25">
      <c r="A128" s="661">
        <v>120</v>
      </c>
      <c r="B128" s="666" t="s">
        <v>299</v>
      </c>
      <c r="C128" s="667" t="s">
        <v>300</v>
      </c>
      <c r="D128" s="664">
        <f t="shared" si="6"/>
        <v>2160</v>
      </c>
      <c r="E128" s="664">
        <v>2160</v>
      </c>
      <c r="F128" s="661"/>
      <c r="G128" s="661"/>
      <c r="H128" s="661"/>
      <c r="I128" s="661"/>
      <c r="J128" s="661"/>
      <c r="K128" s="661"/>
      <c r="L128" s="661"/>
    </row>
    <row r="129" spans="1:12" s="659" customFormat="1" ht="11.25" customHeight="1" x14ac:dyDescent="0.25">
      <c r="A129" s="661">
        <v>121</v>
      </c>
      <c r="B129" s="662" t="s">
        <v>301</v>
      </c>
      <c r="C129" s="665" t="s">
        <v>302</v>
      </c>
      <c r="D129" s="664">
        <f t="shared" si="6"/>
        <v>2460</v>
      </c>
      <c r="E129" s="664">
        <f>3662-1202</f>
        <v>2460</v>
      </c>
      <c r="F129" s="661"/>
      <c r="G129" s="661"/>
      <c r="H129" s="661"/>
      <c r="I129" s="661"/>
      <c r="J129" s="661"/>
      <c r="K129" s="661"/>
      <c r="L129" s="661"/>
    </row>
    <row r="130" spans="1:12" s="659" customFormat="1" ht="11.25" customHeight="1" x14ac:dyDescent="0.25">
      <c r="A130" s="661">
        <v>122</v>
      </c>
      <c r="B130" s="662" t="s">
        <v>303</v>
      </c>
      <c r="C130" s="665" t="s">
        <v>304</v>
      </c>
      <c r="D130" s="664">
        <f t="shared" si="6"/>
        <v>1543</v>
      </c>
      <c r="E130" s="664">
        <v>1543</v>
      </c>
      <c r="F130" s="661"/>
      <c r="G130" s="661">
        <v>657</v>
      </c>
      <c r="H130" s="661"/>
      <c r="I130" s="661"/>
      <c r="J130" s="661"/>
      <c r="K130" s="661"/>
      <c r="L130" s="661"/>
    </row>
    <row r="131" spans="1:12" s="659" customFormat="1" ht="11.25" customHeight="1" x14ac:dyDescent="0.25">
      <c r="A131" s="661">
        <v>123</v>
      </c>
      <c r="B131" s="666" t="s">
        <v>16</v>
      </c>
      <c r="C131" s="667" t="s">
        <v>17</v>
      </c>
      <c r="D131" s="664">
        <f t="shared" si="6"/>
        <v>2500</v>
      </c>
      <c r="E131" s="664"/>
      <c r="F131" s="661"/>
      <c r="G131" s="661"/>
      <c r="H131" s="661"/>
      <c r="I131" s="661"/>
      <c r="J131" s="661"/>
      <c r="K131" s="661"/>
      <c r="L131" s="661">
        <v>2500</v>
      </c>
    </row>
    <row r="132" spans="1:12" s="659" customFormat="1" ht="11.25" customHeight="1" x14ac:dyDescent="0.25">
      <c r="A132" s="661">
        <v>124</v>
      </c>
      <c r="B132" s="666" t="s">
        <v>68</v>
      </c>
      <c r="C132" s="667" t="s">
        <v>69</v>
      </c>
      <c r="D132" s="664">
        <f t="shared" si="6"/>
        <v>2254</v>
      </c>
      <c r="E132" s="664">
        <v>713</v>
      </c>
      <c r="F132" s="661"/>
      <c r="G132" s="661"/>
      <c r="H132" s="661"/>
      <c r="I132" s="661"/>
      <c r="J132" s="661"/>
      <c r="K132" s="661"/>
      <c r="L132" s="661">
        <v>1541</v>
      </c>
    </row>
    <row r="133" spans="1:12" s="659" customFormat="1" ht="11.25" customHeight="1" x14ac:dyDescent="0.25">
      <c r="A133" s="661">
        <v>125</v>
      </c>
      <c r="B133" s="666" t="s">
        <v>60</v>
      </c>
      <c r="C133" s="667" t="s">
        <v>305</v>
      </c>
      <c r="D133" s="664">
        <f t="shared" si="6"/>
        <v>2936</v>
      </c>
      <c r="E133" s="664">
        <v>2936</v>
      </c>
      <c r="F133" s="661"/>
      <c r="G133" s="678"/>
      <c r="H133" s="769"/>
      <c r="I133" s="661"/>
      <c r="J133" s="661"/>
      <c r="K133" s="661"/>
      <c r="L133" s="661"/>
    </row>
    <row r="134" spans="1:12" s="659" customFormat="1" ht="11.25" customHeight="1" x14ac:dyDescent="0.25">
      <c r="A134" s="661">
        <v>126</v>
      </c>
      <c r="B134" s="666" t="s">
        <v>56</v>
      </c>
      <c r="C134" s="667" t="s">
        <v>306</v>
      </c>
      <c r="D134" s="664">
        <f t="shared" si="6"/>
        <v>4623</v>
      </c>
      <c r="E134" s="664">
        <v>4215</v>
      </c>
      <c r="F134" s="661"/>
      <c r="G134" s="661"/>
      <c r="H134" s="661"/>
      <c r="I134" s="661"/>
      <c r="J134" s="661"/>
      <c r="K134" s="661"/>
      <c r="L134" s="661">
        <v>408</v>
      </c>
    </row>
    <row r="135" spans="1:12" s="659" customFormat="1" ht="11.25" customHeight="1" x14ac:dyDescent="0.25">
      <c r="A135" s="661">
        <v>127</v>
      </c>
      <c r="B135" s="666" t="s">
        <v>307</v>
      </c>
      <c r="C135" s="667" t="s">
        <v>308</v>
      </c>
      <c r="D135" s="664">
        <f t="shared" si="6"/>
        <v>882</v>
      </c>
      <c r="E135" s="664">
        <v>882</v>
      </c>
      <c r="F135" s="661"/>
      <c r="G135" s="661"/>
      <c r="H135" s="661">
        <v>882</v>
      </c>
      <c r="I135" s="661"/>
      <c r="J135" s="661"/>
      <c r="K135" s="661"/>
      <c r="L135" s="661"/>
    </row>
    <row r="136" spans="1:12" s="659" customFormat="1" ht="11.25" customHeight="1" x14ac:dyDescent="0.25">
      <c r="A136" s="661">
        <v>128</v>
      </c>
      <c r="B136" s="662" t="s">
        <v>309</v>
      </c>
      <c r="C136" s="665" t="s">
        <v>310</v>
      </c>
      <c r="D136" s="664"/>
      <c r="E136" s="664"/>
      <c r="F136" s="661"/>
      <c r="G136" s="661"/>
      <c r="H136" s="661"/>
      <c r="I136" s="661"/>
      <c r="J136" s="661"/>
      <c r="K136" s="661"/>
      <c r="L136" s="661"/>
    </row>
    <row r="137" spans="1:12" s="659" customFormat="1" ht="11.25" customHeight="1" x14ac:dyDescent="0.25">
      <c r="A137" s="661">
        <v>129</v>
      </c>
      <c r="B137" s="666" t="s">
        <v>311</v>
      </c>
      <c r="C137" s="667" t="s">
        <v>312</v>
      </c>
      <c r="D137" s="664">
        <f>E137+K137+L137</f>
        <v>1095</v>
      </c>
      <c r="E137" s="664">
        <v>1000</v>
      </c>
      <c r="F137" s="661">
        <v>1000</v>
      </c>
      <c r="G137" s="661"/>
      <c r="H137" s="661"/>
      <c r="I137" s="661"/>
      <c r="J137" s="661"/>
      <c r="K137" s="661">
        <v>95</v>
      </c>
      <c r="L137" s="661"/>
    </row>
    <row r="138" spans="1:12" s="659" customFormat="1" ht="11.25" customHeight="1" x14ac:dyDescent="0.25">
      <c r="A138" s="661">
        <v>130</v>
      </c>
      <c r="B138" s="774" t="s">
        <v>313</v>
      </c>
      <c r="C138" s="775" t="s">
        <v>314</v>
      </c>
      <c r="D138" s="664"/>
      <c r="E138" s="664"/>
      <c r="F138" s="661"/>
      <c r="G138" s="661"/>
      <c r="H138" s="661"/>
      <c r="I138" s="661"/>
      <c r="J138" s="661"/>
      <c r="K138" s="661"/>
      <c r="L138" s="661"/>
    </row>
    <row r="139" spans="1:12" s="659" customFormat="1" ht="11.25" customHeight="1" x14ac:dyDescent="0.25">
      <c r="A139" s="661">
        <v>131</v>
      </c>
      <c r="B139" s="776" t="s">
        <v>315</v>
      </c>
      <c r="C139" s="777" t="s">
        <v>316</v>
      </c>
      <c r="D139" s="664"/>
      <c r="E139" s="664"/>
      <c r="F139" s="661"/>
      <c r="G139" s="661"/>
      <c r="H139" s="661"/>
      <c r="I139" s="661"/>
      <c r="J139" s="661"/>
      <c r="K139" s="661"/>
      <c r="L139" s="661"/>
    </row>
    <row r="140" spans="1:12" s="659" customFormat="1" ht="11.25" customHeight="1" x14ac:dyDescent="0.25">
      <c r="A140" s="661">
        <v>132</v>
      </c>
      <c r="B140" s="778" t="s">
        <v>317</v>
      </c>
      <c r="C140" s="779" t="s">
        <v>318</v>
      </c>
      <c r="D140" s="664"/>
      <c r="E140" s="664"/>
      <c r="F140" s="661"/>
      <c r="G140" s="661"/>
      <c r="H140" s="661"/>
      <c r="I140" s="661"/>
      <c r="J140" s="661"/>
      <c r="K140" s="661"/>
      <c r="L140" s="661"/>
    </row>
    <row r="141" spans="1:12" s="659" customFormat="1" ht="11.25" customHeight="1" x14ac:dyDescent="0.25">
      <c r="A141" s="661">
        <v>133</v>
      </c>
      <c r="B141" s="780" t="s">
        <v>319</v>
      </c>
      <c r="C141" s="705" t="s">
        <v>320</v>
      </c>
      <c r="D141" s="664"/>
      <c r="E141" s="664"/>
      <c r="F141" s="661"/>
      <c r="G141" s="661"/>
      <c r="H141" s="661"/>
      <c r="I141" s="661"/>
      <c r="J141" s="661"/>
      <c r="K141" s="661"/>
      <c r="L141" s="661"/>
    </row>
    <row r="142" spans="1:12" s="659" customFormat="1" ht="11.25" customHeight="1" x14ac:dyDescent="0.25">
      <c r="A142" s="661">
        <v>134</v>
      </c>
      <c r="B142" s="704" t="s">
        <v>323</v>
      </c>
      <c r="C142" s="705" t="s">
        <v>324</v>
      </c>
      <c r="D142" s="664"/>
      <c r="E142" s="664"/>
      <c r="F142" s="661"/>
      <c r="G142" s="661"/>
      <c r="H142" s="661"/>
      <c r="I142" s="661"/>
      <c r="J142" s="661"/>
      <c r="K142" s="661"/>
      <c r="L142" s="661"/>
    </row>
    <row r="143" spans="1:12" s="659" customFormat="1" ht="11.25" customHeight="1" x14ac:dyDescent="0.25">
      <c r="A143" s="661">
        <v>135</v>
      </c>
      <c r="B143" s="704" t="s">
        <v>736</v>
      </c>
      <c r="C143" s="705" t="s">
        <v>737</v>
      </c>
      <c r="D143" s="664">
        <f>E143+K143+L143</f>
        <v>195</v>
      </c>
      <c r="E143" s="664">
        <v>195</v>
      </c>
      <c r="F143" s="661"/>
      <c r="G143" s="661"/>
      <c r="H143" s="661">
        <v>195</v>
      </c>
      <c r="I143" s="661"/>
      <c r="J143" s="661"/>
      <c r="K143" s="661"/>
      <c r="L143" s="661"/>
    </row>
    <row r="144" spans="1:12" s="659" customFormat="1" ht="11.25" customHeight="1" x14ac:dyDescent="0.25">
      <c r="A144" s="661">
        <v>136</v>
      </c>
      <c r="B144" s="666">
        <v>20058</v>
      </c>
      <c r="C144" s="667" t="s">
        <v>785</v>
      </c>
      <c r="D144" s="664">
        <f>E144+K144+L144</f>
        <v>4</v>
      </c>
      <c r="E144" s="664">
        <v>4</v>
      </c>
      <c r="F144" s="661"/>
      <c r="G144" s="661"/>
      <c r="H144" s="661"/>
      <c r="I144" s="661"/>
      <c r="J144" s="661"/>
      <c r="K144" s="661"/>
      <c r="L144" s="661"/>
    </row>
    <row r="145" spans="1:12" s="683" customFormat="1" ht="12.75" x14ac:dyDescent="0.25">
      <c r="A145" s="679"/>
      <c r="B145" s="680"/>
      <c r="C145" s="681" t="s">
        <v>108</v>
      </c>
      <c r="D145" s="682">
        <f>SUM(D6:D143)-D84</f>
        <v>278374</v>
      </c>
      <c r="E145" s="682">
        <f>SUM(E6:E143)-E84</f>
        <v>268037</v>
      </c>
      <c r="F145" s="682">
        <f>SUM(F6:F143)</f>
        <v>42068</v>
      </c>
      <c r="G145" s="682">
        <f>SUM(G6:G143)</f>
        <v>2173</v>
      </c>
      <c r="H145" s="682">
        <f>SUM(H6:H143)</f>
        <v>1077</v>
      </c>
      <c r="I145" s="682">
        <f>SUM(I6:I143)</f>
        <v>250</v>
      </c>
      <c r="J145" s="682">
        <f>SUM(J6:J143)</f>
        <v>720</v>
      </c>
      <c r="K145" s="682">
        <f>SUM(K6:K143)</f>
        <v>221</v>
      </c>
      <c r="L145" s="682">
        <f>SUM(L6:L143)</f>
        <v>10116</v>
      </c>
    </row>
    <row r="146" spans="1:12" s="683" customFormat="1" ht="12.75" x14ac:dyDescent="0.25">
      <c r="A146" s="679"/>
      <c r="B146" s="680"/>
      <c r="C146" s="684" t="s">
        <v>105</v>
      </c>
      <c r="D146" s="685">
        <v>5836</v>
      </c>
      <c r="E146" s="685">
        <f>5356+480</f>
        <v>5836</v>
      </c>
      <c r="F146" s="682">
        <v>351</v>
      </c>
      <c r="G146" s="682">
        <v>5</v>
      </c>
      <c r="H146" s="682"/>
      <c r="I146" s="682"/>
      <c r="J146" s="682"/>
      <c r="K146" s="682"/>
      <c r="L146" s="682"/>
    </row>
    <row r="147" spans="1:12" s="683" customFormat="1" x14ac:dyDescent="0.25">
      <c r="A147" s="846"/>
      <c r="B147" s="846"/>
      <c r="C147" s="781" t="s">
        <v>107</v>
      </c>
      <c r="D147" s="682"/>
      <c r="E147" s="682"/>
      <c r="F147" s="682"/>
      <c r="G147" s="682"/>
      <c r="H147" s="682"/>
      <c r="I147" s="682"/>
      <c r="J147" s="682"/>
      <c r="K147" s="682"/>
      <c r="L147" s="682"/>
    </row>
    <row r="148" spans="1:12" s="683" customFormat="1" x14ac:dyDescent="0.25">
      <c r="A148" s="933" t="s">
        <v>335</v>
      </c>
      <c r="B148" s="933"/>
      <c r="C148" s="933"/>
      <c r="D148" s="682">
        <f t="shared" ref="D148:K148" si="7">SUM(D145:D147)</f>
        <v>284210</v>
      </c>
      <c r="E148" s="682">
        <f t="shared" si="7"/>
        <v>273873</v>
      </c>
      <c r="F148" s="682">
        <f t="shared" si="7"/>
        <v>42419</v>
      </c>
      <c r="G148" s="682">
        <f t="shared" si="7"/>
        <v>2178</v>
      </c>
      <c r="H148" s="682">
        <f t="shared" si="7"/>
        <v>1077</v>
      </c>
      <c r="I148" s="682">
        <f t="shared" si="7"/>
        <v>250</v>
      </c>
      <c r="J148" s="682">
        <f t="shared" si="7"/>
        <v>720</v>
      </c>
      <c r="K148" s="682">
        <f t="shared" si="7"/>
        <v>221</v>
      </c>
      <c r="L148" s="682">
        <f>SUM(L145:L147)</f>
        <v>10116</v>
      </c>
    </row>
  </sheetData>
  <mergeCells count="12">
    <mergeCell ref="A84:A87"/>
    <mergeCell ref="B84:B87"/>
    <mergeCell ref="A148:C148"/>
    <mergeCell ref="A1:L2"/>
    <mergeCell ref="A4:A5"/>
    <mergeCell ref="B4:B5"/>
    <mergeCell ref="C4:C5"/>
    <mergeCell ref="D4:D5"/>
    <mergeCell ref="E4:E5"/>
    <mergeCell ref="F4:J4"/>
    <mergeCell ref="K4:K5"/>
    <mergeCell ref="L4:L5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4"/>
  <sheetViews>
    <sheetView workbookViewId="0">
      <selection activeCell="F24" sqref="F24"/>
    </sheetView>
  </sheetViews>
  <sheetFormatPr defaultRowHeight="15" x14ac:dyDescent="0.25"/>
  <cols>
    <col min="1" max="1" width="4.28515625" style="550" customWidth="1"/>
    <col min="2" max="2" width="10.42578125" style="550" customWidth="1"/>
    <col min="3" max="3" width="41.28515625" style="550" customWidth="1"/>
    <col min="4" max="4" width="22.140625" style="550" customWidth="1"/>
    <col min="5" max="5" width="22.42578125" style="550" customWidth="1"/>
    <col min="6" max="16384" width="9.140625" style="550"/>
  </cols>
  <sheetData>
    <row r="3" spans="1:5" ht="42" customHeight="1" x14ac:dyDescent="0.25">
      <c r="A3" s="1305" t="s">
        <v>654</v>
      </c>
      <c r="B3" s="1305"/>
      <c r="C3" s="1305"/>
      <c r="D3" s="1305"/>
      <c r="E3" s="1305"/>
    </row>
    <row r="4" spans="1:5" ht="15.75" thickBot="1" x14ac:dyDescent="0.3"/>
    <row r="5" spans="1:5" ht="15" customHeight="1" x14ac:dyDescent="0.25">
      <c r="A5" s="1315" t="s">
        <v>0</v>
      </c>
      <c r="B5" s="1317" t="s">
        <v>1</v>
      </c>
      <c r="C5" s="1319" t="s">
        <v>93</v>
      </c>
      <c r="D5" s="1270" t="s">
        <v>655</v>
      </c>
      <c r="E5" s="1320" t="s">
        <v>656</v>
      </c>
    </row>
    <row r="6" spans="1:5" ht="114.75" customHeight="1" x14ac:dyDescent="0.25">
      <c r="A6" s="1316"/>
      <c r="B6" s="1318"/>
      <c r="C6" s="1318"/>
      <c r="D6" s="1271"/>
      <c r="E6" s="1321"/>
    </row>
    <row r="7" spans="1:5" x14ac:dyDescent="0.25">
      <c r="A7" s="551"/>
      <c r="B7" s="542"/>
      <c r="C7" s="552" t="s">
        <v>335</v>
      </c>
      <c r="D7" s="553">
        <f>D8+D9</f>
        <v>165794</v>
      </c>
      <c r="E7" s="554">
        <f>E8+E9</f>
        <v>165794</v>
      </c>
    </row>
    <row r="8" spans="1:5" x14ac:dyDescent="0.25">
      <c r="A8" s="1313"/>
      <c r="B8" s="1314"/>
      <c r="C8" s="552" t="s">
        <v>105</v>
      </c>
      <c r="D8" s="553">
        <v>0</v>
      </c>
      <c r="E8" s="554">
        <v>0</v>
      </c>
    </row>
    <row r="9" spans="1:5" x14ac:dyDescent="0.25">
      <c r="A9" s="1313"/>
      <c r="B9" s="1314"/>
      <c r="C9" s="552" t="s">
        <v>108</v>
      </c>
      <c r="D9" s="553">
        <f>SUM(D10:D24)</f>
        <v>165794</v>
      </c>
      <c r="E9" s="554">
        <f>SUM(E10:E24)</f>
        <v>165794</v>
      </c>
    </row>
    <row r="10" spans="1:5" ht="19.5" customHeight="1" x14ac:dyDescent="0.25">
      <c r="A10" s="551">
        <v>1</v>
      </c>
      <c r="B10" s="555" t="s">
        <v>228</v>
      </c>
      <c r="C10" s="543" t="s">
        <v>657</v>
      </c>
      <c r="D10" s="556">
        <v>271</v>
      </c>
      <c r="E10" s="557">
        <v>271</v>
      </c>
    </row>
    <row r="11" spans="1:5" x14ac:dyDescent="0.25">
      <c r="A11" s="551">
        <v>2</v>
      </c>
      <c r="B11" s="555" t="s">
        <v>303</v>
      </c>
      <c r="C11" s="543" t="s">
        <v>658</v>
      </c>
      <c r="D11" s="556">
        <v>15454</v>
      </c>
      <c r="E11" s="557">
        <v>15454</v>
      </c>
    </row>
    <row r="12" spans="1:5" x14ac:dyDescent="0.25">
      <c r="A12" s="551">
        <v>3</v>
      </c>
      <c r="B12" s="542" t="s">
        <v>117</v>
      </c>
      <c r="C12" s="543" t="s">
        <v>659</v>
      </c>
      <c r="D12" s="556">
        <v>11319</v>
      </c>
      <c r="E12" s="557">
        <v>11319</v>
      </c>
    </row>
    <row r="13" spans="1:5" x14ac:dyDescent="0.25">
      <c r="A13" s="551">
        <v>4</v>
      </c>
      <c r="B13" s="542" t="s">
        <v>60</v>
      </c>
      <c r="C13" s="543" t="s">
        <v>660</v>
      </c>
      <c r="D13" s="556">
        <v>6046</v>
      </c>
      <c r="E13" s="557">
        <v>6046</v>
      </c>
    </row>
    <row r="14" spans="1:5" ht="19.5" customHeight="1" x14ac:dyDescent="0.25">
      <c r="A14" s="551">
        <v>5</v>
      </c>
      <c r="B14" s="542" t="s">
        <v>149</v>
      </c>
      <c r="C14" s="543" t="s">
        <v>661</v>
      </c>
      <c r="D14" s="556">
        <v>17483</v>
      </c>
      <c r="E14" s="557">
        <v>17483</v>
      </c>
    </row>
    <row r="15" spans="1:5" x14ac:dyDescent="0.25">
      <c r="A15" s="551">
        <v>6</v>
      </c>
      <c r="B15" s="542" t="s">
        <v>307</v>
      </c>
      <c r="C15" s="543" t="s">
        <v>662</v>
      </c>
      <c r="D15" s="556">
        <v>12545</v>
      </c>
      <c r="E15" s="557">
        <v>12545</v>
      </c>
    </row>
    <row r="16" spans="1:5" x14ac:dyDescent="0.25">
      <c r="A16" s="551">
        <v>7</v>
      </c>
      <c r="B16" s="542" t="s">
        <v>30</v>
      </c>
      <c r="C16" s="543" t="s">
        <v>663</v>
      </c>
      <c r="D16" s="556">
        <v>9878</v>
      </c>
      <c r="E16" s="557">
        <v>9878</v>
      </c>
    </row>
    <row r="17" spans="1:5" x14ac:dyDescent="0.25">
      <c r="A17" s="551">
        <v>8</v>
      </c>
      <c r="B17" s="542" t="s">
        <v>296</v>
      </c>
      <c r="C17" s="543" t="s">
        <v>664</v>
      </c>
      <c r="D17" s="556">
        <v>7986</v>
      </c>
      <c r="E17" s="557">
        <v>7986</v>
      </c>
    </row>
    <row r="18" spans="1:5" x14ac:dyDescent="0.25">
      <c r="A18" s="551">
        <v>9</v>
      </c>
      <c r="B18" s="542" t="s">
        <v>54</v>
      </c>
      <c r="C18" s="543" t="s">
        <v>665</v>
      </c>
      <c r="D18" s="556">
        <v>42107</v>
      </c>
      <c r="E18" s="557">
        <v>42107</v>
      </c>
    </row>
    <row r="19" spans="1:5" x14ac:dyDescent="0.25">
      <c r="A19" s="551">
        <v>10</v>
      </c>
      <c r="B19" s="542" t="s">
        <v>46</v>
      </c>
      <c r="C19" s="543" t="s">
        <v>666</v>
      </c>
      <c r="D19" s="556">
        <v>5120</v>
      </c>
      <c r="E19" s="557">
        <v>5120</v>
      </c>
    </row>
    <row r="20" spans="1:5" x14ac:dyDescent="0.25">
      <c r="A20" s="551">
        <v>11</v>
      </c>
      <c r="B20" s="542" t="s">
        <v>20</v>
      </c>
      <c r="C20" s="543" t="s">
        <v>667</v>
      </c>
      <c r="D20" s="556">
        <v>4686</v>
      </c>
      <c r="E20" s="557">
        <v>4686</v>
      </c>
    </row>
    <row r="21" spans="1:5" x14ac:dyDescent="0.25">
      <c r="A21" s="551">
        <v>12</v>
      </c>
      <c r="B21" s="542" t="s">
        <v>141</v>
      </c>
      <c r="C21" s="543" t="s">
        <v>668</v>
      </c>
      <c r="D21" s="556">
        <v>6405</v>
      </c>
      <c r="E21" s="557">
        <v>6405</v>
      </c>
    </row>
    <row r="22" spans="1:5" ht="17.25" customHeight="1" x14ac:dyDescent="0.25">
      <c r="A22" s="551">
        <v>13</v>
      </c>
      <c r="B22" s="542" t="s">
        <v>171</v>
      </c>
      <c r="C22" s="543" t="s">
        <v>669</v>
      </c>
      <c r="D22" s="556">
        <v>16415</v>
      </c>
      <c r="E22" s="557">
        <v>16415</v>
      </c>
    </row>
    <row r="23" spans="1:5" x14ac:dyDescent="0.25">
      <c r="A23" s="551">
        <v>14</v>
      </c>
      <c r="B23" s="542" t="s">
        <v>157</v>
      </c>
      <c r="C23" s="543" t="s">
        <v>670</v>
      </c>
      <c r="D23" s="556">
        <v>9381</v>
      </c>
      <c r="E23" s="557">
        <v>9381</v>
      </c>
    </row>
    <row r="24" spans="1:5" ht="15.75" thickBot="1" x14ac:dyDescent="0.3">
      <c r="A24" s="558">
        <v>15</v>
      </c>
      <c r="B24" s="559" t="s">
        <v>169</v>
      </c>
      <c r="C24" s="560" t="s">
        <v>671</v>
      </c>
      <c r="D24" s="561">
        <v>698</v>
      </c>
      <c r="E24" s="562">
        <v>698</v>
      </c>
    </row>
  </sheetData>
  <mergeCells count="7">
    <mergeCell ref="A8:B9"/>
    <mergeCell ref="A3:E3"/>
    <mergeCell ref="A5:A6"/>
    <mergeCell ref="B5:B6"/>
    <mergeCell ref="C5:C6"/>
    <mergeCell ref="D5:D6"/>
    <mergeCell ref="E5:E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zoomScale="130" zoomScaleNormal="13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B10" sqref="B10"/>
    </sheetView>
  </sheetViews>
  <sheetFormatPr defaultColWidth="9.140625" defaultRowHeight="11.25" x14ac:dyDescent="0.25"/>
  <cols>
    <col min="1" max="1" width="3.42578125" style="565" customWidth="1"/>
    <col min="2" max="2" width="6.5703125" style="565" customWidth="1"/>
    <col min="3" max="3" width="30.42578125" style="563" customWidth="1"/>
    <col min="4" max="4" width="6.7109375" style="564" customWidth="1"/>
    <col min="5" max="5" width="7.42578125" style="564" customWidth="1"/>
    <col min="6" max="6" width="7.140625" style="564" customWidth="1"/>
    <col min="7" max="7" width="9.28515625" style="564" customWidth="1"/>
    <col min="8" max="8" width="12.140625" style="564" customWidth="1"/>
    <col min="9" max="9" width="7.42578125" style="564" customWidth="1"/>
    <col min="10" max="10" width="7.7109375" style="564" customWidth="1"/>
    <col min="11" max="11" width="6.42578125" style="564" customWidth="1"/>
    <col min="12" max="12" width="7" style="564" customWidth="1"/>
    <col min="13" max="13" width="8.42578125" style="564" customWidth="1"/>
    <col min="14" max="14" width="10" style="564" customWidth="1"/>
    <col min="15" max="16" width="11.140625" style="564" customWidth="1"/>
    <col min="17" max="17" width="11.28515625" style="564" customWidth="1"/>
    <col min="18" max="18" width="9.5703125" style="564" customWidth="1"/>
    <col min="19" max="19" width="9.140625" style="564" customWidth="1"/>
    <col min="20" max="20" width="17.5703125" style="563" customWidth="1"/>
    <col min="21" max="16384" width="9.140625" style="563"/>
  </cols>
  <sheetData>
    <row r="1" spans="1:19" ht="28.5" customHeight="1" x14ac:dyDescent="0.25">
      <c r="A1" s="1325" t="s">
        <v>689</v>
      </c>
      <c r="B1" s="1325"/>
      <c r="C1" s="1325"/>
      <c r="D1" s="1325"/>
      <c r="E1" s="1325"/>
      <c r="F1" s="1325"/>
      <c r="G1" s="1325"/>
      <c r="H1" s="1325"/>
      <c r="I1" s="1325"/>
      <c r="J1" s="1325"/>
      <c r="K1" s="1325"/>
      <c r="L1" s="1325"/>
      <c r="M1" s="1325"/>
      <c r="N1" s="1325"/>
      <c r="O1" s="1325"/>
      <c r="P1" s="1325"/>
      <c r="Q1" s="1325"/>
      <c r="R1" s="1325"/>
      <c r="S1" s="1325"/>
    </row>
    <row r="2" spans="1:19" ht="15.75" customHeight="1" thickBot="1" x14ac:dyDescent="0.3"/>
    <row r="3" spans="1:19" ht="14.25" customHeight="1" x14ac:dyDescent="0.25">
      <c r="A3" s="1326" t="s">
        <v>0</v>
      </c>
      <c r="B3" s="1322" t="s">
        <v>1</v>
      </c>
      <c r="C3" s="1329" t="s">
        <v>93</v>
      </c>
      <c r="D3" s="1332" t="s">
        <v>688</v>
      </c>
      <c r="E3" s="1333"/>
      <c r="F3" s="1333"/>
      <c r="G3" s="1333"/>
      <c r="H3" s="1333"/>
      <c r="I3" s="1333"/>
      <c r="J3" s="1333"/>
      <c r="K3" s="1334"/>
      <c r="L3" s="1335"/>
      <c r="M3" s="1336" t="s">
        <v>687</v>
      </c>
      <c r="N3" s="1336" t="s">
        <v>686</v>
      </c>
      <c r="O3" s="1332" t="s">
        <v>685</v>
      </c>
      <c r="P3" s="1339"/>
      <c r="Q3" s="1339"/>
      <c r="R3" s="1340"/>
      <c r="S3" s="1341" t="s">
        <v>684</v>
      </c>
    </row>
    <row r="4" spans="1:19" ht="15" customHeight="1" x14ac:dyDescent="0.25">
      <c r="A4" s="1327"/>
      <c r="B4" s="1323"/>
      <c r="C4" s="1330"/>
      <c r="D4" s="1344" t="s">
        <v>683</v>
      </c>
      <c r="E4" s="1345"/>
      <c r="F4" s="1345"/>
      <c r="G4" s="1345"/>
      <c r="H4" s="1345"/>
      <c r="I4" s="1345"/>
      <c r="J4" s="1346"/>
      <c r="K4" s="1347" t="s">
        <v>682</v>
      </c>
      <c r="L4" s="1349" t="s">
        <v>335</v>
      </c>
      <c r="M4" s="1337"/>
      <c r="N4" s="1337"/>
      <c r="O4" s="1351" t="s">
        <v>681</v>
      </c>
      <c r="P4" s="1353" t="s">
        <v>680</v>
      </c>
      <c r="Q4" s="1353" t="s">
        <v>679</v>
      </c>
      <c r="R4" s="1355" t="s">
        <v>335</v>
      </c>
      <c r="S4" s="1342"/>
    </row>
    <row r="5" spans="1:19" ht="97.5" customHeight="1" x14ac:dyDescent="0.25">
      <c r="A5" s="1328"/>
      <c r="B5" s="1324"/>
      <c r="C5" s="1331"/>
      <c r="D5" s="610" t="s">
        <v>678</v>
      </c>
      <c r="E5" s="609" t="s">
        <v>677</v>
      </c>
      <c r="F5" s="609" t="s">
        <v>676</v>
      </c>
      <c r="G5" s="609" t="s">
        <v>675</v>
      </c>
      <c r="H5" s="609" t="s">
        <v>674</v>
      </c>
      <c r="I5" s="609" t="s">
        <v>673</v>
      </c>
      <c r="J5" s="609" t="s">
        <v>335</v>
      </c>
      <c r="K5" s="1348"/>
      <c r="L5" s="1350"/>
      <c r="M5" s="1338"/>
      <c r="N5" s="1338"/>
      <c r="O5" s="1352"/>
      <c r="P5" s="1354"/>
      <c r="Q5" s="1354"/>
      <c r="R5" s="1356"/>
      <c r="S5" s="1343"/>
    </row>
    <row r="6" spans="1:19" x14ac:dyDescent="0.25">
      <c r="A6" s="591">
        <v>1</v>
      </c>
      <c r="B6" s="590" t="s">
        <v>80</v>
      </c>
      <c r="C6" s="589" t="s">
        <v>81</v>
      </c>
      <c r="D6" s="584"/>
      <c r="E6" s="588"/>
      <c r="F6" s="588"/>
      <c r="G6" s="588"/>
      <c r="H6" s="588"/>
      <c r="I6" s="588"/>
      <c r="J6" s="587"/>
      <c r="K6" s="583"/>
      <c r="L6" s="586"/>
      <c r="M6" s="585"/>
      <c r="N6" s="585"/>
      <c r="O6" s="584">
        <v>900</v>
      </c>
      <c r="P6" s="583">
        <v>800</v>
      </c>
      <c r="Q6" s="583">
        <v>500</v>
      </c>
      <c r="R6" s="582">
        <f t="shared" ref="R6:R19" si="0">O6+P6+Q6</f>
        <v>2200</v>
      </c>
      <c r="S6" s="581"/>
    </row>
    <row r="7" spans="1:19" x14ac:dyDescent="0.25">
      <c r="A7" s="591">
        <v>2</v>
      </c>
      <c r="B7" s="590" t="s">
        <v>117</v>
      </c>
      <c r="C7" s="589" t="s">
        <v>118</v>
      </c>
      <c r="D7" s="584"/>
      <c r="E7" s="588"/>
      <c r="F7" s="588"/>
      <c r="G7" s="588"/>
      <c r="H7" s="588"/>
      <c r="I7" s="588"/>
      <c r="J7" s="587"/>
      <c r="K7" s="583"/>
      <c r="L7" s="586"/>
      <c r="M7" s="585"/>
      <c r="N7" s="585"/>
      <c r="O7" s="584">
        <v>1850</v>
      </c>
      <c r="P7" s="583">
        <v>1750</v>
      </c>
      <c r="Q7" s="583">
        <v>1750</v>
      </c>
      <c r="R7" s="582">
        <f t="shared" si="0"/>
        <v>5350</v>
      </c>
      <c r="S7" s="581"/>
    </row>
    <row r="8" spans="1:19" x14ac:dyDescent="0.25">
      <c r="A8" s="591">
        <v>3</v>
      </c>
      <c r="B8" s="608" t="s">
        <v>30</v>
      </c>
      <c r="C8" s="607" t="s">
        <v>31</v>
      </c>
      <c r="D8" s="605"/>
      <c r="E8" s="587"/>
      <c r="F8" s="587"/>
      <c r="G8" s="587"/>
      <c r="H8" s="587"/>
      <c r="I8" s="587"/>
      <c r="J8" s="587"/>
      <c r="K8" s="604"/>
      <c r="L8" s="586"/>
      <c r="M8" s="606"/>
      <c r="N8" s="606"/>
      <c r="O8" s="605">
        <v>1600</v>
      </c>
      <c r="P8" s="604">
        <v>1300</v>
      </c>
      <c r="Q8" s="604">
        <v>1300</v>
      </c>
      <c r="R8" s="582">
        <f t="shared" si="0"/>
        <v>4200</v>
      </c>
      <c r="S8" s="581"/>
    </row>
    <row r="9" spans="1:19" x14ac:dyDescent="0.25">
      <c r="A9" s="591">
        <v>4</v>
      </c>
      <c r="B9" s="590" t="s">
        <v>141</v>
      </c>
      <c r="C9" s="589" t="s">
        <v>142</v>
      </c>
      <c r="D9" s="584"/>
      <c r="E9" s="588"/>
      <c r="F9" s="588"/>
      <c r="G9" s="588"/>
      <c r="H9" s="588"/>
      <c r="I9" s="588"/>
      <c r="J9" s="587"/>
      <c r="K9" s="583"/>
      <c r="L9" s="586"/>
      <c r="M9" s="585"/>
      <c r="N9" s="585"/>
      <c r="O9" s="584">
        <v>787</v>
      </c>
      <c r="P9" s="583">
        <v>745</v>
      </c>
      <c r="Q9" s="583">
        <v>743</v>
      </c>
      <c r="R9" s="582">
        <f t="shared" si="0"/>
        <v>2275</v>
      </c>
      <c r="S9" s="581"/>
    </row>
    <row r="10" spans="1:19" x14ac:dyDescent="0.25">
      <c r="A10" s="591">
        <v>5</v>
      </c>
      <c r="B10" s="590" t="s">
        <v>149</v>
      </c>
      <c r="C10" s="589" t="s">
        <v>672</v>
      </c>
      <c r="D10" s="584"/>
      <c r="E10" s="588"/>
      <c r="F10" s="588"/>
      <c r="G10" s="588"/>
      <c r="H10" s="588"/>
      <c r="I10" s="588"/>
      <c r="J10" s="587"/>
      <c r="K10" s="583"/>
      <c r="L10" s="586"/>
      <c r="M10" s="585"/>
      <c r="N10" s="585"/>
      <c r="O10" s="584">
        <v>4000</v>
      </c>
      <c r="P10" s="583">
        <v>3800</v>
      </c>
      <c r="Q10" s="583">
        <v>3300</v>
      </c>
      <c r="R10" s="582">
        <f t="shared" si="0"/>
        <v>11100</v>
      </c>
      <c r="S10" s="581"/>
    </row>
    <row r="11" spans="1:19" x14ac:dyDescent="0.25">
      <c r="A11" s="591">
        <v>6</v>
      </c>
      <c r="B11" s="590" t="s">
        <v>157</v>
      </c>
      <c r="C11" s="589" t="s">
        <v>158</v>
      </c>
      <c r="D11" s="584"/>
      <c r="E11" s="588"/>
      <c r="F11" s="588"/>
      <c r="G11" s="588"/>
      <c r="H11" s="588"/>
      <c r="I11" s="588"/>
      <c r="J11" s="587"/>
      <c r="K11" s="583"/>
      <c r="L11" s="586"/>
      <c r="M11" s="585"/>
      <c r="N11" s="585"/>
      <c r="O11" s="584">
        <v>1230</v>
      </c>
      <c r="P11" s="583">
        <v>1230</v>
      </c>
      <c r="Q11" s="583">
        <v>500</v>
      </c>
      <c r="R11" s="582">
        <f t="shared" si="0"/>
        <v>2960</v>
      </c>
      <c r="S11" s="581"/>
    </row>
    <row r="12" spans="1:19" x14ac:dyDescent="0.25">
      <c r="A12" s="591">
        <v>7</v>
      </c>
      <c r="B12" s="590" t="s">
        <v>46</v>
      </c>
      <c r="C12" s="589" t="s">
        <v>47</v>
      </c>
      <c r="D12" s="584"/>
      <c r="E12" s="588"/>
      <c r="F12" s="588"/>
      <c r="G12" s="588"/>
      <c r="H12" s="588"/>
      <c r="I12" s="588"/>
      <c r="J12" s="587"/>
      <c r="K12" s="583"/>
      <c r="L12" s="586"/>
      <c r="M12" s="585"/>
      <c r="N12" s="585"/>
      <c r="O12" s="584">
        <v>1700</v>
      </c>
      <c r="P12" s="583">
        <v>1500</v>
      </c>
      <c r="Q12" s="583">
        <v>1300</v>
      </c>
      <c r="R12" s="582">
        <f t="shared" si="0"/>
        <v>4500</v>
      </c>
      <c r="S12" s="581"/>
    </row>
    <row r="13" spans="1:19" x14ac:dyDescent="0.25">
      <c r="A13" s="591">
        <v>8</v>
      </c>
      <c r="B13" s="590" t="s">
        <v>171</v>
      </c>
      <c r="C13" s="603" t="s">
        <v>172</v>
      </c>
      <c r="D13" s="584"/>
      <c r="E13" s="588"/>
      <c r="F13" s="588"/>
      <c r="G13" s="588"/>
      <c r="H13" s="588"/>
      <c r="I13" s="588"/>
      <c r="J13" s="587"/>
      <c r="K13" s="583"/>
      <c r="L13" s="586"/>
      <c r="M13" s="585"/>
      <c r="N13" s="585"/>
      <c r="O13" s="584">
        <v>1600</v>
      </c>
      <c r="P13" s="583">
        <v>1600</v>
      </c>
      <c r="Q13" s="583">
        <v>1600</v>
      </c>
      <c r="R13" s="582">
        <f t="shared" si="0"/>
        <v>4800</v>
      </c>
      <c r="S13" s="581"/>
    </row>
    <row r="14" spans="1:19" x14ac:dyDescent="0.25">
      <c r="A14" s="591">
        <v>9</v>
      </c>
      <c r="B14" s="590" t="s">
        <v>185</v>
      </c>
      <c r="C14" s="602" t="s">
        <v>186</v>
      </c>
      <c r="D14" s="584"/>
      <c r="E14" s="588"/>
      <c r="F14" s="588"/>
      <c r="G14" s="588"/>
      <c r="H14" s="588"/>
      <c r="I14" s="588"/>
      <c r="J14" s="587"/>
      <c r="K14" s="583"/>
      <c r="L14" s="586"/>
      <c r="M14" s="585"/>
      <c r="N14" s="585"/>
      <c r="O14" s="584">
        <v>1100</v>
      </c>
      <c r="P14" s="583">
        <v>1100</v>
      </c>
      <c r="Q14" s="583">
        <v>1100</v>
      </c>
      <c r="R14" s="582">
        <f t="shared" si="0"/>
        <v>3300</v>
      </c>
      <c r="S14" s="581"/>
    </row>
    <row r="15" spans="1:19" x14ac:dyDescent="0.25">
      <c r="A15" s="591">
        <v>10</v>
      </c>
      <c r="B15" s="590" t="s">
        <v>62</v>
      </c>
      <c r="C15" s="589" t="s">
        <v>200</v>
      </c>
      <c r="D15" s="584"/>
      <c r="E15" s="588"/>
      <c r="F15" s="588"/>
      <c r="G15" s="588"/>
      <c r="H15" s="588"/>
      <c r="I15" s="588"/>
      <c r="J15" s="587"/>
      <c r="K15" s="583"/>
      <c r="L15" s="586"/>
      <c r="M15" s="585"/>
      <c r="N15" s="585"/>
      <c r="O15" s="584">
        <v>900</v>
      </c>
      <c r="P15" s="583">
        <v>800</v>
      </c>
      <c r="Q15" s="583">
        <v>850</v>
      </c>
      <c r="R15" s="582">
        <f t="shared" si="0"/>
        <v>2550</v>
      </c>
      <c r="S15" s="581"/>
    </row>
    <row r="16" spans="1:19" x14ac:dyDescent="0.25">
      <c r="A16" s="591">
        <v>11</v>
      </c>
      <c r="B16" s="590" t="s">
        <v>66</v>
      </c>
      <c r="C16" s="589" t="s">
        <v>202</v>
      </c>
      <c r="D16" s="584"/>
      <c r="E16" s="588"/>
      <c r="F16" s="588"/>
      <c r="G16" s="588"/>
      <c r="H16" s="588"/>
      <c r="I16" s="588"/>
      <c r="J16" s="587"/>
      <c r="K16" s="583"/>
      <c r="L16" s="586"/>
      <c r="M16" s="585"/>
      <c r="N16" s="585"/>
      <c r="O16" s="584">
        <v>1600</v>
      </c>
      <c r="P16" s="583">
        <v>1500</v>
      </c>
      <c r="Q16" s="583">
        <v>1400</v>
      </c>
      <c r="R16" s="582">
        <f t="shared" si="0"/>
        <v>4500</v>
      </c>
      <c r="S16" s="581"/>
    </row>
    <row r="17" spans="1:20" x14ac:dyDescent="0.25">
      <c r="A17" s="591">
        <v>13</v>
      </c>
      <c r="B17" s="590" t="s">
        <v>54</v>
      </c>
      <c r="C17" s="589" t="s">
        <v>222</v>
      </c>
      <c r="D17" s="584"/>
      <c r="E17" s="588"/>
      <c r="F17" s="588"/>
      <c r="G17" s="588"/>
      <c r="H17" s="588"/>
      <c r="I17" s="588"/>
      <c r="J17" s="587"/>
      <c r="K17" s="583"/>
      <c r="L17" s="586"/>
      <c r="M17" s="585"/>
      <c r="N17" s="585"/>
      <c r="O17" s="584">
        <v>2200</v>
      </c>
      <c r="P17" s="583">
        <v>2100</v>
      </c>
      <c r="Q17" s="583">
        <v>2000</v>
      </c>
      <c r="R17" s="582">
        <f t="shared" si="0"/>
        <v>6300</v>
      </c>
      <c r="S17" s="581"/>
    </row>
    <row r="18" spans="1:20" x14ac:dyDescent="0.25">
      <c r="A18" s="591">
        <v>15</v>
      </c>
      <c r="B18" s="590" t="s">
        <v>224</v>
      </c>
      <c r="C18" s="601" t="s">
        <v>225</v>
      </c>
      <c r="D18" s="584"/>
      <c r="E18" s="588"/>
      <c r="F18" s="588"/>
      <c r="G18" s="588"/>
      <c r="H18" s="588"/>
      <c r="I18" s="588"/>
      <c r="J18" s="587"/>
      <c r="K18" s="583"/>
      <c r="L18" s="586"/>
      <c r="M18" s="585"/>
      <c r="N18" s="585"/>
      <c r="O18" s="584">
        <v>1700</v>
      </c>
      <c r="P18" s="583">
        <v>1650</v>
      </c>
      <c r="Q18" s="583">
        <v>1600</v>
      </c>
      <c r="R18" s="582">
        <f t="shared" si="0"/>
        <v>4950</v>
      </c>
      <c r="S18" s="581"/>
    </row>
    <row r="19" spans="1:20" x14ac:dyDescent="0.25">
      <c r="A19" s="591">
        <v>14</v>
      </c>
      <c r="B19" s="590" t="s">
        <v>32</v>
      </c>
      <c r="C19" s="589" t="s">
        <v>33</v>
      </c>
      <c r="D19" s="584"/>
      <c r="E19" s="588"/>
      <c r="F19" s="588"/>
      <c r="G19" s="588"/>
      <c r="H19" s="588"/>
      <c r="I19" s="588"/>
      <c r="J19" s="587"/>
      <c r="K19" s="583"/>
      <c r="L19" s="586"/>
      <c r="M19" s="585"/>
      <c r="N19" s="585"/>
      <c r="O19" s="584">
        <v>800</v>
      </c>
      <c r="P19" s="583">
        <v>800</v>
      </c>
      <c r="Q19" s="583">
        <v>800</v>
      </c>
      <c r="R19" s="582">
        <f t="shared" si="0"/>
        <v>2400</v>
      </c>
      <c r="S19" s="581"/>
    </row>
    <row r="20" spans="1:20" x14ac:dyDescent="0.25">
      <c r="A20" s="591">
        <v>16</v>
      </c>
      <c r="B20" s="590" t="s">
        <v>296</v>
      </c>
      <c r="C20" s="589" t="s">
        <v>623</v>
      </c>
      <c r="D20" s="584">
        <v>380</v>
      </c>
      <c r="E20" s="588">
        <v>1640</v>
      </c>
      <c r="F20" s="588">
        <v>400</v>
      </c>
      <c r="G20" s="588">
        <v>650</v>
      </c>
      <c r="H20" s="588"/>
      <c r="I20" s="588">
        <v>1000</v>
      </c>
      <c r="J20" s="600">
        <f>D20+E20+F20+G20+H20+I20</f>
        <v>4070</v>
      </c>
      <c r="K20" s="583">
        <v>1030</v>
      </c>
      <c r="L20" s="599">
        <f>J20+K20</f>
        <v>5100</v>
      </c>
      <c r="M20" s="585"/>
      <c r="N20" s="585"/>
      <c r="O20" s="584"/>
      <c r="P20" s="583"/>
      <c r="Q20" s="583"/>
      <c r="R20" s="582"/>
      <c r="S20" s="581"/>
    </row>
    <row r="21" spans="1:20" x14ac:dyDescent="0.25">
      <c r="A21" s="591">
        <v>12</v>
      </c>
      <c r="B21" s="590" t="s">
        <v>70</v>
      </c>
      <c r="C21" s="589" t="s">
        <v>298</v>
      </c>
      <c r="D21" s="584">
        <v>3000</v>
      </c>
      <c r="E21" s="588">
        <v>2500</v>
      </c>
      <c r="F21" s="588">
        <v>300</v>
      </c>
      <c r="G21" s="588">
        <v>100</v>
      </c>
      <c r="H21" s="588">
        <v>900</v>
      </c>
      <c r="I21" s="588">
        <v>50</v>
      </c>
      <c r="J21" s="600">
        <f>D21+E21+F21+G21+H21+I21</f>
        <v>6850</v>
      </c>
      <c r="K21" s="583"/>
      <c r="L21" s="599">
        <f>J21+K21</f>
        <v>6850</v>
      </c>
      <c r="M21" s="585">
        <v>1000</v>
      </c>
      <c r="N21" s="585"/>
      <c r="O21" s="584"/>
      <c r="P21" s="583"/>
      <c r="Q21" s="583"/>
      <c r="R21" s="582"/>
      <c r="S21" s="581"/>
    </row>
    <row r="22" spans="1:20" x14ac:dyDescent="0.25">
      <c r="A22" s="591">
        <v>18</v>
      </c>
      <c r="B22" s="590" t="s">
        <v>72</v>
      </c>
      <c r="C22" s="589" t="s">
        <v>73</v>
      </c>
      <c r="D22" s="584"/>
      <c r="E22" s="588">
        <v>330</v>
      </c>
      <c r="F22" s="588">
        <v>140</v>
      </c>
      <c r="G22" s="588">
        <v>730</v>
      </c>
      <c r="H22" s="588"/>
      <c r="I22" s="588"/>
      <c r="J22" s="600">
        <f>D22+E22+F22+G22+H22+I22</f>
        <v>1200</v>
      </c>
      <c r="K22" s="583"/>
      <c r="L22" s="599">
        <f>J22+K22</f>
        <v>1200</v>
      </c>
      <c r="M22" s="585"/>
      <c r="N22" s="585"/>
      <c r="O22" s="584"/>
      <c r="P22" s="583"/>
      <c r="Q22" s="583"/>
      <c r="R22" s="582"/>
      <c r="S22" s="581"/>
    </row>
    <row r="23" spans="1:20" x14ac:dyDescent="0.25">
      <c r="A23" s="591">
        <v>17</v>
      </c>
      <c r="B23" s="590" t="s">
        <v>301</v>
      </c>
      <c r="C23" s="598" t="s">
        <v>302</v>
      </c>
      <c r="D23" s="584"/>
      <c r="E23" s="588"/>
      <c r="F23" s="588"/>
      <c r="G23" s="588"/>
      <c r="H23" s="588"/>
      <c r="I23" s="588"/>
      <c r="J23" s="587"/>
      <c r="K23" s="583"/>
      <c r="L23" s="586"/>
      <c r="M23" s="585"/>
      <c r="N23" s="585"/>
      <c r="O23" s="584">
        <v>5000</v>
      </c>
      <c r="P23" s="583">
        <v>4800</v>
      </c>
      <c r="Q23" s="583">
        <v>4800</v>
      </c>
      <c r="R23" s="582">
        <f>O23+P23+Q23</f>
        <v>14600</v>
      </c>
      <c r="S23" s="581"/>
    </row>
    <row r="24" spans="1:20" x14ac:dyDescent="0.25">
      <c r="A24" s="591">
        <v>19</v>
      </c>
      <c r="B24" s="597" t="s">
        <v>303</v>
      </c>
      <c r="C24" s="596" t="s">
        <v>304</v>
      </c>
      <c r="D24" s="593"/>
      <c r="E24" s="595"/>
      <c r="F24" s="595"/>
      <c r="G24" s="595"/>
      <c r="H24" s="595"/>
      <c r="I24" s="595"/>
      <c r="J24" s="587"/>
      <c r="K24" s="592"/>
      <c r="L24" s="586"/>
      <c r="M24" s="594"/>
      <c r="N24" s="594"/>
      <c r="O24" s="593">
        <v>2100</v>
      </c>
      <c r="P24" s="592">
        <v>2800</v>
      </c>
      <c r="Q24" s="592">
        <v>2600</v>
      </c>
      <c r="R24" s="582">
        <f>O24+P24+Q24</f>
        <v>7500</v>
      </c>
      <c r="S24" s="581">
        <v>100</v>
      </c>
    </row>
    <row r="25" spans="1:20" ht="12" thickBot="1" x14ac:dyDescent="0.3">
      <c r="A25" s="591">
        <v>20</v>
      </c>
      <c r="B25" s="590" t="s">
        <v>311</v>
      </c>
      <c r="C25" s="589" t="s">
        <v>312</v>
      </c>
      <c r="D25" s="584"/>
      <c r="E25" s="588"/>
      <c r="F25" s="588"/>
      <c r="G25" s="588"/>
      <c r="H25" s="588"/>
      <c r="I25" s="588"/>
      <c r="J25" s="587"/>
      <c r="K25" s="583"/>
      <c r="L25" s="586"/>
      <c r="M25" s="585"/>
      <c r="N25" s="585">
        <v>11035</v>
      </c>
      <c r="O25" s="584"/>
      <c r="P25" s="583"/>
      <c r="Q25" s="583"/>
      <c r="R25" s="582"/>
      <c r="S25" s="581"/>
    </row>
    <row r="26" spans="1:20" ht="12" thickBot="1" x14ac:dyDescent="0.3">
      <c r="A26" s="580"/>
      <c r="B26" s="579"/>
      <c r="C26" s="578" t="s">
        <v>543</v>
      </c>
      <c r="D26" s="575">
        <f t="shared" ref="D26:S26" si="1">SUM(D6:D25)</f>
        <v>3380</v>
      </c>
      <c r="E26" s="574">
        <f t="shared" si="1"/>
        <v>4470</v>
      </c>
      <c r="F26" s="574">
        <f t="shared" si="1"/>
        <v>840</v>
      </c>
      <c r="G26" s="574">
        <f t="shared" si="1"/>
        <v>1480</v>
      </c>
      <c r="H26" s="574">
        <f t="shared" si="1"/>
        <v>900</v>
      </c>
      <c r="I26" s="574">
        <f t="shared" si="1"/>
        <v>1050</v>
      </c>
      <c r="J26" s="574">
        <f t="shared" si="1"/>
        <v>12120</v>
      </c>
      <c r="K26" s="574">
        <f t="shared" si="1"/>
        <v>1030</v>
      </c>
      <c r="L26" s="577">
        <f t="shared" si="1"/>
        <v>13150</v>
      </c>
      <c r="M26" s="576">
        <f t="shared" si="1"/>
        <v>1000</v>
      </c>
      <c r="N26" s="576">
        <f t="shared" si="1"/>
        <v>11035</v>
      </c>
      <c r="O26" s="575">
        <f t="shared" si="1"/>
        <v>29067</v>
      </c>
      <c r="P26" s="574">
        <f t="shared" si="1"/>
        <v>28275</v>
      </c>
      <c r="Q26" s="574">
        <f t="shared" si="1"/>
        <v>26143</v>
      </c>
      <c r="R26" s="573">
        <f t="shared" si="1"/>
        <v>83485</v>
      </c>
      <c r="S26" s="572">
        <f t="shared" si="1"/>
        <v>100</v>
      </c>
    </row>
    <row r="27" spans="1:20" x14ac:dyDescent="0.25">
      <c r="A27" s="569"/>
      <c r="B27" s="569"/>
      <c r="C27" s="571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0"/>
      <c r="R27" s="570"/>
      <c r="S27" s="570"/>
    </row>
    <row r="28" spans="1:20" ht="16.5" customHeight="1" x14ac:dyDescent="0.25">
      <c r="A28" s="569"/>
      <c r="B28" s="569"/>
      <c r="C28" s="566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/>
      <c r="P28" s="570"/>
      <c r="Q28" s="570"/>
      <c r="R28" s="570"/>
      <c r="S28" s="570"/>
    </row>
    <row r="29" spans="1:20" s="566" customFormat="1" x14ac:dyDescent="0.25">
      <c r="A29" s="569"/>
      <c r="B29" s="569"/>
      <c r="C29" s="568"/>
      <c r="D29" s="567"/>
      <c r="E29" s="567"/>
      <c r="F29" s="567"/>
      <c r="G29" s="567"/>
      <c r="H29" s="567"/>
      <c r="I29" s="567"/>
      <c r="J29" s="567"/>
      <c r="K29" s="567"/>
      <c r="L29" s="567"/>
      <c r="M29" s="567"/>
      <c r="N29" s="567"/>
      <c r="O29" s="567"/>
      <c r="P29" s="567"/>
      <c r="Q29" s="567"/>
      <c r="R29" s="567"/>
      <c r="S29" s="567"/>
      <c r="T29" s="563"/>
    </row>
    <row r="30" spans="1:20" s="566" customFormat="1" x14ac:dyDescent="0.25">
      <c r="A30" s="565"/>
      <c r="B30" s="565"/>
      <c r="C30" s="563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3"/>
    </row>
    <row r="31" spans="1:20" s="566" customFormat="1" x14ac:dyDescent="0.25">
      <c r="A31" s="565"/>
      <c r="B31" s="565"/>
      <c r="C31" s="563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3"/>
    </row>
  </sheetData>
  <autoFilter ref="A5:S26"/>
  <mergeCells count="16">
    <mergeCell ref="B3:B5"/>
    <mergeCell ref="A1:S1"/>
    <mergeCell ref="A3:A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zoomScale="90" zoomScaleNormal="90" workbookViewId="0">
      <pane xSplit="4" ySplit="13" topLeftCell="E14" activePane="bottomRight" state="frozen"/>
      <selection pane="topRight" activeCell="E1" sqref="E1"/>
      <selection pane="bottomLeft" activeCell="A15" sqref="A15"/>
      <selection pane="bottomRight" activeCell="C3" sqref="C3"/>
    </sheetView>
  </sheetViews>
  <sheetFormatPr defaultRowHeight="12" x14ac:dyDescent="0.25"/>
  <cols>
    <col min="1" max="1" width="4.7109375" style="611" customWidth="1"/>
    <col min="2" max="2" width="9.28515625" style="611" customWidth="1"/>
    <col min="3" max="3" width="30.7109375" style="612" customWidth="1"/>
    <col min="4" max="4" width="0.140625" style="613" customWidth="1"/>
    <col min="5" max="5" width="9.42578125" style="624" customWidth="1"/>
    <col min="6" max="7" width="11.7109375" style="624" customWidth="1"/>
    <col min="8" max="8" width="9.7109375" style="624" customWidth="1"/>
    <col min="9" max="10" width="10.140625" style="640" customWidth="1"/>
    <col min="11" max="11" width="9.7109375" style="640" customWidth="1"/>
    <col min="12" max="13" width="10.140625" style="641" customWidth="1"/>
    <col min="14" max="14" width="9.42578125" style="615" customWidth="1"/>
    <col min="15" max="16384" width="9.140625" style="615"/>
  </cols>
  <sheetData>
    <row r="1" spans="1:14" x14ac:dyDescent="0.25">
      <c r="E1" s="614"/>
      <c r="F1" s="614"/>
      <c r="G1" s="614"/>
      <c r="H1" s="614"/>
      <c r="I1" s="614"/>
      <c r="J1" s="614"/>
      <c r="K1" s="614"/>
      <c r="L1" s="614"/>
      <c r="M1" s="614"/>
    </row>
    <row r="2" spans="1:14" ht="15.75" customHeight="1" x14ac:dyDescent="0.25">
      <c r="C2" s="1361" t="s">
        <v>735</v>
      </c>
      <c r="D2" s="1361"/>
      <c r="E2" s="1361"/>
      <c r="F2" s="1361"/>
      <c r="G2" s="1361"/>
      <c r="H2" s="1361"/>
      <c r="I2" s="1361"/>
      <c r="J2" s="1361"/>
      <c r="K2" s="1361"/>
      <c r="L2" s="1361"/>
      <c r="M2" s="643"/>
    </row>
    <row r="3" spans="1:14" x14ac:dyDescent="0.25">
      <c r="C3" s="616"/>
      <c r="D3" s="616"/>
      <c r="E3" s="617"/>
      <c r="F3" s="617"/>
      <c r="G3" s="617"/>
      <c r="H3" s="617"/>
      <c r="I3" s="618"/>
      <c r="J3" s="618"/>
      <c r="K3" s="618"/>
      <c r="L3" s="619"/>
      <c r="M3" s="619"/>
    </row>
    <row r="4" spans="1:14" s="620" customFormat="1" ht="15.75" customHeight="1" x14ac:dyDescent="0.25">
      <c r="A4" s="1362" t="s">
        <v>0</v>
      </c>
      <c r="B4" s="1362" t="s">
        <v>1</v>
      </c>
      <c r="C4" s="1363" t="s">
        <v>93</v>
      </c>
      <c r="D4" s="1362" t="s">
        <v>690</v>
      </c>
      <c r="E4" s="1364" t="s">
        <v>691</v>
      </c>
      <c r="F4" s="1364"/>
      <c r="G4" s="1364"/>
      <c r="H4" s="1364"/>
      <c r="I4" s="1364"/>
      <c r="J4" s="1364"/>
      <c r="K4" s="1364"/>
      <c r="L4" s="1364"/>
      <c r="M4" s="1364"/>
      <c r="N4" s="1364"/>
    </row>
    <row r="5" spans="1:14" ht="11.25" customHeight="1" x14ac:dyDescent="0.25">
      <c r="A5" s="1362"/>
      <c r="B5" s="1362"/>
      <c r="C5" s="1363"/>
      <c r="D5" s="1362"/>
      <c r="E5" s="1364"/>
      <c r="F5" s="1364"/>
      <c r="G5" s="1364"/>
      <c r="H5" s="1364"/>
      <c r="I5" s="1364"/>
      <c r="J5" s="1364"/>
      <c r="K5" s="1364"/>
      <c r="L5" s="1364"/>
      <c r="M5" s="1364"/>
      <c r="N5" s="1364"/>
    </row>
    <row r="6" spans="1:14" ht="11.25" customHeight="1" x14ac:dyDescent="0.25">
      <c r="A6" s="1362"/>
      <c r="B6" s="1362"/>
      <c r="C6" s="1363"/>
      <c r="D6" s="1362"/>
      <c r="E6" s="1358" t="s">
        <v>692</v>
      </c>
      <c r="F6" s="1365" t="s">
        <v>483</v>
      </c>
      <c r="G6" s="1366"/>
      <c r="H6" s="1366"/>
      <c r="I6" s="1366"/>
      <c r="J6" s="1366"/>
      <c r="K6" s="1366"/>
      <c r="L6" s="1367"/>
      <c r="M6" s="1368" t="s">
        <v>701</v>
      </c>
      <c r="N6" s="1368" t="s">
        <v>702</v>
      </c>
    </row>
    <row r="7" spans="1:14" ht="25.5" customHeight="1" x14ac:dyDescent="0.25">
      <c r="A7" s="1362"/>
      <c r="B7" s="1362"/>
      <c r="C7" s="1363"/>
      <c r="D7" s="1362"/>
      <c r="E7" s="1358"/>
      <c r="F7" s="1358" t="s">
        <v>693</v>
      </c>
      <c r="G7" s="1359" t="s">
        <v>694</v>
      </c>
      <c r="H7" s="1360"/>
      <c r="I7" s="1358" t="s">
        <v>695</v>
      </c>
      <c r="J7" s="1359" t="s">
        <v>694</v>
      </c>
      <c r="K7" s="1360"/>
      <c r="L7" s="1358" t="s">
        <v>696</v>
      </c>
      <c r="M7" s="1369"/>
      <c r="N7" s="1369"/>
    </row>
    <row r="8" spans="1:14" ht="90.75" customHeight="1" x14ac:dyDescent="0.25">
      <c r="A8" s="1362"/>
      <c r="B8" s="1362"/>
      <c r="C8" s="1363"/>
      <c r="D8" s="1362"/>
      <c r="E8" s="1358"/>
      <c r="F8" s="1358"/>
      <c r="G8" s="621" t="s">
        <v>698</v>
      </c>
      <c r="H8" s="621" t="s">
        <v>697</v>
      </c>
      <c r="I8" s="1358"/>
      <c r="J8" s="621" t="s">
        <v>699</v>
      </c>
      <c r="K8" s="621" t="s">
        <v>697</v>
      </c>
      <c r="L8" s="1358"/>
      <c r="M8" s="1370"/>
      <c r="N8" s="1370"/>
    </row>
    <row r="9" spans="1:14" s="620" customFormat="1" x14ac:dyDescent="0.25">
      <c r="A9" s="1357" t="s">
        <v>3</v>
      </c>
      <c r="B9" s="1357"/>
      <c r="C9" s="1357"/>
      <c r="D9" s="622"/>
      <c r="E9" s="623">
        <f>E10+E13</f>
        <v>1127849</v>
      </c>
      <c r="F9" s="623">
        <f t="shared" ref="F9:M9" si="0">F10+F13</f>
        <v>1047463</v>
      </c>
      <c r="G9" s="623">
        <v>585</v>
      </c>
      <c r="H9" s="623">
        <f t="shared" si="0"/>
        <v>1413</v>
      </c>
      <c r="I9" s="623">
        <f t="shared" si="0"/>
        <v>59252</v>
      </c>
      <c r="J9" s="623">
        <v>20</v>
      </c>
      <c r="K9" s="623">
        <f t="shared" si="0"/>
        <v>113</v>
      </c>
      <c r="L9" s="623">
        <f t="shared" si="0"/>
        <v>21134</v>
      </c>
      <c r="M9" s="623">
        <f t="shared" si="0"/>
        <v>1526</v>
      </c>
      <c r="N9" s="623">
        <f>N10+N13</f>
        <v>56394</v>
      </c>
    </row>
    <row r="10" spans="1:14" s="629" customFormat="1" ht="11.25" customHeight="1" x14ac:dyDescent="0.25">
      <c r="A10" s="625"/>
      <c r="B10" s="625"/>
      <c r="C10" s="626" t="s">
        <v>105</v>
      </c>
      <c r="D10" s="627"/>
      <c r="E10" s="628">
        <f>F10+I10+L10</f>
        <v>21158</v>
      </c>
      <c r="F10" s="628">
        <v>21158</v>
      </c>
      <c r="G10" s="628"/>
      <c r="H10" s="628">
        <v>122</v>
      </c>
      <c r="I10" s="628"/>
      <c r="J10" s="628"/>
      <c r="K10" s="628"/>
      <c r="L10" s="628"/>
      <c r="M10" s="628">
        <v>122</v>
      </c>
      <c r="N10" s="628">
        <v>1058</v>
      </c>
    </row>
    <row r="11" spans="1:14" s="629" customFormat="1" ht="11.25" customHeight="1" x14ac:dyDescent="0.25">
      <c r="A11" s="625"/>
      <c r="B11" s="625"/>
      <c r="C11" s="626" t="s">
        <v>106</v>
      </c>
      <c r="D11" s="627"/>
      <c r="E11" s="628"/>
      <c r="F11" s="628"/>
      <c r="G11" s="628"/>
      <c r="H11" s="628"/>
      <c r="I11" s="626"/>
      <c r="J11" s="626"/>
      <c r="K11" s="626"/>
      <c r="L11" s="626"/>
      <c r="M11" s="626"/>
      <c r="N11" s="628"/>
    </row>
    <row r="12" spans="1:14" s="629" customFormat="1" ht="11.25" customHeight="1" x14ac:dyDescent="0.25">
      <c r="A12" s="625"/>
      <c r="B12" s="625"/>
      <c r="C12" s="626" t="s">
        <v>107</v>
      </c>
      <c r="D12" s="627"/>
      <c r="E12" s="626"/>
      <c r="F12" s="626"/>
      <c r="G12" s="626"/>
      <c r="H12" s="626"/>
      <c r="I12" s="626"/>
      <c r="J12" s="626"/>
      <c r="K12" s="626"/>
      <c r="L12" s="626"/>
      <c r="M12" s="626"/>
      <c r="N12" s="626"/>
    </row>
    <row r="13" spans="1:14" s="620" customFormat="1" x14ac:dyDescent="0.25">
      <c r="A13" s="1357" t="s">
        <v>108</v>
      </c>
      <c r="B13" s="1357"/>
      <c r="C13" s="1357"/>
      <c r="D13" s="623"/>
      <c r="E13" s="623">
        <f>SUM(E14:E23)</f>
        <v>1106691</v>
      </c>
      <c r="F13" s="623">
        <f t="shared" ref="F13:M13" si="1">SUM(F14:F23)</f>
        <v>1026305</v>
      </c>
      <c r="G13" s="623">
        <v>585</v>
      </c>
      <c r="H13" s="623">
        <f t="shared" si="1"/>
        <v>1291</v>
      </c>
      <c r="I13" s="623">
        <f t="shared" si="1"/>
        <v>59252</v>
      </c>
      <c r="J13" s="623">
        <v>20</v>
      </c>
      <c r="K13" s="623">
        <f t="shared" si="1"/>
        <v>113</v>
      </c>
      <c r="L13" s="623">
        <f t="shared" si="1"/>
        <v>21134</v>
      </c>
      <c r="M13" s="623">
        <f t="shared" si="1"/>
        <v>1404</v>
      </c>
      <c r="N13" s="623">
        <f>SUM(N14:N23)</f>
        <v>55336</v>
      </c>
    </row>
    <row r="14" spans="1:14" s="635" customFormat="1" x14ac:dyDescent="0.25">
      <c r="A14" s="630">
        <v>1</v>
      </c>
      <c r="B14" s="631" t="s">
        <v>80</v>
      </c>
      <c r="C14" s="632" t="s">
        <v>81</v>
      </c>
      <c r="D14" s="633">
        <v>0.85</v>
      </c>
      <c r="E14" s="628">
        <f t="shared" ref="E14:E23" si="2">F14+I14+L14</f>
        <v>42722</v>
      </c>
      <c r="F14" s="634">
        <v>42722</v>
      </c>
      <c r="G14" s="634">
        <v>53</v>
      </c>
      <c r="H14" s="634">
        <v>52</v>
      </c>
      <c r="I14" s="628"/>
      <c r="J14" s="628"/>
      <c r="K14" s="628"/>
      <c r="L14" s="628"/>
      <c r="M14" s="628">
        <f t="shared" ref="M14:M23" si="3">H14+K14</f>
        <v>52</v>
      </c>
      <c r="N14" s="628">
        <v>2136</v>
      </c>
    </row>
    <row r="15" spans="1:14" s="635" customFormat="1" x14ac:dyDescent="0.25">
      <c r="A15" s="630">
        <v>2</v>
      </c>
      <c r="B15" s="631" t="s">
        <v>117</v>
      </c>
      <c r="C15" s="632" t="s">
        <v>118</v>
      </c>
      <c r="D15" s="633">
        <v>0.85</v>
      </c>
      <c r="E15" s="628">
        <f t="shared" si="2"/>
        <v>91191</v>
      </c>
      <c r="F15" s="634">
        <v>90856</v>
      </c>
      <c r="G15" s="634">
        <v>74</v>
      </c>
      <c r="H15" s="634">
        <v>2</v>
      </c>
      <c r="I15" s="634">
        <v>335</v>
      </c>
      <c r="J15" s="634">
        <v>1</v>
      </c>
      <c r="K15" s="634"/>
      <c r="L15" s="628"/>
      <c r="M15" s="628">
        <f t="shared" si="3"/>
        <v>2</v>
      </c>
      <c r="N15" s="628">
        <v>4560</v>
      </c>
    </row>
    <row r="16" spans="1:14" s="635" customFormat="1" x14ac:dyDescent="0.25">
      <c r="A16" s="630">
        <v>3</v>
      </c>
      <c r="B16" s="631" t="s">
        <v>30</v>
      </c>
      <c r="C16" s="632" t="s">
        <v>31</v>
      </c>
      <c r="D16" s="633">
        <v>0.85</v>
      </c>
      <c r="E16" s="628">
        <f t="shared" si="2"/>
        <v>62155</v>
      </c>
      <c r="F16" s="634">
        <v>62155</v>
      </c>
      <c r="G16" s="634">
        <v>72</v>
      </c>
      <c r="H16" s="634">
        <v>17</v>
      </c>
      <c r="I16" s="628"/>
      <c r="J16" s="628"/>
      <c r="K16" s="628"/>
      <c r="L16" s="628"/>
      <c r="M16" s="628">
        <f t="shared" si="3"/>
        <v>17</v>
      </c>
      <c r="N16" s="628">
        <v>3108</v>
      </c>
    </row>
    <row r="17" spans="1:14" s="635" customFormat="1" x14ac:dyDescent="0.25">
      <c r="A17" s="630">
        <v>4</v>
      </c>
      <c r="B17" s="636" t="s">
        <v>141</v>
      </c>
      <c r="C17" s="637" t="s">
        <v>142</v>
      </c>
      <c r="D17" s="633">
        <v>0.85</v>
      </c>
      <c r="E17" s="628">
        <f t="shared" si="2"/>
        <v>42752</v>
      </c>
      <c r="F17" s="628">
        <v>42752</v>
      </c>
      <c r="G17" s="628">
        <v>48</v>
      </c>
      <c r="H17" s="628">
        <v>17</v>
      </c>
      <c r="I17" s="628"/>
      <c r="J17" s="628"/>
      <c r="K17" s="628"/>
      <c r="L17" s="628"/>
      <c r="M17" s="628">
        <f t="shared" si="3"/>
        <v>17</v>
      </c>
      <c r="N17" s="628">
        <v>2138</v>
      </c>
    </row>
    <row r="18" spans="1:14" s="635" customFormat="1" x14ac:dyDescent="0.25">
      <c r="A18" s="630">
        <v>5</v>
      </c>
      <c r="B18" s="631" t="s">
        <v>143</v>
      </c>
      <c r="C18" s="632" t="s">
        <v>144</v>
      </c>
      <c r="D18" s="633">
        <v>0.85</v>
      </c>
      <c r="E18" s="628">
        <f t="shared" si="2"/>
        <v>3861</v>
      </c>
      <c r="F18" s="634">
        <v>1415</v>
      </c>
      <c r="G18" s="634">
        <v>1</v>
      </c>
      <c r="H18" s="634"/>
      <c r="I18" s="634">
        <v>2446</v>
      </c>
      <c r="J18" s="634">
        <v>1</v>
      </c>
      <c r="K18" s="634"/>
      <c r="L18" s="628"/>
      <c r="M18" s="628">
        <f t="shared" si="3"/>
        <v>0</v>
      </c>
      <c r="N18" s="628">
        <v>193</v>
      </c>
    </row>
    <row r="19" spans="1:14" s="635" customFormat="1" ht="24" x14ac:dyDescent="0.25">
      <c r="A19" s="630">
        <v>6</v>
      </c>
      <c r="B19" s="636" t="s">
        <v>155</v>
      </c>
      <c r="C19" s="637" t="s">
        <v>422</v>
      </c>
      <c r="D19" s="633">
        <v>0.85</v>
      </c>
      <c r="E19" s="628">
        <f t="shared" si="2"/>
        <v>186213</v>
      </c>
      <c r="F19" s="634">
        <v>176439</v>
      </c>
      <c r="G19" s="634">
        <v>102</v>
      </c>
      <c r="H19" s="634">
        <v>208</v>
      </c>
      <c r="I19" s="634">
        <v>9774</v>
      </c>
      <c r="J19" s="634">
        <v>4</v>
      </c>
      <c r="K19" s="634">
        <v>11</v>
      </c>
      <c r="L19" s="628"/>
      <c r="M19" s="628">
        <f t="shared" si="3"/>
        <v>219</v>
      </c>
      <c r="N19" s="628">
        <v>9311</v>
      </c>
    </row>
    <row r="20" spans="1:14" s="635" customFormat="1" x14ac:dyDescent="0.25">
      <c r="A20" s="630">
        <v>7</v>
      </c>
      <c r="B20" s="638" t="s">
        <v>157</v>
      </c>
      <c r="C20" s="637" t="s">
        <v>158</v>
      </c>
      <c r="D20" s="633">
        <v>0.85</v>
      </c>
      <c r="E20" s="628">
        <f t="shared" si="2"/>
        <v>62607</v>
      </c>
      <c r="F20" s="634">
        <v>62607</v>
      </c>
      <c r="G20" s="634">
        <v>34</v>
      </c>
      <c r="H20" s="634">
        <v>115</v>
      </c>
      <c r="I20" s="628"/>
      <c r="J20" s="628"/>
      <c r="K20" s="628"/>
      <c r="L20" s="628"/>
      <c r="M20" s="628">
        <f t="shared" si="3"/>
        <v>115</v>
      </c>
      <c r="N20" s="628">
        <v>3130</v>
      </c>
    </row>
    <row r="21" spans="1:14" s="635" customFormat="1" x14ac:dyDescent="0.25">
      <c r="A21" s="630">
        <v>8</v>
      </c>
      <c r="B21" s="631" t="s">
        <v>171</v>
      </c>
      <c r="C21" s="632" t="s">
        <v>172</v>
      </c>
      <c r="D21" s="633">
        <v>0.85</v>
      </c>
      <c r="E21" s="628">
        <f t="shared" si="2"/>
        <v>109561</v>
      </c>
      <c r="F21" s="634">
        <v>108785</v>
      </c>
      <c r="G21" s="634">
        <v>105</v>
      </c>
      <c r="H21" s="634">
        <v>317</v>
      </c>
      <c r="I21" s="634">
        <v>776</v>
      </c>
      <c r="J21" s="634">
        <v>1</v>
      </c>
      <c r="K21" s="634"/>
      <c r="L21" s="628"/>
      <c r="M21" s="628">
        <f t="shared" si="3"/>
        <v>317</v>
      </c>
      <c r="N21" s="628">
        <v>5478</v>
      </c>
    </row>
    <row r="22" spans="1:14" s="635" customFormat="1" x14ac:dyDescent="0.25">
      <c r="A22" s="630">
        <v>9</v>
      </c>
      <c r="B22" s="638" t="s">
        <v>226</v>
      </c>
      <c r="C22" s="236" t="s">
        <v>700</v>
      </c>
      <c r="D22" s="633">
        <v>0.9</v>
      </c>
      <c r="E22" s="628">
        <f t="shared" si="2"/>
        <v>476534</v>
      </c>
      <c r="F22" s="628">
        <v>409479</v>
      </c>
      <c r="G22" s="628">
        <v>76</v>
      </c>
      <c r="H22" s="628">
        <v>543</v>
      </c>
      <c r="I22" s="628">
        <v>45921</v>
      </c>
      <c r="J22" s="628">
        <v>13</v>
      </c>
      <c r="K22" s="628">
        <v>102</v>
      </c>
      <c r="L22" s="628">
        <v>21134</v>
      </c>
      <c r="M22" s="628">
        <f t="shared" si="3"/>
        <v>645</v>
      </c>
      <c r="N22" s="628">
        <v>23827</v>
      </c>
    </row>
    <row r="23" spans="1:14" s="635" customFormat="1" x14ac:dyDescent="0.25">
      <c r="A23" s="630">
        <v>10</v>
      </c>
      <c r="B23" s="638" t="s">
        <v>32</v>
      </c>
      <c r="C23" s="637" t="s">
        <v>33</v>
      </c>
      <c r="D23" s="633">
        <v>0.91</v>
      </c>
      <c r="E23" s="628">
        <f t="shared" si="2"/>
        <v>29095</v>
      </c>
      <c r="F23" s="634">
        <v>29095</v>
      </c>
      <c r="G23" s="634">
        <v>20</v>
      </c>
      <c r="H23" s="634">
        <v>20</v>
      </c>
      <c r="I23" s="628"/>
      <c r="J23" s="628"/>
      <c r="K23" s="628"/>
      <c r="L23" s="628"/>
      <c r="M23" s="628">
        <f t="shared" si="3"/>
        <v>20</v>
      </c>
      <c r="N23" s="628">
        <v>1455</v>
      </c>
    </row>
    <row r="26" spans="1:14" x14ac:dyDescent="0.25">
      <c r="E26" s="639"/>
    </row>
    <row r="27" spans="1:14" x14ac:dyDescent="0.25">
      <c r="E27" s="642"/>
    </row>
  </sheetData>
  <mergeCells count="17">
    <mergeCell ref="L7:L8"/>
    <mergeCell ref="A9:C9"/>
    <mergeCell ref="C2:L2"/>
    <mergeCell ref="A4:A8"/>
    <mergeCell ref="B4:B8"/>
    <mergeCell ref="C4:C8"/>
    <mergeCell ref="D4:D8"/>
    <mergeCell ref="E4:N5"/>
    <mergeCell ref="E6:E8"/>
    <mergeCell ref="F6:L6"/>
    <mergeCell ref="M6:M8"/>
    <mergeCell ref="N6:N8"/>
    <mergeCell ref="A13:C13"/>
    <mergeCell ref="F7:F8"/>
    <mergeCell ref="G7:H7"/>
    <mergeCell ref="I7:I8"/>
    <mergeCell ref="J7:K7"/>
  </mergeCells>
  <pageMargins left="0" right="0" top="0" bottom="0" header="0" footer="0"/>
  <pageSetup paperSize="9" scale="8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7" sqref="L3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B23" sqref="B22:B23"/>
    </sheetView>
  </sheetViews>
  <sheetFormatPr defaultRowHeight="12.75" x14ac:dyDescent="0.25"/>
  <cols>
    <col min="1" max="1" width="21.140625" style="703" customWidth="1"/>
    <col min="2" max="4" width="22.28515625" style="689" customWidth="1"/>
    <col min="5" max="16384" width="9.140625" style="689"/>
  </cols>
  <sheetData>
    <row r="1" spans="1:4" ht="59.25" customHeight="1" x14ac:dyDescent="0.25">
      <c r="A1" s="941" t="s">
        <v>734</v>
      </c>
      <c r="B1" s="941"/>
      <c r="C1" s="941"/>
      <c r="D1" s="941"/>
    </row>
    <row r="2" spans="1:4" ht="18.75" customHeight="1" x14ac:dyDescent="0.25">
      <c r="A2" s="690"/>
      <c r="B2" s="690"/>
      <c r="C2" s="690"/>
    </row>
    <row r="3" spans="1:4" s="693" customFormat="1" ht="45" customHeight="1" x14ac:dyDescent="0.25">
      <c r="A3" s="691" t="s">
        <v>495</v>
      </c>
      <c r="B3" s="691" t="s">
        <v>496</v>
      </c>
      <c r="C3" s="692" t="s">
        <v>312</v>
      </c>
      <c r="D3" s="692" t="s">
        <v>108</v>
      </c>
    </row>
    <row r="4" spans="1:4" s="693" customFormat="1" ht="18.75" customHeight="1" x14ac:dyDescent="0.25">
      <c r="A4" s="694" t="s">
        <v>523</v>
      </c>
      <c r="B4" s="694"/>
      <c r="C4" s="695"/>
      <c r="D4" s="696"/>
    </row>
    <row r="5" spans="1:4" s="693" customFormat="1" ht="14.25" customHeight="1" x14ac:dyDescent="0.25">
      <c r="A5" s="694">
        <v>24</v>
      </c>
      <c r="B5" s="695"/>
      <c r="C5" s="697">
        <v>50</v>
      </c>
      <c r="D5" s="698">
        <f>B5+C5</f>
        <v>50</v>
      </c>
    </row>
    <row r="6" spans="1:4" s="693" customFormat="1" ht="14.25" customHeight="1" x14ac:dyDescent="0.25">
      <c r="A6" s="694">
        <v>25</v>
      </c>
      <c r="B6" s="695">
        <v>80</v>
      </c>
      <c r="C6" s="697">
        <v>45</v>
      </c>
      <c r="D6" s="698">
        <f>B6+C6</f>
        <v>125</v>
      </c>
    </row>
    <row r="7" spans="1:4" s="693" customFormat="1" ht="14.25" customHeight="1" x14ac:dyDescent="0.25">
      <c r="A7" s="694">
        <v>26</v>
      </c>
      <c r="B7" s="695">
        <v>46</v>
      </c>
      <c r="C7" s="697"/>
      <c r="D7" s="698">
        <f>B7+C7</f>
        <v>46</v>
      </c>
    </row>
    <row r="8" spans="1:4" s="693" customFormat="1" ht="18.75" customHeight="1" x14ac:dyDescent="0.25">
      <c r="A8" s="699" t="s">
        <v>335</v>
      </c>
      <c r="B8" s="700">
        <f>SUM(B5:B7)</f>
        <v>126</v>
      </c>
      <c r="C8" s="700">
        <f t="shared" ref="C8:D8" si="0">SUM(C5:C7)</f>
        <v>95</v>
      </c>
      <c r="D8" s="700">
        <f t="shared" si="0"/>
        <v>221</v>
      </c>
    </row>
    <row r="9" spans="1:4" s="702" customFormat="1" ht="15.75" x14ac:dyDescent="0.25">
      <c r="A9" s="701"/>
    </row>
    <row r="10" spans="1:4" s="702" customFormat="1" ht="15.75" x14ac:dyDescent="0.25">
      <c r="A10" s="701"/>
    </row>
    <row r="11" spans="1:4" s="702" customFormat="1" ht="15.75" x14ac:dyDescent="0.25">
      <c r="A11" s="701"/>
    </row>
    <row r="12" spans="1:4" s="702" customFormat="1" ht="15.75" x14ac:dyDescent="0.25">
      <c r="A12" s="701"/>
    </row>
    <row r="13" spans="1:4" s="702" customFormat="1" ht="15.75" x14ac:dyDescent="0.25">
      <c r="A13" s="701"/>
    </row>
    <row r="14" spans="1:4" s="702" customFormat="1" ht="15.75" x14ac:dyDescent="0.25">
      <c r="A14" s="701"/>
    </row>
    <row r="15" spans="1:4" s="702" customFormat="1" ht="15.75" x14ac:dyDescent="0.25">
      <c r="A15" s="701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"/>
  <sheetViews>
    <sheetView tabSelected="1" zoomScale="110" zoomScaleNormal="110" workbookViewId="0">
      <pane xSplit="4" ySplit="7" topLeftCell="N8" activePane="bottomRight" state="frozen"/>
      <selection pane="topRight" activeCell="E1" sqref="E1"/>
      <selection pane="bottomLeft" activeCell="A8" sqref="A8"/>
      <selection pane="bottomRight" activeCell="S1" sqref="S1:AE1048576"/>
    </sheetView>
  </sheetViews>
  <sheetFormatPr defaultRowHeight="11.25" x14ac:dyDescent="0.2"/>
  <cols>
    <col min="1" max="1" width="3.7109375" style="646" customWidth="1"/>
    <col min="2" max="2" width="9.140625" style="646"/>
    <col min="3" max="3" width="27.7109375" style="646" customWidth="1"/>
    <col min="4" max="4" width="9.140625" style="646"/>
    <col min="5" max="6" width="12" style="646" customWidth="1"/>
    <col min="7" max="7" width="11.140625" style="1373" customWidth="1"/>
    <col min="8" max="8" width="12" style="646" customWidth="1"/>
    <col min="9" max="9" width="11" style="646" customWidth="1"/>
    <col min="10" max="10" width="11.7109375" style="646" customWidth="1"/>
    <col min="11" max="11" width="11.42578125" style="646" customWidth="1"/>
    <col min="12" max="13" width="12.7109375" style="646" customWidth="1"/>
    <col min="14" max="14" width="12.28515625" style="646" customWidth="1"/>
    <col min="15" max="15" width="11.28515625" style="646" customWidth="1"/>
    <col min="16" max="16" width="8.28515625" style="646" customWidth="1"/>
    <col min="17" max="17" width="13.28515625" style="646" customWidth="1"/>
    <col min="18" max="18" width="11" style="646" customWidth="1"/>
    <col min="19" max="16384" width="9.140625" style="646"/>
  </cols>
  <sheetData>
    <row r="1" spans="1:18" s="644" customFormat="1" ht="15.75" x14ac:dyDescent="0.25">
      <c r="A1" s="947" t="s">
        <v>703</v>
      </c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7"/>
      <c r="Q1" s="947"/>
      <c r="R1" s="947"/>
    </row>
    <row r="3" spans="1:18" x14ac:dyDescent="0.2">
      <c r="A3" s="948" t="s">
        <v>0</v>
      </c>
      <c r="B3" s="949" t="s">
        <v>362</v>
      </c>
      <c r="C3" s="952" t="s">
        <v>2</v>
      </c>
      <c r="D3" s="955" t="s">
        <v>704</v>
      </c>
      <c r="E3" s="958" t="s">
        <v>705</v>
      </c>
      <c r="F3" s="959"/>
      <c r="G3" s="959"/>
      <c r="H3" s="959"/>
      <c r="I3" s="959"/>
      <c r="J3" s="960"/>
      <c r="K3" s="961" t="s">
        <v>706</v>
      </c>
      <c r="L3" s="961"/>
      <c r="M3" s="961"/>
      <c r="N3" s="961"/>
      <c r="O3" s="961"/>
      <c r="P3" s="961"/>
      <c r="Q3" s="961"/>
      <c r="R3" s="961"/>
    </row>
    <row r="4" spans="1:18" ht="16.5" customHeight="1" x14ac:dyDescent="0.2">
      <c r="A4" s="948"/>
      <c r="B4" s="950"/>
      <c r="C4" s="953"/>
      <c r="D4" s="956"/>
      <c r="E4" s="962" t="s">
        <v>707</v>
      </c>
      <c r="F4" s="963"/>
      <c r="G4" s="966" t="s">
        <v>708</v>
      </c>
      <c r="H4" s="966"/>
      <c r="I4" s="966"/>
      <c r="J4" s="966"/>
      <c r="K4" s="967" t="s">
        <v>709</v>
      </c>
      <c r="L4" s="967"/>
      <c r="M4" s="967"/>
      <c r="N4" s="968" t="s">
        <v>707</v>
      </c>
      <c r="O4" s="969"/>
      <c r="P4" s="969"/>
      <c r="Q4" s="969"/>
      <c r="R4" s="970"/>
    </row>
    <row r="5" spans="1:18" ht="20.25" customHeight="1" x14ac:dyDescent="0.2">
      <c r="A5" s="948"/>
      <c r="B5" s="950"/>
      <c r="C5" s="953"/>
      <c r="D5" s="956"/>
      <c r="E5" s="964"/>
      <c r="F5" s="965"/>
      <c r="G5" s="966"/>
      <c r="H5" s="966"/>
      <c r="I5" s="966"/>
      <c r="J5" s="966"/>
      <c r="K5" s="850" t="s">
        <v>710</v>
      </c>
      <c r="L5" s="967" t="s">
        <v>708</v>
      </c>
      <c r="M5" s="967"/>
      <c r="N5" s="971"/>
      <c r="O5" s="972"/>
      <c r="P5" s="972"/>
      <c r="Q5" s="972"/>
      <c r="R5" s="973"/>
    </row>
    <row r="6" spans="1:18" ht="15" customHeight="1" x14ac:dyDescent="0.2">
      <c r="A6" s="948"/>
      <c r="B6" s="950"/>
      <c r="C6" s="953"/>
      <c r="D6" s="956"/>
      <c r="E6" s="942" t="s">
        <v>711</v>
      </c>
      <c r="F6" s="944" t="s">
        <v>712</v>
      </c>
      <c r="G6" s="942" t="s">
        <v>713</v>
      </c>
      <c r="H6" s="946" t="s">
        <v>711</v>
      </c>
      <c r="I6" s="946" t="s">
        <v>714</v>
      </c>
      <c r="J6" s="946"/>
      <c r="K6" s="944" t="s">
        <v>711</v>
      </c>
      <c r="L6" s="944" t="s">
        <v>715</v>
      </c>
      <c r="M6" s="942" t="s">
        <v>713</v>
      </c>
      <c r="N6" s="944" t="s">
        <v>712</v>
      </c>
      <c r="O6" s="944" t="s">
        <v>715</v>
      </c>
      <c r="P6" s="944" t="s">
        <v>716</v>
      </c>
      <c r="Q6" s="946" t="s">
        <v>717</v>
      </c>
      <c r="R6" s="942" t="s">
        <v>713</v>
      </c>
    </row>
    <row r="7" spans="1:18" ht="33.75" customHeight="1" x14ac:dyDescent="0.2">
      <c r="A7" s="948"/>
      <c r="B7" s="951"/>
      <c r="C7" s="954"/>
      <c r="D7" s="957"/>
      <c r="E7" s="943"/>
      <c r="F7" s="945"/>
      <c r="G7" s="943"/>
      <c r="H7" s="946"/>
      <c r="I7" s="849" t="s">
        <v>718</v>
      </c>
      <c r="J7" s="849" t="s">
        <v>719</v>
      </c>
      <c r="K7" s="945"/>
      <c r="L7" s="945"/>
      <c r="M7" s="943"/>
      <c r="N7" s="945"/>
      <c r="O7" s="945"/>
      <c r="P7" s="945"/>
      <c r="Q7" s="946"/>
      <c r="R7" s="943"/>
    </row>
    <row r="8" spans="1:18" ht="15" customHeight="1" x14ac:dyDescent="0.2">
      <c r="A8" s="647">
        <v>1</v>
      </c>
      <c r="B8" s="648" t="s">
        <v>296</v>
      </c>
      <c r="C8" s="649" t="s">
        <v>720</v>
      </c>
      <c r="D8" s="650">
        <f>SUM(E8:R8)</f>
        <v>2669</v>
      </c>
      <c r="E8" s="850"/>
      <c r="F8" s="850"/>
      <c r="G8" s="1372"/>
      <c r="H8" s="850">
        <v>300</v>
      </c>
      <c r="I8" s="850">
        <v>50</v>
      </c>
      <c r="J8" s="850">
        <v>24</v>
      </c>
      <c r="K8" s="651">
        <v>520</v>
      </c>
      <c r="L8" s="850">
        <v>1325</v>
      </c>
      <c r="M8" s="850">
        <f>0+90</f>
        <v>90</v>
      </c>
      <c r="N8" s="850"/>
      <c r="O8" s="850"/>
      <c r="P8" s="850"/>
      <c r="Q8" s="850"/>
      <c r="R8" s="850">
        <v>360</v>
      </c>
    </row>
    <row r="9" spans="1:18" x14ac:dyDescent="0.2">
      <c r="A9" s="647">
        <v>2</v>
      </c>
      <c r="B9" s="652" t="s">
        <v>34</v>
      </c>
      <c r="C9" s="653" t="s">
        <v>35</v>
      </c>
      <c r="D9" s="650">
        <f t="shared" ref="D9:D22" si="0">SUM(E9:R9)</f>
        <v>3315</v>
      </c>
      <c r="E9" s="850"/>
      <c r="F9" s="850"/>
      <c r="G9" s="1372"/>
      <c r="H9" s="850">
        <v>15</v>
      </c>
      <c r="I9" s="850"/>
      <c r="J9" s="850"/>
      <c r="K9" s="654"/>
      <c r="L9" s="654"/>
      <c r="M9" s="654"/>
      <c r="N9" s="850"/>
      <c r="O9" s="850">
        <v>590</v>
      </c>
      <c r="P9" s="850">
        <v>190</v>
      </c>
      <c r="Q9" s="850"/>
      <c r="R9" s="850">
        <v>2520</v>
      </c>
    </row>
    <row r="10" spans="1:18" x14ac:dyDescent="0.2">
      <c r="A10" s="647">
        <v>3</v>
      </c>
      <c r="B10" s="648" t="s">
        <v>72</v>
      </c>
      <c r="C10" s="653" t="s">
        <v>73</v>
      </c>
      <c r="D10" s="650">
        <f t="shared" si="0"/>
        <v>85</v>
      </c>
      <c r="E10" s="850"/>
      <c r="F10" s="850"/>
      <c r="G10" s="1372">
        <f>0+10</f>
        <v>10</v>
      </c>
      <c r="H10" s="850"/>
      <c r="I10" s="850">
        <v>75</v>
      </c>
      <c r="J10" s="850"/>
      <c r="K10" s="654"/>
      <c r="L10" s="654"/>
      <c r="M10" s="654"/>
      <c r="N10" s="850"/>
      <c r="O10" s="850"/>
      <c r="P10" s="850"/>
      <c r="Q10" s="850"/>
      <c r="R10" s="850"/>
    </row>
    <row r="11" spans="1:18" x14ac:dyDescent="0.2">
      <c r="A11" s="647">
        <v>4</v>
      </c>
      <c r="B11" s="655" t="s">
        <v>60</v>
      </c>
      <c r="C11" s="653" t="s">
        <v>305</v>
      </c>
      <c r="D11" s="650">
        <f t="shared" si="0"/>
        <v>20</v>
      </c>
      <c r="E11" s="850"/>
      <c r="F11" s="850"/>
      <c r="G11" s="1372"/>
      <c r="H11" s="850"/>
      <c r="I11" s="850">
        <v>20</v>
      </c>
      <c r="J11" s="850"/>
      <c r="K11" s="654"/>
      <c r="L11" s="654"/>
      <c r="M11" s="654"/>
      <c r="N11" s="850"/>
      <c r="O11" s="850"/>
      <c r="P11" s="850"/>
      <c r="Q11" s="850"/>
      <c r="R11" s="850"/>
    </row>
    <row r="12" spans="1:18" x14ac:dyDescent="0.2">
      <c r="A12" s="647">
        <v>5</v>
      </c>
      <c r="B12" s="656" t="s">
        <v>56</v>
      </c>
      <c r="C12" s="653" t="s">
        <v>721</v>
      </c>
      <c r="D12" s="650">
        <f t="shared" si="0"/>
        <v>35</v>
      </c>
      <c r="E12" s="850"/>
      <c r="F12" s="850"/>
      <c r="G12" s="1372"/>
      <c r="H12" s="850"/>
      <c r="I12" s="850">
        <v>35</v>
      </c>
      <c r="J12" s="850"/>
      <c r="K12" s="654"/>
      <c r="L12" s="654"/>
      <c r="M12" s="654"/>
      <c r="N12" s="850"/>
      <c r="O12" s="850"/>
      <c r="P12" s="850"/>
      <c r="Q12" s="850"/>
      <c r="R12" s="850"/>
    </row>
    <row r="13" spans="1:18" x14ac:dyDescent="0.2">
      <c r="A13" s="647">
        <v>6</v>
      </c>
      <c r="B13" s="652" t="s">
        <v>307</v>
      </c>
      <c r="C13" s="649" t="s">
        <v>308</v>
      </c>
      <c r="D13" s="650">
        <f t="shared" si="0"/>
        <v>35</v>
      </c>
      <c r="E13" s="850"/>
      <c r="F13" s="850"/>
      <c r="G13" s="1372"/>
      <c r="H13" s="850"/>
      <c r="I13" s="850">
        <v>35</v>
      </c>
      <c r="J13" s="850"/>
      <c r="K13" s="654"/>
      <c r="L13" s="654"/>
      <c r="M13" s="654"/>
      <c r="N13" s="850"/>
      <c r="O13" s="850"/>
      <c r="P13" s="850"/>
      <c r="Q13" s="850"/>
      <c r="R13" s="850"/>
    </row>
    <row r="14" spans="1:18" x14ac:dyDescent="0.2">
      <c r="A14" s="647">
        <v>7</v>
      </c>
      <c r="B14" s="652" t="s">
        <v>48</v>
      </c>
      <c r="C14" s="653" t="s">
        <v>722</v>
      </c>
      <c r="D14" s="650">
        <f t="shared" si="0"/>
        <v>150</v>
      </c>
      <c r="E14" s="850"/>
      <c r="F14" s="850"/>
      <c r="G14" s="1372"/>
      <c r="H14" s="850"/>
      <c r="I14" s="850">
        <v>150</v>
      </c>
      <c r="J14" s="850"/>
      <c r="K14" s="654"/>
      <c r="L14" s="654"/>
      <c r="M14" s="654"/>
      <c r="N14" s="850"/>
      <c r="O14" s="850"/>
      <c r="P14" s="850"/>
      <c r="Q14" s="850"/>
      <c r="R14" s="850"/>
    </row>
    <row r="15" spans="1:18" x14ac:dyDescent="0.2">
      <c r="A15" s="647">
        <v>8</v>
      </c>
      <c r="B15" s="648" t="s">
        <v>117</v>
      </c>
      <c r="C15" s="653" t="s">
        <v>723</v>
      </c>
      <c r="D15" s="650">
        <f t="shared" si="0"/>
        <v>15</v>
      </c>
      <c r="E15" s="850"/>
      <c r="F15" s="850"/>
      <c r="G15" s="1372"/>
      <c r="H15" s="850"/>
      <c r="I15" s="850">
        <v>15</v>
      </c>
      <c r="J15" s="850"/>
      <c r="K15" s="654"/>
      <c r="L15" s="654"/>
      <c r="M15" s="654"/>
      <c r="N15" s="850"/>
      <c r="O15" s="850"/>
      <c r="P15" s="850"/>
      <c r="Q15" s="850"/>
      <c r="R15" s="850"/>
    </row>
    <row r="16" spans="1:18" ht="13.5" customHeight="1" x14ac:dyDescent="0.2">
      <c r="A16" s="647">
        <v>9</v>
      </c>
      <c r="B16" s="652" t="s">
        <v>149</v>
      </c>
      <c r="C16" s="649" t="s">
        <v>607</v>
      </c>
      <c r="D16" s="650">
        <f t="shared" si="0"/>
        <v>91</v>
      </c>
      <c r="E16" s="850"/>
      <c r="F16" s="850"/>
      <c r="G16" s="850"/>
      <c r="H16" s="850">
        <v>90</v>
      </c>
      <c r="I16" s="850"/>
      <c r="J16" s="850">
        <v>1</v>
      </c>
      <c r="K16" s="654"/>
      <c r="L16" s="654"/>
      <c r="M16" s="654"/>
      <c r="N16" s="850"/>
      <c r="O16" s="850"/>
      <c r="P16" s="850"/>
      <c r="Q16" s="850"/>
      <c r="R16" s="850"/>
    </row>
    <row r="17" spans="1:18" s="645" customFormat="1" ht="13.5" customHeight="1" x14ac:dyDescent="0.2">
      <c r="A17" s="647">
        <v>10</v>
      </c>
      <c r="B17" s="652" t="s">
        <v>185</v>
      </c>
      <c r="C17" s="649" t="s">
        <v>186</v>
      </c>
      <c r="D17" s="650">
        <f t="shared" si="0"/>
        <v>3</v>
      </c>
      <c r="E17" s="850"/>
      <c r="F17" s="850"/>
      <c r="G17" s="850"/>
      <c r="H17" s="850"/>
      <c r="I17" s="850">
        <v>3</v>
      </c>
      <c r="J17" s="850"/>
      <c r="K17" s="654"/>
      <c r="L17" s="654"/>
      <c r="M17" s="654"/>
      <c r="N17" s="850"/>
      <c r="O17" s="850"/>
      <c r="P17" s="850"/>
      <c r="Q17" s="850"/>
      <c r="R17" s="850"/>
    </row>
    <row r="18" spans="1:18" s="645" customFormat="1" ht="12" customHeight="1" x14ac:dyDescent="0.2">
      <c r="A18" s="647">
        <v>11</v>
      </c>
      <c r="B18" s="648" t="s">
        <v>272</v>
      </c>
      <c r="C18" s="649" t="s">
        <v>273</v>
      </c>
      <c r="D18" s="650">
        <f t="shared" si="0"/>
        <v>133676</v>
      </c>
      <c r="E18" s="850">
        <v>750</v>
      </c>
      <c r="F18" s="850"/>
      <c r="G18" s="850"/>
      <c r="H18" s="850"/>
      <c r="I18" s="850"/>
      <c r="J18" s="850"/>
      <c r="K18" s="654"/>
      <c r="L18" s="654"/>
      <c r="M18" s="654"/>
      <c r="N18" s="850"/>
      <c r="O18" s="850">
        <f>93448+11076</f>
        <v>104524</v>
      </c>
      <c r="P18" s="850">
        <v>23362</v>
      </c>
      <c r="Q18" s="850">
        <v>4665</v>
      </c>
      <c r="R18" s="850">
        <v>375</v>
      </c>
    </row>
    <row r="19" spans="1:18" s="645" customFormat="1" x14ac:dyDescent="0.2">
      <c r="A19" s="647">
        <v>12</v>
      </c>
      <c r="B19" s="652" t="s">
        <v>258</v>
      </c>
      <c r="C19" s="653" t="s">
        <v>724</v>
      </c>
      <c r="D19" s="650">
        <f t="shared" si="0"/>
        <v>34673</v>
      </c>
      <c r="E19" s="850"/>
      <c r="F19" s="850"/>
      <c r="G19" s="850"/>
      <c r="H19" s="850"/>
      <c r="I19" s="850"/>
      <c r="J19" s="850"/>
      <c r="K19" s="654"/>
      <c r="L19" s="654"/>
      <c r="M19" s="654"/>
      <c r="N19" s="850"/>
      <c r="O19" s="850">
        <f>25663+2340</f>
        <v>28003</v>
      </c>
      <c r="P19" s="850">
        <v>6670</v>
      </c>
      <c r="Q19" s="850"/>
      <c r="R19" s="850"/>
    </row>
    <row r="20" spans="1:18" s="645" customFormat="1" x14ac:dyDescent="0.2">
      <c r="A20" s="647">
        <v>13</v>
      </c>
      <c r="B20" s="648" t="s">
        <v>292</v>
      </c>
      <c r="C20" s="653" t="s">
        <v>293</v>
      </c>
      <c r="D20" s="650">
        <f t="shared" si="0"/>
        <v>36914</v>
      </c>
      <c r="E20" s="850">
        <v>100</v>
      </c>
      <c r="F20" s="850">
        <v>100</v>
      </c>
      <c r="G20" s="850"/>
      <c r="H20" s="850"/>
      <c r="I20" s="850"/>
      <c r="J20" s="850"/>
      <c r="K20" s="654"/>
      <c r="L20" s="654"/>
      <c r="M20" s="654"/>
      <c r="N20" s="850">
        <v>7696</v>
      </c>
      <c r="O20" s="850">
        <f>24961-1404</f>
        <v>23557</v>
      </c>
      <c r="P20" s="850">
        <v>5461</v>
      </c>
      <c r="Q20" s="850"/>
      <c r="R20" s="850"/>
    </row>
    <row r="21" spans="1:18" s="645" customFormat="1" x14ac:dyDescent="0.2">
      <c r="A21" s="657"/>
      <c r="B21" s="657"/>
      <c r="C21" s="658" t="s">
        <v>543</v>
      </c>
      <c r="D21" s="650">
        <f t="shared" ref="D21:R21" si="1">SUM(D8:D20)</f>
        <v>211681</v>
      </c>
      <c r="E21" s="650">
        <f t="shared" si="1"/>
        <v>850</v>
      </c>
      <c r="F21" s="650">
        <f t="shared" si="1"/>
        <v>100</v>
      </c>
      <c r="G21" s="650">
        <f t="shared" si="1"/>
        <v>10</v>
      </c>
      <c r="H21" s="650">
        <f t="shared" si="1"/>
        <v>405</v>
      </c>
      <c r="I21" s="650">
        <f t="shared" si="1"/>
        <v>383</v>
      </c>
      <c r="J21" s="650">
        <f t="shared" si="1"/>
        <v>25</v>
      </c>
      <c r="K21" s="650">
        <f t="shared" si="1"/>
        <v>520</v>
      </c>
      <c r="L21" s="650">
        <f t="shared" si="1"/>
        <v>1325</v>
      </c>
      <c r="M21" s="650">
        <f t="shared" si="1"/>
        <v>90</v>
      </c>
      <c r="N21" s="650">
        <f t="shared" si="1"/>
        <v>7696</v>
      </c>
      <c r="O21" s="650">
        <f t="shared" si="1"/>
        <v>156674</v>
      </c>
      <c r="P21" s="650">
        <f t="shared" si="1"/>
        <v>35683</v>
      </c>
      <c r="Q21" s="650">
        <f t="shared" si="1"/>
        <v>4665</v>
      </c>
      <c r="R21" s="650">
        <f t="shared" si="1"/>
        <v>3255</v>
      </c>
    </row>
    <row r="22" spans="1:18" s="645" customFormat="1" ht="22.5" x14ac:dyDescent="0.2">
      <c r="A22" s="646"/>
      <c r="B22" s="646"/>
      <c r="C22" s="649" t="s">
        <v>725</v>
      </c>
      <c r="D22" s="650">
        <f t="shared" si="0"/>
        <v>18274</v>
      </c>
      <c r="E22" s="650"/>
      <c r="F22" s="650"/>
      <c r="G22" s="650"/>
      <c r="H22" s="650"/>
      <c r="I22" s="650"/>
      <c r="J22" s="650"/>
      <c r="K22" s="650"/>
      <c r="L22" s="650"/>
      <c r="M22" s="650"/>
      <c r="N22" s="650"/>
      <c r="O22" s="650">
        <f>26996-10-90-12012</f>
        <v>14884</v>
      </c>
      <c r="P22" s="650">
        <v>3390</v>
      </c>
      <c r="Q22" s="650"/>
      <c r="R22" s="650"/>
    </row>
    <row r="23" spans="1:18" s="645" customFormat="1" ht="21" x14ac:dyDescent="0.2">
      <c r="A23" s="646"/>
      <c r="B23" s="646"/>
      <c r="C23" s="1374" t="s">
        <v>726</v>
      </c>
      <c r="D23" s="650">
        <f>D21+D22</f>
        <v>229955</v>
      </c>
      <c r="E23" s="650">
        <f t="shared" ref="E23:R23" si="2">E21+E22</f>
        <v>850</v>
      </c>
      <c r="F23" s="650">
        <f t="shared" si="2"/>
        <v>100</v>
      </c>
      <c r="G23" s="650">
        <f t="shared" si="2"/>
        <v>10</v>
      </c>
      <c r="H23" s="650">
        <f t="shared" si="2"/>
        <v>405</v>
      </c>
      <c r="I23" s="650">
        <f t="shared" si="2"/>
        <v>383</v>
      </c>
      <c r="J23" s="650">
        <f t="shared" si="2"/>
        <v>25</v>
      </c>
      <c r="K23" s="650">
        <f t="shared" si="2"/>
        <v>520</v>
      </c>
      <c r="L23" s="650">
        <f t="shared" si="2"/>
        <v>1325</v>
      </c>
      <c r="M23" s="650">
        <f t="shared" si="2"/>
        <v>90</v>
      </c>
      <c r="N23" s="650">
        <f t="shared" si="2"/>
        <v>7696</v>
      </c>
      <c r="O23" s="650">
        <f t="shared" si="2"/>
        <v>171558</v>
      </c>
      <c r="P23" s="650">
        <f t="shared" si="2"/>
        <v>39073</v>
      </c>
      <c r="Q23" s="650">
        <f t="shared" si="2"/>
        <v>4665</v>
      </c>
      <c r="R23" s="650">
        <f t="shared" si="2"/>
        <v>3255</v>
      </c>
    </row>
  </sheetData>
  <mergeCells count="25">
    <mergeCell ref="N6:N7"/>
    <mergeCell ref="O6:O7"/>
    <mergeCell ref="P6:P7"/>
    <mergeCell ref="Q6:Q7"/>
    <mergeCell ref="R6:R7"/>
    <mergeCell ref="N4:R5"/>
    <mergeCell ref="L5:M5"/>
    <mergeCell ref="E6:E7"/>
    <mergeCell ref="F6:F7"/>
    <mergeCell ref="G6:G7"/>
    <mergeCell ref="H6:H7"/>
    <mergeCell ref="I6:J6"/>
    <mergeCell ref="K6:K7"/>
    <mergeCell ref="L6:L7"/>
    <mergeCell ref="M6:M7"/>
    <mergeCell ref="A1:R1"/>
    <mergeCell ref="A3:A7"/>
    <mergeCell ref="B3:B7"/>
    <mergeCell ref="C3:C7"/>
    <mergeCell ref="D3:D7"/>
    <mergeCell ref="E3:J3"/>
    <mergeCell ref="K3:R3"/>
    <mergeCell ref="E4:F5"/>
    <mergeCell ref="G4:J5"/>
    <mergeCell ref="K4:M4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8"/>
  <sheetViews>
    <sheetView zoomScale="90" zoomScaleNormal="90" workbookViewId="0">
      <pane xSplit="3" ySplit="10" topLeftCell="D134" activePane="bottomRight" state="frozen"/>
      <selection pane="topRight" activeCell="D1" sqref="D1"/>
      <selection pane="bottomLeft" activeCell="A12" sqref="A12"/>
      <selection pane="bottomRight" activeCell="I158" sqref="I158"/>
    </sheetView>
  </sheetViews>
  <sheetFormatPr defaultRowHeight="12" x14ac:dyDescent="0.2"/>
  <cols>
    <col min="1" max="1" width="5.85546875" style="851" customWidth="1"/>
    <col min="2" max="2" width="9.140625" style="851"/>
    <col min="3" max="3" width="32.5703125" style="851" customWidth="1"/>
    <col min="4" max="4" width="11.42578125" style="851" customWidth="1"/>
    <col min="5" max="5" width="10" style="851" customWidth="1"/>
    <col min="6" max="6" width="13.5703125" style="851" customWidth="1"/>
    <col min="7" max="7" width="10.85546875" style="851" customWidth="1"/>
    <col min="8" max="8" width="9.140625" style="851"/>
    <col min="9" max="11" width="10.5703125" style="851" customWidth="1"/>
    <col min="12" max="12" width="9.42578125" style="851" customWidth="1"/>
    <col min="13" max="13" width="10.7109375" style="851" customWidth="1"/>
    <col min="14" max="14" width="18.140625" style="851" customWidth="1"/>
    <col min="15" max="15" width="10.7109375" style="851" customWidth="1"/>
    <col min="16" max="16" width="13.42578125" style="851" customWidth="1"/>
    <col min="17" max="17" width="14" style="851" customWidth="1"/>
    <col min="18" max="18" width="12.140625" style="851" customWidth="1"/>
    <col min="19" max="20" width="9.140625" style="851"/>
    <col min="21" max="21" width="6.7109375" style="851" customWidth="1"/>
    <col min="22" max="22" width="18.5703125" style="851" customWidth="1"/>
    <col min="23" max="16384" width="9.140625" style="851"/>
  </cols>
  <sheetData>
    <row r="1" spans="1:23" ht="15.75" customHeight="1" x14ac:dyDescent="0.2">
      <c r="A1" s="993" t="s">
        <v>478</v>
      </c>
      <c r="B1" s="993"/>
      <c r="C1" s="993"/>
      <c r="D1" s="993"/>
      <c r="E1" s="993"/>
      <c r="F1" s="993"/>
      <c r="G1" s="993"/>
      <c r="H1" s="993"/>
      <c r="I1" s="993"/>
      <c r="J1" s="993"/>
      <c r="K1" s="993"/>
      <c r="L1" s="993"/>
      <c r="M1" s="993"/>
      <c r="N1" s="993"/>
      <c r="O1" s="993"/>
      <c r="P1" s="993"/>
      <c r="Q1" s="993"/>
      <c r="R1" s="993"/>
    </row>
    <row r="2" spans="1:23" ht="12" customHeight="1" x14ac:dyDescent="0.2">
      <c r="A2" s="987" t="s">
        <v>0</v>
      </c>
      <c r="B2" s="994" t="s">
        <v>362</v>
      </c>
      <c r="C2" s="987" t="s">
        <v>2</v>
      </c>
      <c r="D2" s="987" t="s">
        <v>329</v>
      </c>
      <c r="E2" s="987"/>
      <c r="F2" s="987"/>
      <c r="G2" s="987"/>
      <c r="H2" s="987"/>
      <c r="I2" s="987"/>
      <c r="J2" s="987"/>
      <c r="K2" s="987"/>
      <c r="L2" s="987"/>
      <c r="M2" s="987"/>
      <c r="N2" s="987"/>
      <c r="O2" s="987"/>
      <c r="P2" s="987"/>
      <c r="Q2" s="987"/>
      <c r="R2" s="987"/>
    </row>
    <row r="3" spans="1:23" ht="12" customHeight="1" x14ac:dyDescent="0.2">
      <c r="A3" s="987"/>
      <c r="B3" s="995"/>
      <c r="C3" s="987"/>
      <c r="D3" s="997" t="s">
        <v>441</v>
      </c>
      <c r="E3" s="987" t="s">
        <v>479</v>
      </c>
      <c r="F3" s="987"/>
      <c r="G3" s="987"/>
      <c r="H3" s="987"/>
      <c r="I3" s="987"/>
      <c r="J3" s="987"/>
      <c r="K3" s="987"/>
      <c r="L3" s="987"/>
      <c r="M3" s="987"/>
      <c r="N3" s="987"/>
      <c r="O3" s="987"/>
      <c r="P3" s="987"/>
      <c r="Q3" s="987"/>
      <c r="R3" s="987"/>
    </row>
    <row r="4" spans="1:23" ht="29.25" customHeight="1" x14ac:dyDescent="0.2">
      <c r="A4" s="987"/>
      <c r="B4" s="995"/>
      <c r="C4" s="987"/>
      <c r="D4" s="997"/>
      <c r="E4" s="998" t="s">
        <v>480</v>
      </c>
      <c r="F4" s="999"/>
      <c r="G4" s="999"/>
      <c r="H4" s="991" t="s">
        <v>481</v>
      </c>
      <c r="I4" s="991"/>
      <c r="J4" s="991"/>
      <c r="K4" s="991"/>
      <c r="L4" s="991"/>
      <c r="M4" s="987" t="s">
        <v>482</v>
      </c>
      <c r="N4" s="987"/>
      <c r="O4" s="987"/>
      <c r="P4" s="987"/>
      <c r="Q4" s="987"/>
      <c r="R4" s="987"/>
    </row>
    <row r="5" spans="1:23" ht="12" customHeight="1" x14ac:dyDescent="0.2">
      <c r="A5" s="987"/>
      <c r="B5" s="995"/>
      <c r="C5" s="987"/>
      <c r="D5" s="997"/>
      <c r="E5" s="987" t="s">
        <v>335</v>
      </c>
      <c r="F5" s="988" t="s">
        <v>418</v>
      </c>
      <c r="G5" s="989"/>
      <c r="H5" s="987" t="s">
        <v>335</v>
      </c>
      <c r="I5" s="988" t="s">
        <v>483</v>
      </c>
      <c r="J5" s="990"/>
      <c r="K5" s="990"/>
      <c r="L5" s="989"/>
      <c r="M5" s="991" t="s">
        <v>335</v>
      </c>
      <c r="N5" s="992"/>
      <c r="O5" s="992"/>
      <c r="P5" s="992"/>
      <c r="Q5" s="992"/>
      <c r="R5" s="992"/>
    </row>
    <row r="6" spans="1:23" ht="120" x14ac:dyDescent="0.2">
      <c r="A6" s="987"/>
      <c r="B6" s="996"/>
      <c r="C6" s="987"/>
      <c r="D6" s="991"/>
      <c r="E6" s="987"/>
      <c r="F6" s="852" t="s">
        <v>484</v>
      </c>
      <c r="G6" s="853" t="s">
        <v>485</v>
      </c>
      <c r="H6" s="987"/>
      <c r="I6" s="853" t="s">
        <v>486</v>
      </c>
      <c r="J6" s="853" t="s">
        <v>748</v>
      </c>
      <c r="K6" s="854" t="s">
        <v>753</v>
      </c>
      <c r="L6" s="853" t="s">
        <v>487</v>
      </c>
      <c r="M6" s="987"/>
      <c r="N6" s="855" t="s">
        <v>488</v>
      </c>
      <c r="O6" s="856" t="s">
        <v>489</v>
      </c>
      <c r="P6" s="856" t="s">
        <v>490</v>
      </c>
      <c r="Q6" s="856" t="s">
        <v>491</v>
      </c>
      <c r="R6" s="857" t="s">
        <v>492</v>
      </c>
    </row>
    <row r="7" spans="1:23" s="861" customFormat="1" ht="11.25" x14ac:dyDescent="0.2">
      <c r="A7" s="858">
        <v>1</v>
      </c>
      <c r="B7" s="858">
        <v>2</v>
      </c>
      <c r="C7" s="858">
        <v>3</v>
      </c>
      <c r="D7" s="859">
        <v>4</v>
      </c>
      <c r="E7" s="859">
        <v>4</v>
      </c>
      <c r="F7" s="859">
        <v>5</v>
      </c>
      <c r="G7" s="859">
        <v>6</v>
      </c>
      <c r="H7" s="859">
        <v>7</v>
      </c>
      <c r="I7" s="859">
        <v>8</v>
      </c>
      <c r="J7" s="859">
        <v>9</v>
      </c>
      <c r="K7" s="859">
        <v>10</v>
      </c>
      <c r="L7" s="859">
        <v>11</v>
      </c>
      <c r="M7" s="858">
        <v>12</v>
      </c>
      <c r="N7" s="860">
        <v>13</v>
      </c>
      <c r="O7" s="860">
        <v>14</v>
      </c>
      <c r="P7" s="860">
        <v>15</v>
      </c>
      <c r="Q7" s="860">
        <v>16</v>
      </c>
      <c r="R7" s="860">
        <v>17</v>
      </c>
    </row>
    <row r="8" spans="1:23" s="861" customFormat="1" x14ac:dyDescent="0.2">
      <c r="A8" s="974" t="s">
        <v>335</v>
      </c>
      <c r="B8" s="974"/>
      <c r="C8" s="974"/>
      <c r="D8" s="862">
        <f>E8+H8+M8</f>
        <v>11018952</v>
      </c>
      <c r="E8" s="862">
        <f t="shared" ref="E8:E9" si="0">F8+G8</f>
        <v>1211123</v>
      </c>
      <c r="F8" s="862">
        <f>F9+F10</f>
        <v>376560</v>
      </c>
      <c r="G8" s="862">
        <f>G9+G10</f>
        <v>834563</v>
      </c>
      <c r="H8" s="862">
        <f>I8+L8</f>
        <v>1511282</v>
      </c>
      <c r="I8" s="862">
        <f>I9+I10</f>
        <v>1501527</v>
      </c>
      <c r="J8" s="862">
        <f>J9+J10</f>
        <v>197405</v>
      </c>
      <c r="K8" s="862">
        <f>K9+K10</f>
        <v>291867</v>
      </c>
      <c r="L8" s="862">
        <f>L9+L10</f>
        <v>9755</v>
      </c>
      <c r="M8" s="863">
        <f t="shared" ref="M8:M39" si="1">SUM(N8:R8)</f>
        <v>8296547</v>
      </c>
      <c r="N8" s="864">
        <f t="shared" ref="N8:O8" si="2">N9+N10</f>
        <v>973937</v>
      </c>
      <c r="O8" s="864">
        <f t="shared" si="2"/>
        <v>4299639</v>
      </c>
      <c r="P8" s="864">
        <f>P9+P10</f>
        <v>681866</v>
      </c>
      <c r="Q8" s="864">
        <f>Q9+Q10</f>
        <v>2296384</v>
      </c>
      <c r="R8" s="864">
        <f>R9+R10</f>
        <v>44721</v>
      </c>
      <c r="S8" s="865"/>
    </row>
    <row r="9" spans="1:23" s="861" customFormat="1" ht="12" customHeight="1" x14ac:dyDescent="0.2">
      <c r="A9" s="975" t="s">
        <v>105</v>
      </c>
      <c r="B9" s="976"/>
      <c r="C9" s="977"/>
      <c r="D9" s="866">
        <f>E9+M9</f>
        <v>143560</v>
      </c>
      <c r="E9" s="866">
        <f t="shared" si="0"/>
        <v>0</v>
      </c>
      <c r="F9" s="866"/>
      <c r="G9" s="866"/>
      <c r="H9" s="866">
        <v>0</v>
      </c>
      <c r="I9" s="866"/>
      <c r="J9" s="866"/>
      <c r="K9" s="866"/>
      <c r="L9" s="866"/>
      <c r="M9" s="854">
        <f t="shared" si="1"/>
        <v>143560</v>
      </c>
      <c r="N9" s="867">
        <v>0</v>
      </c>
      <c r="O9" s="867">
        <v>143560</v>
      </c>
      <c r="P9" s="867"/>
      <c r="Q9" s="867"/>
      <c r="R9" s="867"/>
      <c r="S9" s="865"/>
    </row>
    <row r="10" spans="1:23" s="861" customFormat="1" ht="12" customHeight="1" x14ac:dyDescent="0.2">
      <c r="A10" s="978" t="s">
        <v>108</v>
      </c>
      <c r="B10" s="979"/>
      <c r="C10" s="980"/>
      <c r="D10" s="862">
        <f>E10+H10+M10</f>
        <v>10875392</v>
      </c>
      <c r="E10" s="862">
        <f>F10+G10</f>
        <v>1211123</v>
      </c>
      <c r="F10" s="862">
        <f>SUM(F11:F147)-F89</f>
        <v>376560</v>
      </c>
      <c r="G10" s="862">
        <f>SUM(G11:G147)-G89</f>
        <v>834563</v>
      </c>
      <c r="H10" s="862">
        <f>I10+L10</f>
        <v>1511282</v>
      </c>
      <c r="I10" s="862">
        <f>SUM(I11:I147)-I89</f>
        <v>1501527</v>
      </c>
      <c r="J10" s="862">
        <f>SUM(J11:J147)-J89</f>
        <v>197405</v>
      </c>
      <c r="K10" s="862">
        <f>SUM(K11:K147)-K89</f>
        <v>291867</v>
      </c>
      <c r="L10" s="862">
        <f>SUM(L11:L147)-L89</f>
        <v>9755</v>
      </c>
      <c r="M10" s="863">
        <f t="shared" si="1"/>
        <v>8152987</v>
      </c>
      <c r="N10" s="864">
        <f t="shared" ref="N10:R10" si="3">SUM(N11:N147)-N89</f>
        <v>973937</v>
      </c>
      <c r="O10" s="864">
        <f t="shared" si="3"/>
        <v>4156079</v>
      </c>
      <c r="P10" s="864">
        <f t="shared" si="3"/>
        <v>681866</v>
      </c>
      <c r="Q10" s="864">
        <f t="shared" si="3"/>
        <v>2296384</v>
      </c>
      <c r="R10" s="864">
        <f t="shared" si="3"/>
        <v>44721</v>
      </c>
      <c r="S10" s="865"/>
      <c r="V10" s="865"/>
      <c r="W10" s="865"/>
    </row>
    <row r="11" spans="1:23" x14ac:dyDescent="0.2">
      <c r="A11" s="326">
        <v>1</v>
      </c>
      <c r="B11" s="238" t="s">
        <v>109</v>
      </c>
      <c r="C11" s="236" t="s">
        <v>110</v>
      </c>
      <c r="D11" s="866">
        <f t="shared" ref="D11:D80" si="4">E11+H11+M11</f>
        <v>43443</v>
      </c>
      <c r="E11" s="866">
        <f>F11+G11</f>
        <v>5409</v>
      </c>
      <c r="F11" s="866">
        <v>1722</v>
      </c>
      <c r="G11" s="866">
        <v>3687</v>
      </c>
      <c r="H11" s="866">
        <f t="shared" ref="H11:H74" si="5">I11+L11</f>
        <v>6920</v>
      </c>
      <c r="I11" s="866">
        <v>6868</v>
      </c>
      <c r="J11" s="866">
        <v>904</v>
      </c>
      <c r="K11" s="866">
        <v>1215</v>
      </c>
      <c r="L11" s="866">
        <v>52</v>
      </c>
      <c r="M11" s="866">
        <f t="shared" si="1"/>
        <v>31114</v>
      </c>
      <c r="N11" s="867">
        <v>10405</v>
      </c>
      <c r="O11" s="867">
        <v>14620</v>
      </c>
      <c r="P11" s="867">
        <v>320</v>
      </c>
      <c r="Q11" s="867">
        <v>5763</v>
      </c>
      <c r="R11" s="867">
        <v>6</v>
      </c>
      <c r="S11" s="865"/>
      <c r="W11" s="868"/>
    </row>
    <row r="12" spans="1:23" x14ac:dyDescent="0.2">
      <c r="A12" s="326">
        <v>2</v>
      </c>
      <c r="B12" s="240" t="s">
        <v>111</v>
      </c>
      <c r="C12" s="236" t="s">
        <v>112</v>
      </c>
      <c r="D12" s="866">
        <f t="shared" si="4"/>
        <v>45100</v>
      </c>
      <c r="E12" s="866">
        <f t="shared" ref="E12:E81" si="6">F12+G12</f>
        <v>5025</v>
      </c>
      <c r="F12" s="866">
        <v>1789</v>
      </c>
      <c r="G12" s="866">
        <v>3236</v>
      </c>
      <c r="H12" s="866">
        <f t="shared" si="5"/>
        <v>7243</v>
      </c>
      <c r="I12" s="866">
        <v>7133</v>
      </c>
      <c r="J12" s="866">
        <v>938</v>
      </c>
      <c r="K12" s="866">
        <v>1169</v>
      </c>
      <c r="L12" s="866">
        <v>110</v>
      </c>
      <c r="M12" s="866">
        <f t="shared" si="1"/>
        <v>32832</v>
      </c>
      <c r="N12" s="867">
        <v>5574</v>
      </c>
      <c r="O12" s="867">
        <v>17138</v>
      </c>
      <c r="P12" s="867">
        <v>5500</v>
      </c>
      <c r="Q12" s="867">
        <v>4000</v>
      </c>
      <c r="R12" s="867">
        <v>620</v>
      </c>
      <c r="S12" s="865"/>
      <c r="W12" s="868"/>
    </row>
    <row r="13" spans="1:23" x14ac:dyDescent="0.2">
      <c r="A13" s="326">
        <v>3</v>
      </c>
      <c r="B13" s="235" t="s">
        <v>80</v>
      </c>
      <c r="C13" s="236" t="s">
        <v>81</v>
      </c>
      <c r="D13" s="866">
        <f t="shared" si="4"/>
        <v>147882</v>
      </c>
      <c r="E13" s="866">
        <f t="shared" si="6"/>
        <v>17504</v>
      </c>
      <c r="F13" s="866">
        <v>5250</v>
      </c>
      <c r="G13" s="866">
        <v>12254</v>
      </c>
      <c r="H13" s="866">
        <f t="shared" si="5"/>
        <v>21407</v>
      </c>
      <c r="I13" s="866">
        <v>20935</v>
      </c>
      <c r="J13" s="866">
        <v>2752</v>
      </c>
      <c r="K13" s="866">
        <v>4017</v>
      </c>
      <c r="L13" s="866">
        <v>472</v>
      </c>
      <c r="M13" s="866">
        <f t="shared" si="1"/>
        <v>108971</v>
      </c>
      <c r="N13" s="867">
        <v>15719</v>
      </c>
      <c r="O13" s="867">
        <v>38824</v>
      </c>
      <c r="P13" s="867">
        <v>25930</v>
      </c>
      <c r="Q13" s="867">
        <v>27426</v>
      </c>
      <c r="R13" s="867">
        <v>1072</v>
      </c>
      <c r="S13" s="865"/>
      <c r="W13" s="868"/>
    </row>
    <row r="14" spans="1:23" x14ac:dyDescent="0.2">
      <c r="A14" s="326">
        <v>4</v>
      </c>
      <c r="B14" s="238" t="s">
        <v>113</v>
      </c>
      <c r="C14" s="236" t="s">
        <v>114</v>
      </c>
      <c r="D14" s="866">
        <f t="shared" si="4"/>
        <v>46203</v>
      </c>
      <c r="E14" s="866">
        <f t="shared" si="6"/>
        <v>4864</v>
      </c>
      <c r="F14" s="866">
        <v>1994</v>
      </c>
      <c r="G14" s="866">
        <v>2870</v>
      </c>
      <c r="H14" s="866">
        <f t="shared" si="5"/>
        <v>8011</v>
      </c>
      <c r="I14" s="866">
        <v>7949</v>
      </c>
      <c r="J14" s="866">
        <v>1045</v>
      </c>
      <c r="K14" s="866">
        <v>1249</v>
      </c>
      <c r="L14" s="866">
        <v>62</v>
      </c>
      <c r="M14" s="866">
        <f t="shared" si="1"/>
        <v>33328</v>
      </c>
      <c r="N14" s="867">
        <v>4604</v>
      </c>
      <c r="O14" s="867">
        <v>14024</v>
      </c>
      <c r="P14" s="867">
        <v>6000</v>
      </c>
      <c r="Q14" s="867">
        <v>8700</v>
      </c>
      <c r="R14" s="867">
        <v>0</v>
      </c>
      <c r="S14" s="865"/>
      <c r="W14" s="868"/>
    </row>
    <row r="15" spans="1:23" x14ac:dyDescent="0.2">
      <c r="A15" s="326">
        <v>5</v>
      </c>
      <c r="B15" s="238" t="s">
        <v>115</v>
      </c>
      <c r="C15" s="236" t="s">
        <v>116</v>
      </c>
      <c r="D15" s="866">
        <f t="shared" si="4"/>
        <v>52727</v>
      </c>
      <c r="E15" s="866">
        <f t="shared" si="6"/>
        <v>6325</v>
      </c>
      <c r="F15" s="866">
        <v>2097</v>
      </c>
      <c r="G15" s="866">
        <v>4228</v>
      </c>
      <c r="H15" s="866">
        <f t="shared" si="5"/>
        <v>8430</v>
      </c>
      <c r="I15" s="866">
        <v>8361</v>
      </c>
      <c r="J15" s="866">
        <v>1099</v>
      </c>
      <c r="K15" s="866">
        <v>1489</v>
      </c>
      <c r="L15" s="866">
        <v>69</v>
      </c>
      <c r="M15" s="866">
        <f t="shared" si="1"/>
        <v>37972</v>
      </c>
      <c r="N15" s="867">
        <v>7845</v>
      </c>
      <c r="O15" s="867">
        <v>13001</v>
      </c>
      <c r="P15" s="867">
        <v>10000</v>
      </c>
      <c r="Q15" s="867">
        <v>7120</v>
      </c>
      <c r="R15" s="867">
        <v>6</v>
      </c>
      <c r="S15" s="865"/>
      <c r="W15" s="868"/>
    </row>
    <row r="16" spans="1:23" x14ac:dyDescent="0.2">
      <c r="A16" s="326">
        <v>6</v>
      </c>
      <c r="B16" s="235" t="s">
        <v>117</v>
      </c>
      <c r="C16" s="236" t="s">
        <v>118</v>
      </c>
      <c r="D16" s="866">
        <f t="shared" si="4"/>
        <v>403347</v>
      </c>
      <c r="E16" s="866">
        <f t="shared" si="6"/>
        <v>50968</v>
      </c>
      <c r="F16" s="866">
        <v>14578</v>
      </c>
      <c r="G16" s="866">
        <v>36390</v>
      </c>
      <c r="H16" s="866">
        <f t="shared" si="5"/>
        <v>58310</v>
      </c>
      <c r="I16" s="866">
        <v>58130</v>
      </c>
      <c r="J16" s="866">
        <v>7642</v>
      </c>
      <c r="K16" s="866">
        <v>11372</v>
      </c>
      <c r="L16" s="866">
        <v>180</v>
      </c>
      <c r="M16" s="866">
        <f t="shared" si="1"/>
        <v>294069</v>
      </c>
      <c r="N16" s="867">
        <v>29211</v>
      </c>
      <c r="O16" s="867">
        <v>143023</v>
      </c>
      <c r="P16" s="867">
        <v>4500</v>
      </c>
      <c r="Q16" s="867">
        <v>114489</v>
      </c>
      <c r="R16" s="867">
        <v>2846</v>
      </c>
      <c r="S16" s="865"/>
      <c r="W16" s="868"/>
    </row>
    <row r="17" spans="1:23" x14ac:dyDescent="0.2">
      <c r="A17" s="326">
        <v>7</v>
      </c>
      <c r="B17" s="238" t="s">
        <v>20</v>
      </c>
      <c r="C17" s="236" t="s">
        <v>21</v>
      </c>
      <c r="D17" s="866">
        <f t="shared" si="4"/>
        <v>145717</v>
      </c>
      <c r="E17" s="866">
        <f t="shared" si="6"/>
        <v>16717</v>
      </c>
      <c r="F17" s="866">
        <v>5385</v>
      </c>
      <c r="G17" s="866">
        <v>11332</v>
      </c>
      <c r="H17" s="866">
        <f t="shared" si="5"/>
        <v>21595</v>
      </c>
      <c r="I17" s="866">
        <v>21474</v>
      </c>
      <c r="J17" s="866">
        <v>2823</v>
      </c>
      <c r="K17" s="866">
        <v>3756</v>
      </c>
      <c r="L17" s="866">
        <v>121</v>
      </c>
      <c r="M17" s="866">
        <f t="shared" si="1"/>
        <v>107405</v>
      </c>
      <c r="N17" s="867">
        <v>15284</v>
      </c>
      <c r="O17" s="867">
        <v>40796</v>
      </c>
      <c r="P17" s="867">
        <v>15600</v>
      </c>
      <c r="Q17" s="867">
        <v>34713</v>
      </c>
      <c r="R17" s="867">
        <v>1012</v>
      </c>
      <c r="S17" s="865"/>
      <c r="W17" s="868"/>
    </row>
    <row r="18" spans="1:23" x14ac:dyDescent="0.2">
      <c r="A18" s="326">
        <v>8</v>
      </c>
      <c r="B18" s="235" t="s">
        <v>119</v>
      </c>
      <c r="C18" s="236" t="s">
        <v>120</v>
      </c>
      <c r="D18" s="866">
        <f t="shared" si="4"/>
        <v>55971</v>
      </c>
      <c r="E18" s="866">
        <f t="shared" si="6"/>
        <v>6615</v>
      </c>
      <c r="F18" s="866">
        <v>2227</v>
      </c>
      <c r="G18" s="866">
        <v>4388</v>
      </c>
      <c r="H18" s="866">
        <f t="shared" si="5"/>
        <v>9039</v>
      </c>
      <c r="I18" s="866">
        <v>8880</v>
      </c>
      <c r="J18" s="866">
        <v>1167</v>
      </c>
      <c r="K18" s="866">
        <v>1596</v>
      </c>
      <c r="L18" s="866">
        <v>159</v>
      </c>
      <c r="M18" s="866">
        <f t="shared" si="1"/>
        <v>40317</v>
      </c>
      <c r="N18" s="867">
        <v>3160</v>
      </c>
      <c r="O18" s="867">
        <v>18992</v>
      </c>
      <c r="P18" s="867">
        <v>6522</v>
      </c>
      <c r="Q18" s="867">
        <v>11639</v>
      </c>
      <c r="R18" s="867">
        <v>4</v>
      </c>
      <c r="S18" s="865"/>
      <c r="W18" s="868"/>
    </row>
    <row r="19" spans="1:23" x14ac:dyDescent="0.2">
      <c r="A19" s="326">
        <v>9</v>
      </c>
      <c r="B19" s="235" t="s">
        <v>121</v>
      </c>
      <c r="C19" s="236" t="s">
        <v>122</v>
      </c>
      <c r="D19" s="866">
        <f t="shared" si="4"/>
        <v>50222</v>
      </c>
      <c r="E19" s="866">
        <f t="shared" si="6"/>
        <v>5784</v>
      </c>
      <c r="F19" s="866">
        <v>1991</v>
      </c>
      <c r="G19" s="866">
        <v>3793</v>
      </c>
      <c r="H19" s="866">
        <f t="shared" si="5"/>
        <v>7981</v>
      </c>
      <c r="I19" s="866">
        <v>7940</v>
      </c>
      <c r="J19" s="866">
        <v>1044</v>
      </c>
      <c r="K19" s="866">
        <v>1369</v>
      </c>
      <c r="L19" s="866">
        <v>41</v>
      </c>
      <c r="M19" s="866">
        <f t="shared" si="1"/>
        <v>36457</v>
      </c>
      <c r="N19" s="867">
        <v>7637</v>
      </c>
      <c r="O19" s="867">
        <v>17148</v>
      </c>
      <c r="P19" s="867">
        <v>1000</v>
      </c>
      <c r="Q19" s="867">
        <v>10663</v>
      </c>
      <c r="R19" s="867">
        <v>9</v>
      </c>
      <c r="S19" s="865"/>
      <c r="W19" s="868"/>
    </row>
    <row r="20" spans="1:23" x14ac:dyDescent="0.2">
      <c r="A20" s="326">
        <v>10</v>
      </c>
      <c r="B20" s="235" t="s">
        <v>123</v>
      </c>
      <c r="C20" s="236" t="s">
        <v>124</v>
      </c>
      <c r="D20" s="866">
        <f t="shared" si="4"/>
        <v>65197</v>
      </c>
      <c r="E20" s="866">
        <f t="shared" si="6"/>
        <v>7162</v>
      </c>
      <c r="F20" s="866">
        <v>2718</v>
      </c>
      <c r="G20" s="866">
        <v>4444</v>
      </c>
      <c r="H20" s="866">
        <f t="shared" si="5"/>
        <v>10858</v>
      </c>
      <c r="I20" s="866">
        <v>10838</v>
      </c>
      <c r="J20" s="866">
        <v>1425</v>
      </c>
      <c r="K20" s="866">
        <v>1962</v>
      </c>
      <c r="L20" s="866">
        <v>20</v>
      </c>
      <c r="M20" s="866">
        <f t="shared" si="1"/>
        <v>47177</v>
      </c>
      <c r="N20" s="867">
        <v>5110</v>
      </c>
      <c r="O20" s="867">
        <v>17686</v>
      </c>
      <c r="P20" s="867">
        <v>14745</v>
      </c>
      <c r="Q20" s="867">
        <v>9626</v>
      </c>
      <c r="R20" s="867">
        <v>10</v>
      </c>
      <c r="S20" s="865"/>
      <c r="W20" s="868"/>
    </row>
    <row r="21" spans="1:23" x14ac:dyDescent="0.2">
      <c r="A21" s="326">
        <v>11</v>
      </c>
      <c r="B21" s="235" t="s">
        <v>125</v>
      </c>
      <c r="C21" s="236" t="s">
        <v>126</v>
      </c>
      <c r="D21" s="866">
        <f t="shared" si="4"/>
        <v>50709</v>
      </c>
      <c r="E21" s="866">
        <f t="shared" si="6"/>
        <v>6280</v>
      </c>
      <c r="F21" s="866">
        <v>1992</v>
      </c>
      <c r="G21" s="866">
        <v>4288</v>
      </c>
      <c r="H21" s="866">
        <f t="shared" si="5"/>
        <v>8007</v>
      </c>
      <c r="I21" s="866">
        <v>7941</v>
      </c>
      <c r="J21" s="866">
        <v>1044</v>
      </c>
      <c r="K21" s="866">
        <v>1423</v>
      </c>
      <c r="L21" s="866">
        <v>66</v>
      </c>
      <c r="M21" s="866">
        <f t="shared" si="1"/>
        <v>36422</v>
      </c>
      <c r="N21" s="867">
        <v>7625</v>
      </c>
      <c r="O21" s="867">
        <v>11985</v>
      </c>
      <c r="P21" s="867">
        <v>9105</v>
      </c>
      <c r="Q21" s="867">
        <v>7703</v>
      </c>
      <c r="R21" s="867">
        <v>4</v>
      </c>
      <c r="S21" s="865"/>
      <c r="W21" s="868"/>
    </row>
    <row r="22" spans="1:23" x14ac:dyDescent="0.2">
      <c r="A22" s="326">
        <v>12</v>
      </c>
      <c r="B22" s="235" t="s">
        <v>127</v>
      </c>
      <c r="C22" s="236" t="s">
        <v>128</v>
      </c>
      <c r="D22" s="866">
        <f t="shared" si="4"/>
        <v>102613</v>
      </c>
      <c r="E22" s="866">
        <f t="shared" si="6"/>
        <v>12222</v>
      </c>
      <c r="F22" s="866">
        <v>4016</v>
      </c>
      <c r="G22" s="866">
        <v>8206</v>
      </c>
      <c r="H22" s="866">
        <f t="shared" si="5"/>
        <v>16184</v>
      </c>
      <c r="I22" s="866">
        <v>16014</v>
      </c>
      <c r="J22" s="866">
        <v>2105</v>
      </c>
      <c r="K22" s="866">
        <v>2896</v>
      </c>
      <c r="L22" s="866">
        <v>170</v>
      </c>
      <c r="M22" s="866">
        <f t="shared" si="1"/>
        <v>74207</v>
      </c>
      <c r="N22" s="867">
        <v>5220</v>
      </c>
      <c r="O22" s="867">
        <v>39900</v>
      </c>
      <c r="P22" s="867">
        <v>2500</v>
      </c>
      <c r="Q22" s="867">
        <v>25572</v>
      </c>
      <c r="R22" s="867">
        <v>1015</v>
      </c>
      <c r="S22" s="865"/>
      <c r="W22" s="868"/>
    </row>
    <row r="23" spans="1:23" x14ac:dyDescent="0.2">
      <c r="A23" s="326">
        <v>13</v>
      </c>
      <c r="B23" s="235" t="s">
        <v>129</v>
      </c>
      <c r="C23" s="236" t="s">
        <v>130</v>
      </c>
      <c r="D23" s="866">
        <f t="shared" si="4"/>
        <v>0</v>
      </c>
      <c r="E23" s="866">
        <f t="shared" si="6"/>
        <v>0</v>
      </c>
      <c r="F23" s="866">
        <v>0</v>
      </c>
      <c r="G23" s="866">
        <v>0</v>
      </c>
      <c r="H23" s="866">
        <f t="shared" si="5"/>
        <v>0</v>
      </c>
      <c r="I23" s="866">
        <v>0</v>
      </c>
      <c r="J23" s="866">
        <v>0</v>
      </c>
      <c r="K23" s="866">
        <v>0</v>
      </c>
      <c r="L23" s="866">
        <v>0</v>
      </c>
      <c r="M23" s="866">
        <f t="shared" si="1"/>
        <v>0</v>
      </c>
      <c r="N23" s="867">
        <v>0</v>
      </c>
      <c r="O23" s="867">
        <v>0</v>
      </c>
      <c r="P23" s="867">
        <v>0</v>
      </c>
      <c r="Q23" s="867">
        <v>0</v>
      </c>
      <c r="R23" s="867">
        <v>0</v>
      </c>
      <c r="S23" s="865"/>
      <c r="W23" s="868"/>
    </row>
    <row r="24" spans="1:23" x14ac:dyDescent="0.2">
      <c r="A24" s="326">
        <v>14</v>
      </c>
      <c r="B24" s="235" t="s">
        <v>131</v>
      </c>
      <c r="C24" s="236" t="s">
        <v>132</v>
      </c>
      <c r="D24" s="866">
        <f t="shared" si="4"/>
        <v>67431</v>
      </c>
      <c r="E24" s="866">
        <f t="shared" si="6"/>
        <v>8780</v>
      </c>
      <c r="F24" s="866">
        <v>2564</v>
      </c>
      <c r="G24" s="866">
        <v>6216</v>
      </c>
      <c r="H24" s="866">
        <f t="shared" si="5"/>
        <v>10337</v>
      </c>
      <c r="I24" s="866">
        <v>10222</v>
      </c>
      <c r="J24" s="866">
        <v>1344</v>
      </c>
      <c r="K24" s="866">
        <v>1956</v>
      </c>
      <c r="L24" s="866">
        <v>115</v>
      </c>
      <c r="M24" s="866">
        <f t="shared" si="1"/>
        <v>48314</v>
      </c>
      <c r="N24" s="867">
        <v>8413</v>
      </c>
      <c r="O24" s="867">
        <v>17768</v>
      </c>
      <c r="P24" s="867">
        <v>7746</v>
      </c>
      <c r="Q24" s="867">
        <v>14045</v>
      </c>
      <c r="R24" s="867">
        <v>342</v>
      </c>
      <c r="S24" s="865"/>
      <c r="W24" s="868"/>
    </row>
    <row r="25" spans="1:23" x14ac:dyDescent="0.2">
      <c r="A25" s="326">
        <v>15</v>
      </c>
      <c r="B25" s="235" t="s">
        <v>133</v>
      </c>
      <c r="C25" s="236" t="s">
        <v>134</v>
      </c>
      <c r="D25" s="866">
        <f t="shared" si="4"/>
        <v>99493</v>
      </c>
      <c r="E25" s="866">
        <f t="shared" si="6"/>
        <v>14083</v>
      </c>
      <c r="F25" s="866">
        <v>3485</v>
      </c>
      <c r="G25" s="866">
        <v>10598</v>
      </c>
      <c r="H25" s="866">
        <f t="shared" si="5"/>
        <v>14073</v>
      </c>
      <c r="I25" s="866">
        <v>13895</v>
      </c>
      <c r="J25" s="866">
        <v>1827</v>
      </c>
      <c r="K25" s="866">
        <v>2708</v>
      </c>
      <c r="L25" s="866">
        <v>178</v>
      </c>
      <c r="M25" s="866">
        <f t="shared" si="1"/>
        <v>71337</v>
      </c>
      <c r="N25" s="867">
        <v>3565</v>
      </c>
      <c r="O25" s="867">
        <v>33826</v>
      </c>
      <c r="P25" s="867">
        <v>500</v>
      </c>
      <c r="Q25" s="867">
        <v>33427</v>
      </c>
      <c r="R25" s="867">
        <v>19</v>
      </c>
      <c r="S25" s="865"/>
      <c r="W25" s="868"/>
    </row>
    <row r="26" spans="1:23" x14ac:dyDescent="0.2">
      <c r="A26" s="326">
        <v>16</v>
      </c>
      <c r="B26" s="235" t="s">
        <v>135</v>
      </c>
      <c r="C26" s="236" t="s">
        <v>136</v>
      </c>
      <c r="D26" s="866">
        <f t="shared" si="4"/>
        <v>129913</v>
      </c>
      <c r="E26" s="866">
        <f t="shared" si="6"/>
        <v>17924</v>
      </c>
      <c r="F26" s="866">
        <v>4778</v>
      </c>
      <c r="G26" s="866">
        <v>13146</v>
      </c>
      <c r="H26" s="866">
        <f t="shared" si="5"/>
        <v>19164</v>
      </c>
      <c r="I26" s="866">
        <v>19053</v>
      </c>
      <c r="J26" s="866">
        <v>2505</v>
      </c>
      <c r="K26" s="866">
        <v>3630</v>
      </c>
      <c r="L26" s="866">
        <v>111</v>
      </c>
      <c r="M26" s="866">
        <f t="shared" si="1"/>
        <v>92825</v>
      </c>
      <c r="N26" s="867">
        <v>4134</v>
      </c>
      <c r="O26" s="867">
        <v>44670</v>
      </c>
      <c r="P26" s="867">
        <v>9000</v>
      </c>
      <c r="Q26" s="867">
        <v>35000</v>
      </c>
      <c r="R26" s="867">
        <v>21</v>
      </c>
      <c r="S26" s="865"/>
      <c r="W26" s="868"/>
    </row>
    <row r="27" spans="1:23" x14ac:dyDescent="0.2">
      <c r="A27" s="326">
        <v>17</v>
      </c>
      <c r="B27" s="235" t="s">
        <v>30</v>
      </c>
      <c r="C27" s="236" t="s">
        <v>31</v>
      </c>
      <c r="D27" s="866">
        <f t="shared" si="4"/>
        <v>255341</v>
      </c>
      <c r="E27" s="866">
        <f t="shared" si="6"/>
        <v>30219</v>
      </c>
      <c r="F27" s="866">
        <v>9212</v>
      </c>
      <c r="G27" s="866">
        <v>21007</v>
      </c>
      <c r="H27" s="866">
        <f t="shared" si="5"/>
        <v>37363</v>
      </c>
      <c r="I27" s="866">
        <v>36733</v>
      </c>
      <c r="J27" s="866">
        <v>4829</v>
      </c>
      <c r="K27" s="866">
        <v>7034</v>
      </c>
      <c r="L27" s="866">
        <v>630</v>
      </c>
      <c r="M27" s="866">
        <f t="shared" si="1"/>
        <v>187759</v>
      </c>
      <c r="N27" s="867">
        <v>12650</v>
      </c>
      <c r="O27" s="867">
        <v>59534</v>
      </c>
      <c r="P27" s="867">
        <v>51600</v>
      </c>
      <c r="Q27" s="867">
        <v>63006</v>
      </c>
      <c r="R27" s="867">
        <v>969</v>
      </c>
      <c r="S27" s="865"/>
      <c r="W27" s="868"/>
    </row>
    <row r="28" spans="1:23" x14ac:dyDescent="0.2">
      <c r="A28" s="326">
        <v>18</v>
      </c>
      <c r="B28" s="238" t="s">
        <v>137</v>
      </c>
      <c r="C28" s="236" t="s">
        <v>138</v>
      </c>
      <c r="D28" s="866">
        <f t="shared" si="4"/>
        <v>41933</v>
      </c>
      <c r="E28" s="866">
        <f t="shared" si="6"/>
        <v>6179</v>
      </c>
      <c r="F28" s="866">
        <v>1471</v>
      </c>
      <c r="G28" s="866">
        <v>4708</v>
      </c>
      <c r="H28" s="866">
        <f t="shared" si="5"/>
        <v>5890</v>
      </c>
      <c r="I28" s="866">
        <v>5866</v>
      </c>
      <c r="J28" s="866">
        <v>771</v>
      </c>
      <c r="K28" s="866">
        <v>1146</v>
      </c>
      <c r="L28" s="866">
        <v>24</v>
      </c>
      <c r="M28" s="866">
        <f t="shared" si="1"/>
        <v>29864</v>
      </c>
      <c r="N28" s="867">
        <v>1778</v>
      </c>
      <c r="O28" s="867">
        <v>18546</v>
      </c>
      <c r="P28" s="867">
        <v>2240</v>
      </c>
      <c r="Q28" s="867">
        <v>7300</v>
      </c>
      <c r="R28" s="867">
        <v>0</v>
      </c>
      <c r="S28" s="865"/>
      <c r="W28" s="868"/>
    </row>
    <row r="29" spans="1:23" x14ac:dyDescent="0.2">
      <c r="A29" s="326">
        <v>19</v>
      </c>
      <c r="B29" s="238" t="s">
        <v>139</v>
      </c>
      <c r="C29" s="236" t="s">
        <v>140</v>
      </c>
      <c r="D29" s="866">
        <f t="shared" si="4"/>
        <v>31216</v>
      </c>
      <c r="E29" s="866">
        <f t="shared" si="6"/>
        <v>3764</v>
      </c>
      <c r="F29" s="866">
        <v>1219</v>
      </c>
      <c r="G29" s="866">
        <v>2545</v>
      </c>
      <c r="H29" s="866">
        <f t="shared" si="5"/>
        <v>5043</v>
      </c>
      <c r="I29" s="866">
        <v>4861</v>
      </c>
      <c r="J29" s="866">
        <v>639</v>
      </c>
      <c r="K29" s="866">
        <v>854</v>
      </c>
      <c r="L29" s="866">
        <v>182</v>
      </c>
      <c r="M29" s="866">
        <f t="shared" si="1"/>
        <v>22409</v>
      </c>
      <c r="N29" s="867">
        <v>5009</v>
      </c>
      <c r="O29" s="867">
        <v>8997</v>
      </c>
      <c r="P29" s="867">
        <v>0</v>
      </c>
      <c r="Q29" s="867">
        <v>8400</v>
      </c>
      <c r="R29" s="867">
        <v>3</v>
      </c>
      <c r="S29" s="865"/>
      <c r="W29" s="868"/>
    </row>
    <row r="30" spans="1:23" x14ac:dyDescent="0.2">
      <c r="A30" s="326">
        <v>20</v>
      </c>
      <c r="B30" s="238" t="s">
        <v>84</v>
      </c>
      <c r="C30" s="236" t="s">
        <v>85</v>
      </c>
      <c r="D30" s="866">
        <f t="shared" si="4"/>
        <v>166390</v>
      </c>
      <c r="E30" s="866">
        <f t="shared" si="6"/>
        <v>21419</v>
      </c>
      <c r="F30" s="866">
        <v>6321</v>
      </c>
      <c r="G30" s="866">
        <v>15098</v>
      </c>
      <c r="H30" s="866">
        <f t="shared" si="5"/>
        <v>25406</v>
      </c>
      <c r="I30" s="866">
        <v>25206</v>
      </c>
      <c r="J30" s="866">
        <v>3314</v>
      </c>
      <c r="K30" s="866">
        <v>4664</v>
      </c>
      <c r="L30" s="866">
        <v>200</v>
      </c>
      <c r="M30" s="866">
        <f t="shared" si="1"/>
        <v>119565</v>
      </c>
      <c r="N30" s="867">
        <v>8748</v>
      </c>
      <c r="O30" s="867">
        <v>54600</v>
      </c>
      <c r="P30" s="867">
        <v>11235</v>
      </c>
      <c r="Q30" s="867">
        <v>44053</v>
      </c>
      <c r="R30" s="867">
        <v>929</v>
      </c>
      <c r="S30" s="865"/>
      <c r="W30" s="868"/>
    </row>
    <row r="31" spans="1:23" x14ac:dyDescent="0.2">
      <c r="A31" s="326">
        <v>21</v>
      </c>
      <c r="B31" s="238" t="s">
        <v>141</v>
      </c>
      <c r="C31" s="236" t="s">
        <v>142</v>
      </c>
      <c r="D31" s="866">
        <f t="shared" si="4"/>
        <v>157098</v>
      </c>
      <c r="E31" s="866">
        <f t="shared" si="6"/>
        <v>19768</v>
      </c>
      <c r="F31" s="866">
        <v>5417</v>
      </c>
      <c r="G31" s="866">
        <v>14351</v>
      </c>
      <c r="H31" s="866">
        <f t="shared" si="5"/>
        <v>21752</v>
      </c>
      <c r="I31" s="866">
        <v>21600</v>
      </c>
      <c r="J31" s="866">
        <v>2840</v>
      </c>
      <c r="K31" s="866">
        <v>4340</v>
      </c>
      <c r="L31" s="866">
        <v>152</v>
      </c>
      <c r="M31" s="866">
        <f t="shared" si="1"/>
        <v>115578</v>
      </c>
      <c r="N31" s="867">
        <v>9303</v>
      </c>
      <c r="O31" s="867">
        <v>60333</v>
      </c>
      <c r="P31" s="867">
        <v>2000</v>
      </c>
      <c r="Q31" s="867">
        <v>42899</v>
      </c>
      <c r="R31" s="867">
        <v>1043</v>
      </c>
      <c r="S31" s="865"/>
      <c r="W31" s="868"/>
    </row>
    <row r="32" spans="1:23" x14ac:dyDescent="0.2">
      <c r="A32" s="326">
        <v>22</v>
      </c>
      <c r="B32" s="235" t="s">
        <v>143</v>
      </c>
      <c r="C32" s="236" t="s">
        <v>144</v>
      </c>
      <c r="D32" s="866">
        <f t="shared" si="4"/>
        <v>37606</v>
      </c>
      <c r="E32" s="866">
        <f t="shared" si="6"/>
        <v>3867</v>
      </c>
      <c r="F32" s="866">
        <v>1331</v>
      </c>
      <c r="G32" s="866">
        <v>2536</v>
      </c>
      <c r="H32" s="866">
        <f t="shared" si="5"/>
        <v>5337</v>
      </c>
      <c r="I32" s="866">
        <v>5309</v>
      </c>
      <c r="J32" s="866">
        <v>698</v>
      </c>
      <c r="K32" s="866">
        <v>974</v>
      </c>
      <c r="L32" s="866">
        <v>28</v>
      </c>
      <c r="M32" s="866">
        <f t="shared" si="1"/>
        <v>28402</v>
      </c>
      <c r="N32" s="867">
        <v>4217</v>
      </c>
      <c r="O32" s="867">
        <v>13838</v>
      </c>
      <c r="P32" s="867">
        <v>2200</v>
      </c>
      <c r="Q32" s="867">
        <v>8141</v>
      </c>
      <c r="R32" s="867">
        <v>6</v>
      </c>
      <c r="S32" s="865"/>
      <c r="W32" s="868"/>
    </row>
    <row r="33" spans="1:23" x14ac:dyDescent="0.2">
      <c r="A33" s="326">
        <v>23</v>
      </c>
      <c r="B33" s="235" t="s">
        <v>145</v>
      </c>
      <c r="C33" s="236" t="s">
        <v>146</v>
      </c>
      <c r="D33" s="866">
        <f t="shared" si="4"/>
        <v>0</v>
      </c>
      <c r="E33" s="866">
        <f t="shared" si="6"/>
        <v>0</v>
      </c>
      <c r="F33" s="866">
        <v>0</v>
      </c>
      <c r="G33" s="866">
        <v>0</v>
      </c>
      <c r="H33" s="866">
        <f t="shared" si="5"/>
        <v>0</v>
      </c>
      <c r="I33" s="866">
        <v>0</v>
      </c>
      <c r="J33" s="866">
        <v>0</v>
      </c>
      <c r="K33" s="866">
        <v>0</v>
      </c>
      <c r="L33" s="866">
        <v>0</v>
      </c>
      <c r="M33" s="866">
        <f t="shared" si="1"/>
        <v>0</v>
      </c>
      <c r="N33" s="867">
        <v>0</v>
      </c>
      <c r="O33" s="867">
        <v>0</v>
      </c>
      <c r="P33" s="867">
        <v>0</v>
      </c>
      <c r="Q33" s="867">
        <v>0</v>
      </c>
      <c r="R33" s="867">
        <v>0</v>
      </c>
      <c r="S33" s="865"/>
      <c r="W33" s="868"/>
    </row>
    <row r="34" spans="1:23" ht="24" x14ac:dyDescent="0.2">
      <c r="A34" s="326">
        <v>24</v>
      </c>
      <c r="B34" s="235" t="s">
        <v>147</v>
      </c>
      <c r="C34" s="236" t="s">
        <v>148</v>
      </c>
      <c r="D34" s="866">
        <f t="shared" si="4"/>
        <v>0</v>
      </c>
      <c r="E34" s="866">
        <f t="shared" si="6"/>
        <v>0</v>
      </c>
      <c r="F34" s="866">
        <v>0</v>
      </c>
      <c r="G34" s="866">
        <v>0</v>
      </c>
      <c r="H34" s="866">
        <f t="shared" si="5"/>
        <v>0</v>
      </c>
      <c r="I34" s="866">
        <v>0</v>
      </c>
      <c r="J34" s="866">
        <v>0</v>
      </c>
      <c r="K34" s="866">
        <v>0</v>
      </c>
      <c r="L34" s="866">
        <v>0</v>
      </c>
      <c r="M34" s="866">
        <f t="shared" si="1"/>
        <v>0</v>
      </c>
      <c r="N34" s="867">
        <v>0</v>
      </c>
      <c r="O34" s="867">
        <v>0</v>
      </c>
      <c r="P34" s="867">
        <v>0</v>
      </c>
      <c r="Q34" s="867">
        <v>0</v>
      </c>
      <c r="R34" s="867">
        <v>0</v>
      </c>
      <c r="S34" s="865"/>
      <c r="W34" s="868"/>
    </row>
    <row r="35" spans="1:23" x14ac:dyDescent="0.2">
      <c r="A35" s="326">
        <v>25</v>
      </c>
      <c r="B35" s="238" t="s">
        <v>149</v>
      </c>
      <c r="C35" s="236" t="s">
        <v>150</v>
      </c>
      <c r="D35" s="866">
        <f t="shared" si="4"/>
        <v>532687</v>
      </c>
      <c r="E35" s="866">
        <f t="shared" si="6"/>
        <v>53153</v>
      </c>
      <c r="F35" s="866">
        <v>27819</v>
      </c>
      <c r="G35" s="866">
        <v>25334</v>
      </c>
      <c r="H35" s="866">
        <f t="shared" si="5"/>
        <v>110993</v>
      </c>
      <c r="I35" s="866">
        <v>110927</v>
      </c>
      <c r="J35" s="866">
        <v>14584</v>
      </c>
      <c r="K35" s="866">
        <v>22023</v>
      </c>
      <c r="L35" s="866">
        <v>66</v>
      </c>
      <c r="M35" s="866">
        <f t="shared" si="1"/>
        <v>368541</v>
      </c>
      <c r="N35" s="867">
        <v>153016</v>
      </c>
      <c r="O35" s="867">
        <v>100579</v>
      </c>
      <c r="P35" s="867">
        <v>45000</v>
      </c>
      <c r="Q35" s="867">
        <v>66349</v>
      </c>
      <c r="R35" s="867">
        <v>3597</v>
      </c>
      <c r="S35" s="865"/>
      <c r="W35" s="868"/>
    </row>
    <row r="36" spans="1:23" x14ac:dyDescent="0.2">
      <c r="A36" s="326">
        <v>26</v>
      </c>
      <c r="B36" s="235" t="s">
        <v>151</v>
      </c>
      <c r="C36" s="236" t="s">
        <v>152</v>
      </c>
      <c r="D36" s="866">
        <f t="shared" si="4"/>
        <v>218418</v>
      </c>
      <c r="E36" s="866">
        <f t="shared" si="6"/>
        <v>42751</v>
      </c>
      <c r="F36" s="866">
        <v>0</v>
      </c>
      <c r="G36" s="866">
        <v>42751</v>
      </c>
      <c r="H36" s="866">
        <f t="shared" si="5"/>
        <v>272</v>
      </c>
      <c r="I36" s="866">
        <v>0</v>
      </c>
      <c r="J36" s="866">
        <v>0</v>
      </c>
      <c r="K36" s="866">
        <v>0</v>
      </c>
      <c r="L36" s="866">
        <v>272</v>
      </c>
      <c r="M36" s="866">
        <f t="shared" si="1"/>
        <v>175395</v>
      </c>
      <c r="N36" s="867">
        <v>0</v>
      </c>
      <c r="O36" s="867">
        <v>62329</v>
      </c>
      <c r="P36" s="867">
        <v>48000</v>
      </c>
      <c r="Q36" s="867">
        <v>64982</v>
      </c>
      <c r="R36" s="867">
        <v>84</v>
      </c>
      <c r="S36" s="865"/>
      <c r="W36" s="868"/>
    </row>
    <row r="37" spans="1:23" x14ac:dyDescent="0.2">
      <c r="A37" s="326">
        <v>27</v>
      </c>
      <c r="B37" s="240" t="s">
        <v>153</v>
      </c>
      <c r="C37" s="236" t="s">
        <v>154</v>
      </c>
      <c r="D37" s="866">
        <f t="shared" si="4"/>
        <v>13320</v>
      </c>
      <c r="E37" s="866">
        <f t="shared" si="6"/>
        <v>0</v>
      </c>
      <c r="F37" s="866">
        <v>0</v>
      </c>
      <c r="G37" s="866">
        <v>0</v>
      </c>
      <c r="H37" s="866">
        <f t="shared" si="5"/>
        <v>0</v>
      </c>
      <c r="I37" s="866">
        <v>0</v>
      </c>
      <c r="J37" s="866">
        <v>0</v>
      </c>
      <c r="K37" s="866">
        <v>0</v>
      </c>
      <c r="L37" s="866">
        <v>0</v>
      </c>
      <c r="M37" s="866">
        <f t="shared" si="1"/>
        <v>13320</v>
      </c>
      <c r="N37" s="867">
        <v>0</v>
      </c>
      <c r="O37" s="867">
        <v>10270</v>
      </c>
      <c r="P37" s="867">
        <v>3050</v>
      </c>
      <c r="Q37" s="867">
        <v>0</v>
      </c>
      <c r="R37" s="867">
        <v>0</v>
      </c>
      <c r="S37" s="865"/>
      <c r="W37" s="868"/>
    </row>
    <row r="38" spans="1:23" x14ac:dyDescent="0.2">
      <c r="A38" s="326">
        <v>28</v>
      </c>
      <c r="B38" s="238" t="s">
        <v>155</v>
      </c>
      <c r="C38" s="328" t="s">
        <v>156</v>
      </c>
      <c r="D38" s="866">
        <f t="shared" si="4"/>
        <v>0</v>
      </c>
      <c r="E38" s="866">
        <f t="shared" si="6"/>
        <v>0</v>
      </c>
      <c r="F38" s="866">
        <v>0</v>
      </c>
      <c r="G38" s="866">
        <v>0</v>
      </c>
      <c r="H38" s="866">
        <f t="shared" si="5"/>
        <v>0</v>
      </c>
      <c r="I38" s="866">
        <v>0</v>
      </c>
      <c r="J38" s="866">
        <v>0</v>
      </c>
      <c r="K38" s="866">
        <v>0</v>
      </c>
      <c r="L38" s="866">
        <v>0</v>
      </c>
      <c r="M38" s="866">
        <f t="shared" si="1"/>
        <v>0</v>
      </c>
      <c r="N38" s="867">
        <v>0</v>
      </c>
      <c r="O38" s="867">
        <v>0</v>
      </c>
      <c r="P38" s="867">
        <v>0</v>
      </c>
      <c r="Q38" s="867">
        <v>0</v>
      </c>
      <c r="R38" s="867">
        <v>0</v>
      </c>
      <c r="S38" s="865"/>
      <c r="W38" s="868"/>
    </row>
    <row r="39" spans="1:23" x14ac:dyDescent="0.2">
      <c r="A39" s="326">
        <v>29</v>
      </c>
      <c r="B39" s="240" t="s">
        <v>157</v>
      </c>
      <c r="C39" s="236" t="s">
        <v>158</v>
      </c>
      <c r="D39" s="866">
        <f t="shared" si="4"/>
        <v>204113</v>
      </c>
      <c r="E39" s="866">
        <f t="shared" si="6"/>
        <v>23255</v>
      </c>
      <c r="F39" s="866">
        <v>7743</v>
      </c>
      <c r="G39" s="866">
        <v>15512</v>
      </c>
      <c r="H39" s="866">
        <f t="shared" si="5"/>
        <v>31191</v>
      </c>
      <c r="I39" s="866">
        <v>30874</v>
      </c>
      <c r="J39" s="866">
        <v>4059</v>
      </c>
      <c r="K39" s="866">
        <v>5683</v>
      </c>
      <c r="L39" s="866">
        <v>317</v>
      </c>
      <c r="M39" s="866">
        <f t="shared" si="1"/>
        <v>149667</v>
      </c>
      <c r="N39" s="867">
        <v>14135</v>
      </c>
      <c r="O39" s="867">
        <v>55112</v>
      </c>
      <c r="P39" s="867">
        <v>15000</v>
      </c>
      <c r="Q39" s="867">
        <v>64672</v>
      </c>
      <c r="R39" s="867">
        <v>748</v>
      </c>
      <c r="S39" s="865"/>
      <c r="W39" s="868"/>
    </row>
    <row r="40" spans="1:23" x14ac:dyDescent="0.2">
      <c r="A40" s="326">
        <v>30</v>
      </c>
      <c r="B40" s="238" t="s">
        <v>46</v>
      </c>
      <c r="C40" s="236" t="s">
        <v>47</v>
      </c>
      <c r="D40" s="866">
        <f t="shared" si="4"/>
        <v>313929</v>
      </c>
      <c r="E40" s="866">
        <f t="shared" si="6"/>
        <v>37447</v>
      </c>
      <c r="F40" s="866">
        <v>11628</v>
      </c>
      <c r="G40" s="866">
        <v>25819</v>
      </c>
      <c r="H40" s="866">
        <f t="shared" si="5"/>
        <v>46604</v>
      </c>
      <c r="I40" s="866">
        <v>46365</v>
      </c>
      <c r="J40" s="866">
        <v>6096</v>
      </c>
      <c r="K40" s="866">
        <v>9124</v>
      </c>
      <c r="L40" s="866">
        <v>239</v>
      </c>
      <c r="M40" s="866">
        <f t="shared" ref="M40:M103" si="7">SUM(N40:R40)</f>
        <v>229878</v>
      </c>
      <c r="N40" s="867">
        <v>29339</v>
      </c>
      <c r="O40" s="867">
        <v>91007</v>
      </c>
      <c r="P40" s="867">
        <v>43000</v>
      </c>
      <c r="Q40" s="867">
        <v>64955</v>
      </c>
      <c r="R40" s="867">
        <v>1577</v>
      </c>
      <c r="S40" s="865"/>
      <c r="W40" s="868"/>
    </row>
    <row r="41" spans="1:23" x14ac:dyDescent="0.2">
      <c r="A41" s="326">
        <v>31</v>
      </c>
      <c r="B41" s="240" t="s">
        <v>159</v>
      </c>
      <c r="C41" s="236" t="s">
        <v>160</v>
      </c>
      <c r="D41" s="866">
        <f t="shared" si="4"/>
        <v>56977</v>
      </c>
      <c r="E41" s="866">
        <f t="shared" si="6"/>
        <v>7287</v>
      </c>
      <c r="F41" s="866">
        <v>2194</v>
      </c>
      <c r="G41" s="866">
        <v>5093</v>
      </c>
      <c r="H41" s="866">
        <f t="shared" si="5"/>
        <v>8780</v>
      </c>
      <c r="I41" s="866">
        <v>8750</v>
      </c>
      <c r="J41" s="866">
        <v>1150</v>
      </c>
      <c r="K41" s="866">
        <v>1565</v>
      </c>
      <c r="L41" s="866">
        <v>30</v>
      </c>
      <c r="M41" s="866">
        <f t="shared" si="7"/>
        <v>40910</v>
      </c>
      <c r="N41" s="867">
        <v>3948</v>
      </c>
      <c r="O41" s="867">
        <v>16400</v>
      </c>
      <c r="P41" s="867">
        <v>2656</v>
      </c>
      <c r="Q41" s="867">
        <v>17900</v>
      </c>
      <c r="R41" s="867">
        <v>6</v>
      </c>
      <c r="S41" s="865"/>
      <c r="W41" s="868"/>
    </row>
    <row r="42" spans="1:23" x14ac:dyDescent="0.2">
      <c r="A42" s="326">
        <v>32</v>
      </c>
      <c r="B42" s="235" t="s">
        <v>58</v>
      </c>
      <c r="C42" s="236" t="s">
        <v>59</v>
      </c>
      <c r="D42" s="866">
        <f t="shared" si="4"/>
        <v>206047</v>
      </c>
      <c r="E42" s="866">
        <f t="shared" si="6"/>
        <v>24735</v>
      </c>
      <c r="F42" s="866">
        <v>7857</v>
      </c>
      <c r="G42" s="866">
        <v>16878</v>
      </c>
      <c r="H42" s="866">
        <f t="shared" si="5"/>
        <v>31599</v>
      </c>
      <c r="I42" s="866">
        <v>31331</v>
      </c>
      <c r="J42" s="866">
        <v>4119</v>
      </c>
      <c r="K42" s="866">
        <v>5851</v>
      </c>
      <c r="L42" s="866">
        <v>268</v>
      </c>
      <c r="M42" s="866">
        <f t="shared" si="7"/>
        <v>149713</v>
      </c>
      <c r="N42" s="867">
        <v>18110</v>
      </c>
      <c r="O42" s="867">
        <v>49836</v>
      </c>
      <c r="P42" s="867">
        <v>43057</v>
      </c>
      <c r="Q42" s="867">
        <v>37744</v>
      </c>
      <c r="R42" s="867">
        <v>966</v>
      </c>
      <c r="S42" s="865"/>
      <c r="W42" s="868"/>
    </row>
    <row r="43" spans="1:23" x14ac:dyDescent="0.2">
      <c r="A43" s="326">
        <v>33</v>
      </c>
      <c r="B43" s="240" t="s">
        <v>161</v>
      </c>
      <c r="C43" s="236" t="s">
        <v>162</v>
      </c>
      <c r="D43" s="866">
        <f t="shared" si="4"/>
        <v>72729</v>
      </c>
      <c r="E43" s="866">
        <f t="shared" si="6"/>
        <v>9478</v>
      </c>
      <c r="F43" s="866">
        <v>2889</v>
      </c>
      <c r="G43" s="866">
        <v>6589</v>
      </c>
      <c r="H43" s="866">
        <f t="shared" si="5"/>
        <v>11606</v>
      </c>
      <c r="I43" s="866">
        <v>11521</v>
      </c>
      <c r="J43" s="866">
        <v>1515</v>
      </c>
      <c r="K43" s="866">
        <v>2070</v>
      </c>
      <c r="L43" s="866">
        <v>85</v>
      </c>
      <c r="M43" s="866">
        <f t="shared" si="7"/>
        <v>51645</v>
      </c>
      <c r="N43" s="867">
        <v>4823</v>
      </c>
      <c r="O43" s="867">
        <v>26638</v>
      </c>
      <c r="P43" s="867">
        <v>7790</v>
      </c>
      <c r="Q43" s="867">
        <v>11943</v>
      </c>
      <c r="R43" s="867">
        <v>451</v>
      </c>
      <c r="S43" s="865"/>
      <c r="W43" s="868"/>
    </row>
    <row r="44" spans="1:23" x14ac:dyDescent="0.2">
      <c r="A44" s="326">
        <v>34</v>
      </c>
      <c r="B44" s="238" t="s">
        <v>82</v>
      </c>
      <c r="C44" s="236" t="s">
        <v>83</v>
      </c>
      <c r="D44" s="866">
        <f t="shared" si="4"/>
        <v>195455</v>
      </c>
      <c r="E44" s="866">
        <f t="shared" si="6"/>
        <v>24556</v>
      </c>
      <c r="F44" s="866">
        <v>7530</v>
      </c>
      <c r="G44" s="866">
        <v>17026</v>
      </c>
      <c r="H44" s="866">
        <f t="shared" si="5"/>
        <v>30296</v>
      </c>
      <c r="I44" s="866">
        <v>30024</v>
      </c>
      <c r="J44" s="866">
        <v>3947</v>
      </c>
      <c r="K44" s="866">
        <v>5720</v>
      </c>
      <c r="L44" s="866">
        <v>272</v>
      </c>
      <c r="M44" s="866">
        <f t="shared" si="7"/>
        <v>140603</v>
      </c>
      <c r="N44" s="867">
        <v>15796</v>
      </c>
      <c r="O44" s="867">
        <v>72881</v>
      </c>
      <c r="P44" s="867">
        <v>9670</v>
      </c>
      <c r="Q44" s="867">
        <v>41021</v>
      </c>
      <c r="R44" s="867">
        <v>1235</v>
      </c>
      <c r="S44" s="865"/>
      <c r="W44" s="868"/>
    </row>
    <row r="45" spans="1:23" x14ac:dyDescent="0.2">
      <c r="A45" s="326">
        <v>35</v>
      </c>
      <c r="B45" s="329" t="s">
        <v>163</v>
      </c>
      <c r="C45" s="330" t="s">
        <v>164</v>
      </c>
      <c r="D45" s="866">
        <f t="shared" si="4"/>
        <v>67071</v>
      </c>
      <c r="E45" s="866">
        <f t="shared" si="6"/>
        <v>8396</v>
      </c>
      <c r="F45" s="866">
        <v>2622</v>
      </c>
      <c r="G45" s="866">
        <v>5774</v>
      </c>
      <c r="H45" s="866">
        <f t="shared" si="5"/>
        <v>10496</v>
      </c>
      <c r="I45" s="866">
        <v>10453</v>
      </c>
      <c r="J45" s="866">
        <v>1374</v>
      </c>
      <c r="K45" s="866">
        <v>1852</v>
      </c>
      <c r="L45" s="866">
        <v>43</v>
      </c>
      <c r="M45" s="866">
        <f t="shared" si="7"/>
        <v>48179</v>
      </c>
      <c r="N45" s="867">
        <v>5758</v>
      </c>
      <c r="O45" s="867">
        <v>14790</v>
      </c>
      <c r="P45" s="867">
        <v>8350</v>
      </c>
      <c r="Q45" s="867">
        <v>19016</v>
      </c>
      <c r="R45" s="867">
        <v>265</v>
      </c>
      <c r="S45" s="865"/>
      <c r="W45" s="868"/>
    </row>
    <row r="46" spans="1:23" x14ac:dyDescent="0.2">
      <c r="A46" s="326">
        <v>36</v>
      </c>
      <c r="B46" s="238" t="s">
        <v>165</v>
      </c>
      <c r="C46" s="236" t="s">
        <v>166</v>
      </c>
      <c r="D46" s="866">
        <f t="shared" si="4"/>
        <v>41745</v>
      </c>
      <c r="E46" s="866">
        <f t="shared" si="6"/>
        <v>4613</v>
      </c>
      <c r="F46" s="866">
        <v>1733</v>
      </c>
      <c r="G46" s="866">
        <v>2880</v>
      </c>
      <c r="H46" s="866">
        <f t="shared" si="5"/>
        <v>7043</v>
      </c>
      <c r="I46" s="866">
        <v>6911</v>
      </c>
      <c r="J46" s="866">
        <v>909</v>
      </c>
      <c r="K46" s="866">
        <v>1111</v>
      </c>
      <c r="L46" s="866">
        <v>132</v>
      </c>
      <c r="M46" s="866">
        <f t="shared" si="7"/>
        <v>30089</v>
      </c>
      <c r="N46" s="867">
        <v>4060</v>
      </c>
      <c r="O46" s="867">
        <v>15708</v>
      </c>
      <c r="P46" s="867">
        <v>2400</v>
      </c>
      <c r="Q46" s="867">
        <v>7920</v>
      </c>
      <c r="R46" s="867">
        <v>1</v>
      </c>
      <c r="S46" s="865"/>
      <c r="W46" s="868"/>
    </row>
    <row r="47" spans="1:23" x14ac:dyDescent="0.2">
      <c r="A47" s="326">
        <v>37</v>
      </c>
      <c r="B47" s="238" t="s">
        <v>86</v>
      </c>
      <c r="C47" s="236" t="s">
        <v>87</v>
      </c>
      <c r="D47" s="866">
        <f t="shared" si="4"/>
        <v>72919</v>
      </c>
      <c r="E47" s="866">
        <f t="shared" si="6"/>
        <v>8327</v>
      </c>
      <c r="F47" s="866">
        <v>2967</v>
      </c>
      <c r="G47" s="866">
        <v>5360</v>
      </c>
      <c r="H47" s="866">
        <f t="shared" si="5"/>
        <v>11923</v>
      </c>
      <c r="I47" s="866">
        <v>11831</v>
      </c>
      <c r="J47" s="866">
        <v>1555</v>
      </c>
      <c r="K47" s="866">
        <v>1975</v>
      </c>
      <c r="L47" s="866">
        <v>92</v>
      </c>
      <c r="M47" s="866">
        <f t="shared" si="7"/>
        <v>52669</v>
      </c>
      <c r="N47" s="867">
        <v>7137</v>
      </c>
      <c r="O47" s="867">
        <v>22158</v>
      </c>
      <c r="P47" s="867">
        <v>6970</v>
      </c>
      <c r="Q47" s="867">
        <v>16396</v>
      </c>
      <c r="R47" s="867">
        <v>8</v>
      </c>
      <c r="S47" s="865"/>
      <c r="W47" s="868"/>
    </row>
    <row r="48" spans="1:23" x14ac:dyDescent="0.2">
      <c r="A48" s="326">
        <v>38</v>
      </c>
      <c r="B48" s="235" t="s">
        <v>167</v>
      </c>
      <c r="C48" s="236" t="s">
        <v>168</v>
      </c>
      <c r="D48" s="866">
        <f t="shared" si="4"/>
        <v>32920</v>
      </c>
      <c r="E48" s="866">
        <f t="shared" si="6"/>
        <v>3384</v>
      </c>
      <c r="F48" s="866">
        <v>1415</v>
      </c>
      <c r="G48" s="866">
        <v>1969</v>
      </c>
      <c r="H48" s="866">
        <f t="shared" si="5"/>
        <v>5694</v>
      </c>
      <c r="I48" s="866">
        <v>5642</v>
      </c>
      <c r="J48" s="866">
        <v>742</v>
      </c>
      <c r="K48" s="866">
        <v>901</v>
      </c>
      <c r="L48" s="866">
        <v>52</v>
      </c>
      <c r="M48" s="866">
        <f t="shared" si="7"/>
        <v>23842</v>
      </c>
      <c r="N48" s="867">
        <v>2186</v>
      </c>
      <c r="O48" s="867">
        <v>9331</v>
      </c>
      <c r="P48" s="867">
        <v>5300</v>
      </c>
      <c r="Q48" s="867">
        <v>7023</v>
      </c>
      <c r="R48" s="867">
        <v>2</v>
      </c>
      <c r="S48" s="865"/>
      <c r="W48" s="868"/>
    </row>
    <row r="49" spans="1:23" x14ac:dyDescent="0.2">
      <c r="A49" s="326">
        <v>39</v>
      </c>
      <c r="B49" s="240" t="s">
        <v>169</v>
      </c>
      <c r="C49" s="236" t="s">
        <v>170</v>
      </c>
      <c r="D49" s="866">
        <f t="shared" si="4"/>
        <v>27792</v>
      </c>
      <c r="E49" s="866">
        <f t="shared" si="6"/>
        <v>2053</v>
      </c>
      <c r="F49" s="866">
        <v>2053</v>
      </c>
      <c r="G49" s="866">
        <v>0</v>
      </c>
      <c r="H49" s="866">
        <f t="shared" si="5"/>
        <v>8185</v>
      </c>
      <c r="I49" s="866">
        <v>8185</v>
      </c>
      <c r="J49" s="866">
        <v>1076</v>
      </c>
      <c r="K49" s="866">
        <v>1400</v>
      </c>
      <c r="L49" s="866">
        <v>0</v>
      </c>
      <c r="M49" s="866">
        <f t="shared" si="7"/>
        <v>17554</v>
      </c>
      <c r="N49" s="867">
        <v>0</v>
      </c>
      <c r="O49" s="867">
        <v>16554</v>
      </c>
      <c r="P49" s="867">
        <v>0</v>
      </c>
      <c r="Q49" s="867">
        <v>1000</v>
      </c>
      <c r="R49" s="867">
        <v>0</v>
      </c>
      <c r="S49" s="865"/>
      <c r="W49" s="868"/>
    </row>
    <row r="50" spans="1:23" x14ac:dyDescent="0.2">
      <c r="A50" s="326">
        <v>40</v>
      </c>
      <c r="B50" s="235" t="s">
        <v>171</v>
      </c>
      <c r="C50" s="236" t="s">
        <v>172</v>
      </c>
      <c r="D50" s="866">
        <f t="shared" si="4"/>
        <v>286538</v>
      </c>
      <c r="E50" s="866">
        <f t="shared" si="6"/>
        <v>33937</v>
      </c>
      <c r="F50" s="866">
        <v>9975</v>
      </c>
      <c r="G50" s="866">
        <v>23962</v>
      </c>
      <c r="H50" s="866">
        <f t="shared" si="5"/>
        <v>40129</v>
      </c>
      <c r="I50" s="866">
        <v>39776</v>
      </c>
      <c r="J50" s="866">
        <v>5229</v>
      </c>
      <c r="K50" s="866">
        <v>7727</v>
      </c>
      <c r="L50" s="866">
        <v>353</v>
      </c>
      <c r="M50" s="866">
        <f t="shared" si="7"/>
        <v>212472</v>
      </c>
      <c r="N50" s="867">
        <v>16400</v>
      </c>
      <c r="O50" s="867">
        <v>101184</v>
      </c>
      <c r="P50" s="867">
        <v>10000</v>
      </c>
      <c r="Q50" s="867">
        <v>83611</v>
      </c>
      <c r="R50" s="867">
        <v>1277</v>
      </c>
      <c r="S50" s="865"/>
      <c r="W50" s="868"/>
    </row>
    <row r="51" spans="1:23" x14ac:dyDescent="0.2">
      <c r="A51" s="326">
        <v>41</v>
      </c>
      <c r="B51" s="238" t="s">
        <v>78</v>
      </c>
      <c r="C51" s="236" t="s">
        <v>79</v>
      </c>
      <c r="D51" s="866">
        <f t="shared" si="4"/>
        <v>60229</v>
      </c>
      <c r="E51" s="866">
        <f t="shared" si="6"/>
        <v>7043</v>
      </c>
      <c r="F51" s="866">
        <v>2438</v>
      </c>
      <c r="G51" s="866">
        <v>4605</v>
      </c>
      <c r="H51" s="866">
        <f t="shared" si="5"/>
        <v>9836</v>
      </c>
      <c r="I51" s="866">
        <v>9721</v>
      </c>
      <c r="J51" s="866">
        <v>1278</v>
      </c>
      <c r="K51" s="866">
        <v>1620</v>
      </c>
      <c r="L51" s="866">
        <v>115</v>
      </c>
      <c r="M51" s="866">
        <f t="shared" si="7"/>
        <v>43350</v>
      </c>
      <c r="N51" s="867">
        <v>5831</v>
      </c>
      <c r="O51" s="867">
        <v>21210</v>
      </c>
      <c r="P51" s="867">
        <v>7300</v>
      </c>
      <c r="Q51" s="867">
        <v>9000</v>
      </c>
      <c r="R51" s="867">
        <v>9</v>
      </c>
      <c r="S51" s="865"/>
      <c r="W51" s="868"/>
    </row>
    <row r="52" spans="1:23" x14ac:dyDescent="0.2">
      <c r="A52" s="326">
        <v>42</v>
      </c>
      <c r="B52" s="238" t="s">
        <v>173</v>
      </c>
      <c r="C52" s="236" t="s">
        <v>174</v>
      </c>
      <c r="D52" s="866">
        <f t="shared" si="4"/>
        <v>206378</v>
      </c>
      <c r="E52" s="866">
        <f t="shared" si="6"/>
        <v>24991</v>
      </c>
      <c r="F52" s="866">
        <v>8100</v>
      </c>
      <c r="G52" s="866">
        <v>16891</v>
      </c>
      <c r="H52" s="866">
        <f t="shared" si="5"/>
        <v>32446</v>
      </c>
      <c r="I52" s="866">
        <v>32299</v>
      </c>
      <c r="J52" s="866">
        <v>4246</v>
      </c>
      <c r="K52" s="866">
        <v>5922</v>
      </c>
      <c r="L52" s="866">
        <v>147</v>
      </c>
      <c r="M52" s="866">
        <f t="shared" si="7"/>
        <v>148941</v>
      </c>
      <c r="N52" s="867">
        <v>12376</v>
      </c>
      <c r="O52" s="867">
        <v>73519</v>
      </c>
      <c r="P52" s="867">
        <v>41150</v>
      </c>
      <c r="Q52" s="867">
        <v>20920</v>
      </c>
      <c r="R52" s="867">
        <v>976</v>
      </c>
      <c r="S52" s="865"/>
      <c r="W52" s="868"/>
    </row>
    <row r="53" spans="1:23" x14ac:dyDescent="0.2">
      <c r="A53" s="326">
        <v>43</v>
      </c>
      <c r="B53" s="235" t="s">
        <v>175</v>
      </c>
      <c r="C53" s="236" t="s">
        <v>176</v>
      </c>
      <c r="D53" s="866">
        <f t="shared" si="4"/>
        <v>45097</v>
      </c>
      <c r="E53" s="866">
        <f t="shared" si="6"/>
        <v>5156</v>
      </c>
      <c r="F53" s="866">
        <v>1825</v>
      </c>
      <c r="G53" s="866">
        <v>3331</v>
      </c>
      <c r="H53" s="866">
        <f t="shared" si="5"/>
        <v>7422</v>
      </c>
      <c r="I53" s="866">
        <v>7277</v>
      </c>
      <c r="J53" s="866">
        <v>957</v>
      </c>
      <c r="K53" s="866">
        <v>1158</v>
      </c>
      <c r="L53" s="866">
        <v>145</v>
      </c>
      <c r="M53" s="866">
        <f t="shared" si="7"/>
        <v>32519</v>
      </c>
      <c r="N53" s="867">
        <v>3571</v>
      </c>
      <c r="O53" s="867">
        <v>14437</v>
      </c>
      <c r="P53" s="867">
        <v>3396</v>
      </c>
      <c r="Q53" s="867">
        <v>11110</v>
      </c>
      <c r="R53" s="867">
        <v>5</v>
      </c>
      <c r="S53" s="865"/>
      <c r="W53" s="868"/>
    </row>
    <row r="54" spans="1:23" x14ac:dyDescent="0.2">
      <c r="A54" s="326">
        <v>44</v>
      </c>
      <c r="B54" s="235" t="s">
        <v>42</v>
      </c>
      <c r="C54" s="236" t="s">
        <v>43</v>
      </c>
      <c r="D54" s="866">
        <f t="shared" si="4"/>
        <v>72880</v>
      </c>
      <c r="E54" s="866">
        <f t="shared" si="6"/>
        <v>8583</v>
      </c>
      <c r="F54" s="866">
        <v>2906</v>
      </c>
      <c r="G54" s="866">
        <v>5677</v>
      </c>
      <c r="H54" s="866">
        <f t="shared" si="5"/>
        <v>11701</v>
      </c>
      <c r="I54" s="866">
        <v>11586</v>
      </c>
      <c r="J54" s="866">
        <v>1523</v>
      </c>
      <c r="K54" s="866">
        <v>1975</v>
      </c>
      <c r="L54" s="866">
        <v>115</v>
      </c>
      <c r="M54" s="866">
        <f t="shared" si="7"/>
        <v>52596</v>
      </c>
      <c r="N54" s="867">
        <v>11350</v>
      </c>
      <c r="O54" s="867">
        <v>18956</v>
      </c>
      <c r="P54" s="867">
        <v>7000</v>
      </c>
      <c r="Q54" s="867">
        <v>15279</v>
      </c>
      <c r="R54" s="867">
        <v>11</v>
      </c>
      <c r="S54" s="865"/>
      <c r="W54" s="868"/>
    </row>
    <row r="55" spans="1:23" x14ac:dyDescent="0.2">
      <c r="A55" s="326">
        <v>45</v>
      </c>
      <c r="B55" s="240" t="s">
        <v>177</v>
      </c>
      <c r="C55" s="236" t="s">
        <v>178</v>
      </c>
      <c r="D55" s="866">
        <f t="shared" si="4"/>
        <v>86803</v>
      </c>
      <c r="E55" s="866">
        <f t="shared" si="6"/>
        <v>10570</v>
      </c>
      <c r="F55" s="866">
        <v>3403</v>
      </c>
      <c r="G55" s="866">
        <v>7167</v>
      </c>
      <c r="H55" s="866">
        <f t="shared" si="5"/>
        <v>13681</v>
      </c>
      <c r="I55" s="866">
        <v>13571</v>
      </c>
      <c r="J55" s="866">
        <v>1784</v>
      </c>
      <c r="K55" s="866">
        <v>2421</v>
      </c>
      <c r="L55" s="866">
        <v>110</v>
      </c>
      <c r="M55" s="866">
        <f t="shared" si="7"/>
        <v>62552</v>
      </c>
      <c r="N55" s="867">
        <v>5933</v>
      </c>
      <c r="O55" s="867">
        <v>34167</v>
      </c>
      <c r="P55" s="867">
        <v>0</v>
      </c>
      <c r="Q55" s="867">
        <v>22434</v>
      </c>
      <c r="R55" s="867">
        <v>18</v>
      </c>
      <c r="S55" s="865"/>
      <c r="W55" s="868"/>
    </row>
    <row r="56" spans="1:23" x14ac:dyDescent="0.2">
      <c r="A56" s="326">
        <v>46</v>
      </c>
      <c r="B56" s="235" t="s">
        <v>179</v>
      </c>
      <c r="C56" s="236" t="s">
        <v>180</v>
      </c>
      <c r="D56" s="866">
        <f t="shared" si="4"/>
        <v>28345</v>
      </c>
      <c r="E56" s="866">
        <f t="shared" si="6"/>
        <v>2981</v>
      </c>
      <c r="F56" s="866">
        <v>1193</v>
      </c>
      <c r="G56" s="866">
        <v>1788</v>
      </c>
      <c r="H56" s="866">
        <f t="shared" si="5"/>
        <v>4828</v>
      </c>
      <c r="I56" s="866">
        <v>4758</v>
      </c>
      <c r="J56" s="866">
        <v>626</v>
      </c>
      <c r="K56" s="866">
        <v>732</v>
      </c>
      <c r="L56" s="866">
        <v>70</v>
      </c>
      <c r="M56" s="866">
        <f t="shared" si="7"/>
        <v>20536</v>
      </c>
      <c r="N56" s="867">
        <v>5122</v>
      </c>
      <c r="O56" s="867">
        <v>8211</v>
      </c>
      <c r="P56" s="867">
        <v>2000</v>
      </c>
      <c r="Q56" s="867">
        <v>5200</v>
      </c>
      <c r="R56" s="867">
        <v>3</v>
      </c>
      <c r="S56" s="865"/>
      <c r="W56" s="868"/>
    </row>
    <row r="57" spans="1:23" x14ac:dyDescent="0.2">
      <c r="A57" s="326">
        <v>47</v>
      </c>
      <c r="B57" s="240" t="s">
        <v>181</v>
      </c>
      <c r="C57" s="236" t="s">
        <v>182</v>
      </c>
      <c r="D57" s="866">
        <f t="shared" si="4"/>
        <v>58526</v>
      </c>
      <c r="E57" s="866">
        <f t="shared" si="6"/>
        <v>6939</v>
      </c>
      <c r="F57" s="866">
        <v>2294</v>
      </c>
      <c r="G57" s="866">
        <v>4645</v>
      </c>
      <c r="H57" s="866">
        <f t="shared" si="5"/>
        <v>9168</v>
      </c>
      <c r="I57" s="866">
        <v>9148</v>
      </c>
      <c r="J57" s="866">
        <v>1203</v>
      </c>
      <c r="K57" s="866">
        <v>1470</v>
      </c>
      <c r="L57" s="866">
        <v>20</v>
      </c>
      <c r="M57" s="866">
        <f t="shared" si="7"/>
        <v>42419</v>
      </c>
      <c r="N57" s="867">
        <v>10519</v>
      </c>
      <c r="O57" s="867">
        <v>18087</v>
      </c>
      <c r="P57" s="867">
        <v>4743</v>
      </c>
      <c r="Q57" s="867">
        <v>8071</v>
      </c>
      <c r="R57" s="867">
        <v>999</v>
      </c>
      <c r="S57" s="865"/>
      <c r="W57" s="868"/>
    </row>
    <row r="58" spans="1:23" x14ac:dyDescent="0.2">
      <c r="A58" s="326">
        <v>48</v>
      </c>
      <c r="B58" s="235" t="s">
        <v>183</v>
      </c>
      <c r="C58" s="236" t="s">
        <v>184</v>
      </c>
      <c r="D58" s="866">
        <f t="shared" si="4"/>
        <v>88617</v>
      </c>
      <c r="E58" s="866">
        <f t="shared" si="6"/>
        <v>10482</v>
      </c>
      <c r="F58" s="866">
        <v>3582</v>
      </c>
      <c r="G58" s="866">
        <v>6900</v>
      </c>
      <c r="H58" s="866">
        <f t="shared" si="5"/>
        <v>14351</v>
      </c>
      <c r="I58" s="866">
        <v>14285</v>
      </c>
      <c r="J58" s="866">
        <v>1878</v>
      </c>
      <c r="K58" s="866">
        <v>2498</v>
      </c>
      <c r="L58" s="866">
        <v>66</v>
      </c>
      <c r="M58" s="866">
        <f t="shared" si="7"/>
        <v>63784</v>
      </c>
      <c r="N58" s="867">
        <v>14370</v>
      </c>
      <c r="O58" s="867">
        <v>21805</v>
      </c>
      <c r="P58" s="867">
        <v>6300</v>
      </c>
      <c r="Q58" s="867">
        <v>21300</v>
      </c>
      <c r="R58" s="867">
        <v>9</v>
      </c>
      <c r="S58" s="865"/>
      <c r="W58" s="868"/>
    </row>
    <row r="59" spans="1:23" x14ac:dyDescent="0.2">
      <c r="A59" s="326">
        <v>49</v>
      </c>
      <c r="B59" s="235" t="s">
        <v>185</v>
      </c>
      <c r="C59" s="236" t="s">
        <v>186</v>
      </c>
      <c r="D59" s="866">
        <f t="shared" si="4"/>
        <v>314056</v>
      </c>
      <c r="E59" s="866">
        <f t="shared" si="6"/>
        <v>39416</v>
      </c>
      <c r="F59" s="866">
        <v>11894</v>
      </c>
      <c r="G59" s="866">
        <v>27522</v>
      </c>
      <c r="H59" s="866">
        <f t="shared" si="5"/>
        <v>47885</v>
      </c>
      <c r="I59" s="866">
        <v>47427</v>
      </c>
      <c r="J59" s="866">
        <v>6235</v>
      </c>
      <c r="K59" s="866">
        <v>9045</v>
      </c>
      <c r="L59" s="866">
        <v>458</v>
      </c>
      <c r="M59" s="866">
        <f t="shared" si="7"/>
        <v>226755</v>
      </c>
      <c r="N59" s="867">
        <v>23703</v>
      </c>
      <c r="O59" s="867">
        <v>102540</v>
      </c>
      <c r="P59" s="867">
        <v>23154</v>
      </c>
      <c r="Q59" s="867">
        <v>75762</v>
      </c>
      <c r="R59" s="867">
        <v>1596</v>
      </c>
      <c r="S59" s="865"/>
      <c r="W59" s="868"/>
    </row>
    <row r="60" spans="1:23" x14ac:dyDescent="0.2">
      <c r="A60" s="326">
        <v>50</v>
      </c>
      <c r="B60" s="235" t="s">
        <v>187</v>
      </c>
      <c r="C60" s="236" t="s">
        <v>188</v>
      </c>
      <c r="D60" s="866">
        <f t="shared" si="4"/>
        <v>47302</v>
      </c>
      <c r="E60" s="866">
        <f t="shared" si="6"/>
        <v>5465</v>
      </c>
      <c r="F60" s="866">
        <v>1920</v>
      </c>
      <c r="G60" s="866">
        <v>3545</v>
      </c>
      <c r="H60" s="866">
        <f t="shared" si="5"/>
        <v>7741</v>
      </c>
      <c r="I60" s="866">
        <v>7656</v>
      </c>
      <c r="J60" s="866">
        <v>1006</v>
      </c>
      <c r="K60" s="866">
        <v>1346</v>
      </c>
      <c r="L60" s="866">
        <v>85</v>
      </c>
      <c r="M60" s="866">
        <f t="shared" si="7"/>
        <v>34096</v>
      </c>
      <c r="N60" s="867">
        <v>5320</v>
      </c>
      <c r="O60" s="867">
        <v>11383</v>
      </c>
      <c r="P60" s="867">
        <v>6051</v>
      </c>
      <c r="Q60" s="867">
        <v>11336</v>
      </c>
      <c r="R60" s="867">
        <v>6</v>
      </c>
      <c r="S60" s="865"/>
      <c r="W60" s="868"/>
    </row>
    <row r="61" spans="1:23" x14ac:dyDescent="0.2">
      <c r="A61" s="326">
        <v>51</v>
      </c>
      <c r="B61" s="235" t="s">
        <v>189</v>
      </c>
      <c r="C61" s="236" t="s">
        <v>190</v>
      </c>
      <c r="D61" s="866">
        <f t="shared" si="4"/>
        <v>0</v>
      </c>
      <c r="E61" s="866">
        <f t="shared" si="6"/>
        <v>0</v>
      </c>
      <c r="F61" s="866">
        <v>0</v>
      </c>
      <c r="G61" s="866">
        <v>0</v>
      </c>
      <c r="H61" s="866">
        <f t="shared" si="5"/>
        <v>0</v>
      </c>
      <c r="I61" s="866">
        <v>0</v>
      </c>
      <c r="J61" s="866">
        <v>0</v>
      </c>
      <c r="K61" s="866">
        <v>0</v>
      </c>
      <c r="L61" s="866">
        <v>0</v>
      </c>
      <c r="M61" s="866">
        <f t="shared" si="7"/>
        <v>0</v>
      </c>
      <c r="N61" s="867">
        <v>0</v>
      </c>
      <c r="O61" s="867">
        <v>0</v>
      </c>
      <c r="P61" s="867">
        <v>0</v>
      </c>
      <c r="Q61" s="867">
        <v>0</v>
      </c>
      <c r="R61" s="867">
        <v>0</v>
      </c>
      <c r="S61" s="865"/>
      <c r="W61" s="868"/>
    </row>
    <row r="62" spans="1:23" x14ac:dyDescent="0.2">
      <c r="A62" s="326">
        <v>52</v>
      </c>
      <c r="B62" s="235" t="s">
        <v>191</v>
      </c>
      <c r="C62" s="236" t="s">
        <v>192</v>
      </c>
      <c r="D62" s="866">
        <f t="shared" si="4"/>
        <v>0</v>
      </c>
      <c r="E62" s="866">
        <f t="shared" si="6"/>
        <v>0</v>
      </c>
      <c r="F62" s="866">
        <v>0</v>
      </c>
      <c r="G62" s="866">
        <v>0</v>
      </c>
      <c r="H62" s="866">
        <f t="shared" si="5"/>
        <v>0</v>
      </c>
      <c r="I62" s="866">
        <v>0</v>
      </c>
      <c r="J62" s="866">
        <v>0</v>
      </c>
      <c r="K62" s="866">
        <v>0</v>
      </c>
      <c r="L62" s="866">
        <v>0</v>
      </c>
      <c r="M62" s="866">
        <f t="shared" si="7"/>
        <v>0</v>
      </c>
      <c r="N62" s="867">
        <v>0</v>
      </c>
      <c r="O62" s="867">
        <v>0</v>
      </c>
      <c r="P62" s="867">
        <v>0</v>
      </c>
      <c r="Q62" s="867">
        <v>0</v>
      </c>
      <c r="R62" s="867">
        <v>0</v>
      </c>
      <c r="S62" s="865"/>
      <c r="W62" s="868"/>
    </row>
    <row r="63" spans="1:23" x14ac:dyDescent="0.2">
      <c r="A63" s="326">
        <v>53</v>
      </c>
      <c r="B63" s="235" t="s">
        <v>22</v>
      </c>
      <c r="C63" s="236" t="s">
        <v>23</v>
      </c>
      <c r="D63" s="866">
        <f t="shared" si="4"/>
        <v>185530</v>
      </c>
      <c r="E63" s="866">
        <f t="shared" si="6"/>
        <v>38780</v>
      </c>
      <c r="F63" s="866">
        <v>0</v>
      </c>
      <c r="G63" s="866">
        <v>38780</v>
      </c>
      <c r="H63" s="866">
        <f t="shared" si="5"/>
        <v>350</v>
      </c>
      <c r="I63" s="866">
        <v>0</v>
      </c>
      <c r="J63" s="866">
        <v>0</v>
      </c>
      <c r="K63" s="866">
        <v>0</v>
      </c>
      <c r="L63" s="866">
        <v>350</v>
      </c>
      <c r="M63" s="866">
        <f t="shared" si="7"/>
        <v>146400</v>
      </c>
      <c r="N63" s="867">
        <v>0</v>
      </c>
      <c r="O63" s="867">
        <v>75809</v>
      </c>
      <c r="P63" s="867">
        <v>0</v>
      </c>
      <c r="Q63" s="867">
        <v>70500</v>
      </c>
      <c r="R63" s="867">
        <v>91</v>
      </c>
      <c r="S63" s="865"/>
      <c r="W63" s="868"/>
    </row>
    <row r="64" spans="1:23" x14ac:dyDescent="0.2">
      <c r="A64" s="326">
        <v>54</v>
      </c>
      <c r="B64" s="240" t="s">
        <v>24</v>
      </c>
      <c r="C64" s="236" t="s">
        <v>25</v>
      </c>
      <c r="D64" s="866">
        <f t="shared" si="4"/>
        <v>144564</v>
      </c>
      <c r="E64" s="866">
        <f t="shared" si="6"/>
        <v>30279</v>
      </c>
      <c r="F64" s="866">
        <v>0</v>
      </c>
      <c r="G64" s="866">
        <v>30279</v>
      </c>
      <c r="H64" s="866">
        <f t="shared" si="5"/>
        <v>388</v>
      </c>
      <c r="I64" s="866">
        <v>0</v>
      </c>
      <c r="J64" s="866">
        <v>0</v>
      </c>
      <c r="K64" s="866">
        <v>0</v>
      </c>
      <c r="L64" s="866">
        <v>388</v>
      </c>
      <c r="M64" s="866">
        <f t="shared" si="7"/>
        <v>113897</v>
      </c>
      <c r="N64" s="867">
        <v>0</v>
      </c>
      <c r="O64" s="867">
        <v>65537</v>
      </c>
      <c r="P64" s="867">
        <v>0</v>
      </c>
      <c r="Q64" s="867">
        <v>48267</v>
      </c>
      <c r="R64" s="867">
        <v>93</v>
      </c>
      <c r="S64" s="865"/>
      <c r="W64" s="868"/>
    </row>
    <row r="65" spans="1:23" x14ac:dyDescent="0.2">
      <c r="A65" s="326">
        <v>55</v>
      </c>
      <c r="B65" s="238" t="s">
        <v>193</v>
      </c>
      <c r="C65" s="236" t="s">
        <v>194</v>
      </c>
      <c r="D65" s="866">
        <f t="shared" si="4"/>
        <v>206436</v>
      </c>
      <c r="E65" s="866">
        <f t="shared" si="6"/>
        <v>43332</v>
      </c>
      <c r="F65" s="866">
        <v>0</v>
      </c>
      <c r="G65" s="866">
        <v>43332</v>
      </c>
      <c r="H65" s="866">
        <f t="shared" si="5"/>
        <v>155</v>
      </c>
      <c r="I65" s="866">
        <v>0</v>
      </c>
      <c r="J65" s="866">
        <v>0</v>
      </c>
      <c r="K65" s="866">
        <v>0</v>
      </c>
      <c r="L65" s="866">
        <v>155</v>
      </c>
      <c r="M65" s="866">
        <f t="shared" si="7"/>
        <v>162949</v>
      </c>
      <c r="N65" s="867">
        <v>0</v>
      </c>
      <c r="O65" s="867">
        <v>91786</v>
      </c>
      <c r="P65" s="867">
        <v>800</v>
      </c>
      <c r="Q65" s="867">
        <v>70272</v>
      </c>
      <c r="R65" s="867">
        <v>91</v>
      </c>
      <c r="S65" s="865"/>
      <c r="W65" s="868"/>
    </row>
    <row r="66" spans="1:23" x14ac:dyDescent="0.2">
      <c r="A66" s="326">
        <v>56</v>
      </c>
      <c r="B66" s="240" t="s">
        <v>26</v>
      </c>
      <c r="C66" s="236" t="s">
        <v>27</v>
      </c>
      <c r="D66" s="866">
        <f t="shared" si="4"/>
        <v>271034</v>
      </c>
      <c r="E66" s="866">
        <f t="shared" si="6"/>
        <v>55701</v>
      </c>
      <c r="F66" s="866">
        <v>0</v>
      </c>
      <c r="G66" s="866">
        <v>55701</v>
      </c>
      <c r="H66" s="866">
        <f t="shared" si="5"/>
        <v>265</v>
      </c>
      <c r="I66" s="866">
        <v>0</v>
      </c>
      <c r="J66" s="866">
        <v>0</v>
      </c>
      <c r="K66" s="866">
        <v>0</v>
      </c>
      <c r="L66" s="866">
        <v>265</v>
      </c>
      <c r="M66" s="866">
        <f t="shared" si="7"/>
        <v>215068</v>
      </c>
      <c r="N66" s="867">
        <v>0</v>
      </c>
      <c r="O66" s="867">
        <v>103630</v>
      </c>
      <c r="P66" s="867">
        <v>0</v>
      </c>
      <c r="Q66" s="867">
        <v>111291</v>
      </c>
      <c r="R66" s="867">
        <v>147</v>
      </c>
      <c r="S66" s="865"/>
      <c r="W66" s="868"/>
    </row>
    <row r="67" spans="1:23" ht="24" x14ac:dyDescent="0.2">
      <c r="A67" s="326">
        <v>57</v>
      </c>
      <c r="B67" s="235" t="s">
        <v>28</v>
      </c>
      <c r="C67" s="236" t="s">
        <v>195</v>
      </c>
      <c r="D67" s="866">
        <f t="shared" si="4"/>
        <v>158827</v>
      </c>
      <c r="E67" s="866">
        <f t="shared" si="6"/>
        <v>33665</v>
      </c>
      <c r="F67" s="866">
        <v>0</v>
      </c>
      <c r="G67" s="866">
        <v>33665</v>
      </c>
      <c r="H67" s="866">
        <f t="shared" si="5"/>
        <v>164</v>
      </c>
      <c r="I67" s="866">
        <v>0</v>
      </c>
      <c r="J67" s="866">
        <v>0</v>
      </c>
      <c r="K67" s="866">
        <v>0</v>
      </c>
      <c r="L67" s="866">
        <v>164</v>
      </c>
      <c r="M67" s="866">
        <f t="shared" si="7"/>
        <v>124998</v>
      </c>
      <c r="N67" s="867">
        <v>0</v>
      </c>
      <c r="O67" s="867">
        <v>77383</v>
      </c>
      <c r="P67" s="867">
        <v>0</v>
      </c>
      <c r="Q67" s="867">
        <v>47575</v>
      </c>
      <c r="R67" s="867">
        <v>40</v>
      </c>
      <c r="S67" s="865"/>
      <c r="W67" s="868"/>
    </row>
    <row r="68" spans="1:23" ht="24" x14ac:dyDescent="0.2">
      <c r="A68" s="326">
        <v>58</v>
      </c>
      <c r="B68" s="238" t="s">
        <v>196</v>
      </c>
      <c r="C68" s="236" t="s">
        <v>197</v>
      </c>
      <c r="D68" s="866">
        <f t="shared" si="4"/>
        <v>35442</v>
      </c>
      <c r="E68" s="866">
        <f t="shared" si="6"/>
        <v>0</v>
      </c>
      <c r="F68" s="866">
        <v>0</v>
      </c>
      <c r="G68" s="866">
        <v>0</v>
      </c>
      <c r="H68" s="866">
        <f t="shared" si="5"/>
        <v>0</v>
      </c>
      <c r="I68" s="866">
        <v>0</v>
      </c>
      <c r="J68" s="866">
        <v>0</v>
      </c>
      <c r="K68" s="866">
        <v>0</v>
      </c>
      <c r="L68" s="866">
        <v>0</v>
      </c>
      <c r="M68" s="866">
        <f t="shared" si="7"/>
        <v>35442</v>
      </c>
      <c r="N68" s="867">
        <v>0</v>
      </c>
      <c r="O68" s="867">
        <v>29442</v>
      </c>
      <c r="P68" s="867">
        <v>6000</v>
      </c>
      <c r="Q68" s="867">
        <v>0</v>
      </c>
      <c r="R68" s="867">
        <v>0</v>
      </c>
      <c r="S68" s="865"/>
      <c r="W68" s="868"/>
    </row>
    <row r="69" spans="1:23" ht="24" x14ac:dyDescent="0.2">
      <c r="A69" s="326">
        <v>59</v>
      </c>
      <c r="B69" s="238" t="s">
        <v>198</v>
      </c>
      <c r="C69" s="236" t="s">
        <v>199</v>
      </c>
      <c r="D69" s="866">
        <f t="shared" si="4"/>
        <v>34287</v>
      </c>
      <c r="E69" s="866">
        <f t="shared" si="6"/>
        <v>0</v>
      </c>
      <c r="F69" s="866">
        <v>0</v>
      </c>
      <c r="G69" s="866">
        <v>0</v>
      </c>
      <c r="H69" s="866">
        <f t="shared" si="5"/>
        <v>0</v>
      </c>
      <c r="I69" s="866">
        <v>0</v>
      </c>
      <c r="J69" s="866">
        <v>0</v>
      </c>
      <c r="K69" s="866">
        <v>0</v>
      </c>
      <c r="L69" s="866">
        <v>0</v>
      </c>
      <c r="M69" s="866">
        <f t="shared" si="7"/>
        <v>34287</v>
      </c>
      <c r="N69" s="867">
        <v>0</v>
      </c>
      <c r="O69" s="867">
        <v>15320</v>
      </c>
      <c r="P69" s="867">
        <v>18967</v>
      </c>
      <c r="Q69" s="867">
        <v>0</v>
      </c>
      <c r="R69" s="867">
        <v>0</v>
      </c>
      <c r="S69" s="865"/>
      <c r="W69" s="868"/>
    </row>
    <row r="70" spans="1:23" x14ac:dyDescent="0.2">
      <c r="A70" s="326">
        <v>60</v>
      </c>
      <c r="B70" s="240" t="s">
        <v>62</v>
      </c>
      <c r="C70" s="236" t="s">
        <v>200</v>
      </c>
      <c r="D70" s="866">
        <f t="shared" si="4"/>
        <v>143533</v>
      </c>
      <c r="E70" s="866">
        <f t="shared" si="6"/>
        <v>10074</v>
      </c>
      <c r="F70" s="866">
        <v>10074</v>
      </c>
      <c r="G70" s="866">
        <v>0</v>
      </c>
      <c r="H70" s="866">
        <f t="shared" si="5"/>
        <v>40170</v>
      </c>
      <c r="I70" s="866">
        <v>40170</v>
      </c>
      <c r="J70" s="866">
        <v>5281</v>
      </c>
      <c r="K70" s="866">
        <v>8348</v>
      </c>
      <c r="L70" s="866">
        <v>0</v>
      </c>
      <c r="M70" s="866">
        <f t="shared" si="7"/>
        <v>93289</v>
      </c>
      <c r="N70" s="867">
        <v>15402</v>
      </c>
      <c r="O70" s="867">
        <v>64991</v>
      </c>
      <c r="P70" s="867">
        <v>0</v>
      </c>
      <c r="Q70" s="867">
        <v>11500</v>
      </c>
      <c r="R70" s="867">
        <v>1396</v>
      </c>
      <c r="S70" s="865"/>
      <c r="W70" s="868"/>
    </row>
    <row r="71" spans="1:23" x14ac:dyDescent="0.2">
      <c r="A71" s="326">
        <v>61</v>
      </c>
      <c r="B71" s="240" t="s">
        <v>64</v>
      </c>
      <c r="C71" s="236" t="s">
        <v>201</v>
      </c>
      <c r="D71" s="866">
        <f t="shared" si="4"/>
        <v>81864</v>
      </c>
      <c r="E71" s="866">
        <f t="shared" si="6"/>
        <v>6166</v>
      </c>
      <c r="F71" s="866">
        <v>6166</v>
      </c>
      <c r="G71" s="866">
        <v>0</v>
      </c>
      <c r="H71" s="866">
        <f t="shared" si="5"/>
        <v>24586</v>
      </c>
      <c r="I71" s="866">
        <v>24586</v>
      </c>
      <c r="J71" s="866">
        <v>3232</v>
      </c>
      <c r="K71" s="866">
        <v>5175</v>
      </c>
      <c r="L71" s="866">
        <v>0</v>
      </c>
      <c r="M71" s="866">
        <f t="shared" si="7"/>
        <v>51112</v>
      </c>
      <c r="N71" s="867">
        <v>20415</v>
      </c>
      <c r="O71" s="867">
        <v>14638</v>
      </c>
      <c r="P71" s="867">
        <v>0</v>
      </c>
      <c r="Q71" s="867">
        <v>15275</v>
      </c>
      <c r="R71" s="867">
        <v>784</v>
      </c>
      <c r="S71" s="865"/>
      <c r="W71" s="868"/>
    </row>
    <row r="72" spans="1:23" x14ac:dyDescent="0.2">
      <c r="A72" s="326">
        <v>62</v>
      </c>
      <c r="B72" s="240" t="s">
        <v>66</v>
      </c>
      <c r="C72" s="236" t="s">
        <v>202</v>
      </c>
      <c r="D72" s="866">
        <f t="shared" si="4"/>
        <v>188488</v>
      </c>
      <c r="E72" s="866">
        <f t="shared" si="6"/>
        <v>13621</v>
      </c>
      <c r="F72" s="866">
        <v>13621</v>
      </c>
      <c r="G72" s="866">
        <v>0</v>
      </c>
      <c r="H72" s="866">
        <f t="shared" si="5"/>
        <v>54316</v>
      </c>
      <c r="I72" s="866">
        <v>54316</v>
      </c>
      <c r="J72" s="866">
        <v>7141</v>
      </c>
      <c r="K72" s="866">
        <v>10905</v>
      </c>
      <c r="L72" s="866">
        <v>0</v>
      </c>
      <c r="M72" s="866">
        <f t="shared" si="7"/>
        <v>120551</v>
      </c>
      <c r="N72" s="867">
        <v>60904</v>
      </c>
      <c r="O72" s="867">
        <v>46344</v>
      </c>
      <c r="P72" s="867">
        <v>0</v>
      </c>
      <c r="Q72" s="867">
        <v>11844</v>
      </c>
      <c r="R72" s="867">
        <v>1459</v>
      </c>
      <c r="S72" s="865"/>
      <c r="W72" s="868"/>
    </row>
    <row r="73" spans="1:23" ht="24" x14ac:dyDescent="0.2">
      <c r="A73" s="326">
        <v>63</v>
      </c>
      <c r="B73" s="240" t="s">
        <v>203</v>
      </c>
      <c r="C73" s="236" t="s">
        <v>204</v>
      </c>
      <c r="D73" s="866">
        <f t="shared" si="4"/>
        <v>2496</v>
      </c>
      <c r="E73" s="866">
        <f t="shared" si="6"/>
        <v>0</v>
      </c>
      <c r="F73" s="866">
        <v>0</v>
      </c>
      <c r="G73" s="866">
        <v>0</v>
      </c>
      <c r="H73" s="866">
        <f t="shared" si="5"/>
        <v>0</v>
      </c>
      <c r="I73" s="866">
        <v>0</v>
      </c>
      <c r="J73" s="866">
        <v>0</v>
      </c>
      <c r="K73" s="866">
        <v>0</v>
      </c>
      <c r="L73" s="866">
        <v>0</v>
      </c>
      <c r="M73" s="866">
        <f t="shared" si="7"/>
        <v>2496</v>
      </c>
      <c r="N73" s="867">
        <v>7</v>
      </c>
      <c r="O73" s="867">
        <v>1989</v>
      </c>
      <c r="P73" s="867">
        <v>200</v>
      </c>
      <c r="Q73" s="867">
        <v>300</v>
      </c>
      <c r="R73" s="867">
        <v>0</v>
      </c>
      <c r="S73" s="865"/>
      <c r="W73" s="868"/>
    </row>
    <row r="74" spans="1:23" ht="24" x14ac:dyDescent="0.2">
      <c r="A74" s="326">
        <v>64</v>
      </c>
      <c r="B74" s="238" t="s">
        <v>205</v>
      </c>
      <c r="C74" s="236" t="s">
        <v>206</v>
      </c>
      <c r="D74" s="866">
        <f t="shared" si="4"/>
        <v>3082</v>
      </c>
      <c r="E74" s="866">
        <f t="shared" si="6"/>
        <v>0</v>
      </c>
      <c r="F74" s="866">
        <v>0</v>
      </c>
      <c r="G74" s="866">
        <v>0</v>
      </c>
      <c r="H74" s="866">
        <f t="shared" si="5"/>
        <v>0</v>
      </c>
      <c r="I74" s="866">
        <v>0</v>
      </c>
      <c r="J74" s="866">
        <v>0</v>
      </c>
      <c r="K74" s="866">
        <v>0</v>
      </c>
      <c r="L74" s="866">
        <v>0</v>
      </c>
      <c r="M74" s="866">
        <f t="shared" si="7"/>
        <v>3082</v>
      </c>
      <c r="N74" s="867">
        <v>0</v>
      </c>
      <c r="O74" s="867">
        <v>2942</v>
      </c>
      <c r="P74" s="867">
        <v>40</v>
      </c>
      <c r="Q74" s="867">
        <v>100</v>
      </c>
      <c r="R74" s="867">
        <v>0</v>
      </c>
      <c r="S74" s="865"/>
      <c r="W74" s="868"/>
    </row>
    <row r="75" spans="1:23" ht="24" x14ac:dyDescent="0.2">
      <c r="A75" s="326">
        <v>65</v>
      </c>
      <c r="B75" s="240" t="s">
        <v>207</v>
      </c>
      <c r="C75" s="236" t="s">
        <v>208</v>
      </c>
      <c r="D75" s="866">
        <f t="shared" si="4"/>
        <v>3616</v>
      </c>
      <c r="E75" s="866">
        <f t="shared" si="6"/>
        <v>0</v>
      </c>
      <c r="F75" s="866">
        <v>0</v>
      </c>
      <c r="G75" s="866">
        <v>0</v>
      </c>
      <c r="H75" s="866">
        <f t="shared" ref="H75:H138" si="8">I75+L75</f>
        <v>0</v>
      </c>
      <c r="I75" s="866">
        <v>0</v>
      </c>
      <c r="J75" s="866">
        <v>0</v>
      </c>
      <c r="K75" s="866">
        <v>0</v>
      </c>
      <c r="L75" s="866">
        <v>0</v>
      </c>
      <c r="M75" s="866">
        <f t="shared" si="7"/>
        <v>3616</v>
      </c>
      <c r="N75" s="867">
        <v>13</v>
      </c>
      <c r="O75" s="867">
        <v>3503</v>
      </c>
      <c r="P75" s="867">
        <v>50</v>
      </c>
      <c r="Q75" s="867">
        <v>50</v>
      </c>
      <c r="R75" s="867">
        <v>0</v>
      </c>
      <c r="S75" s="865"/>
      <c r="W75" s="868"/>
    </row>
    <row r="76" spans="1:23" ht="24" x14ac:dyDescent="0.2">
      <c r="A76" s="326">
        <v>66</v>
      </c>
      <c r="B76" s="240" t="s">
        <v>209</v>
      </c>
      <c r="C76" s="236" t="s">
        <v>210</v>
      </c>
      <c r="D76" s="866">
        <f t="shared" si="4"/>
        <v>3460</v>
      </c>
      <c r="E76" s="866">
        <f t="shared" si="6"/>
        <v>0</v>
      </c>
      <c r="F76" s="866">
        <v>0</v>
      </c>
      <c r="G76" s="866">
        <v>0</v>
      </c>
      <c r="H76" s="866">
        <f t="shared" si="8"/>
        <v>0</v>
      </c>
      <c r="I76" s="866">
        <v>0</v>
      </c>
      <c r="J76" s="866">
        <v>0</v>
      </c>
      <c r="K76" s="866">
        <v>0</v>
      </c>
      <c r="L76" s="866">
        <v>0</v>
      </c>
      <c r="M76" s="866">
        <f t="shared" si="7"/>
        <v>3460</v>
      </c>
      <c r="N76" s="867">
        <v>571</v>
      </c>
      <c r="O76" s="867">
        <v>2599</v>
      </c>
      <c r="P76" s="867">
        <v>0</v>
      </c>
      <c r="Q76" s="867">
        <v>290</v>
      </c>
      <c r="R76" s="867">
        <v>0</v>
      </c>
      <c r="S76" s="865"/>
      <c r="W76" s="868"/>
    </row>
    <row r="77" spans="1:23" ht="24" x14ac:dyDescent="0.2">
      <c r="A77" s="326">
        <v>67</v>
      </c>
      <c r="B77" s="238" t="s">
        <v>211</v>
      </c>
      <c r="C77" s="236" t="s">
        <v>212</v>
      </c>
      <c r="D77" s="866">
        <f t="shared" si="4"/>
        <v>18691</v>
      </c>
      <c r="E77" s="866">
        <f t="shared" si="6"/>
        <v>0</v>
      </c>
      <c r="F77" s="866">
        <v>0</v>
      </c>
      <c r="G77" s="866">
        <v>0</v>
      </c>
      <c r="H77" s="866">
        <f t="shared" si="8"/>
        <v>0</v>
      </c>
      <c r="I77" s="866">
        <v>0</v>
      </c>
      <c r="J77" s="866">
        <v>0</v>
      </c>
      <c r="K77" s="866">
        <v>0</v>
      </c>
      <c r="L77" s="866">
        <v>0</v>
      </c>
      <c r="M77" s="866">
        <f t="shared" si="7"/>
        <v>18691</v>
      </c>
      <c r="N77" s="867">
        <v>0</v>
      </c>
      <c r="O77" s="867">
        <v>13091</v>
      </c>
      <c r="P77" s="867">
        <v>4000</v>
      </c>
      <c r="Q77" s="867">
        <v>1600</v>
      </c>
      <c r="R77" s="867">
        <v>0</v>
      </c>
      <c r="S77" s="865"/>
      <c r="W77" s="868"/>
    </row>
    <row r="78" spans="1:23" ht="24" x14ac:dyDescent="0.2">
      <c r="A78" s="326">
        <v>68</v>
      </c>
      <c r="B78" s="238" t="s">
        <v>213</v>
      </c>
      <c r="C78" s="236" t="s">
        <v>214</v>
      </c>
      <c r="D78" s="866">
        <f t="shared" si="4"/>
        <v>2724</v>
      </c>
      <c r="E78" s="866">
        <f t="shared" si="6"/>
        <v>0</v>
      </c>
      <c r="F78" s="866">
        <v>0</v>
      </c>
      <c r="G78" s="866">
        <v>0</v>
      </c>
      <c r="H78" s="866">
        <f t="shared" si="8"/>
        <v>0</v>
      </c>
      <c r="I78" s="866">
        <v>0</v>
      </c>
      <c r="J78" s="866">
        <v>0</v>
      </c>
      <c r="K78" s="866">
        <v>0</v>
      </c>
      <c r="L78" s="866">
        <v>0</v>
      </c>
      <c r="M78" s="866">
        <f t="shared" si="7"/>
        <v>2724</v>
      </c>
      <c r="N78" s="867">
        <v>6</v>
      </c>
      <c r="O78" s="867">
        <v>2414</v>
      </c>
      <c r="P78" s="867">
        <v>160</v>
      </c>
      <c r="Q78" s="867">
        <v>144</v>
      </c>
      <c r="R78" s="867">
        <v>0</v>
      </c>
      <c r="S78" s="865"/>
      <c r="W78" s="868"/>
    </row>
    <row r="79" spans="1:23" ht="24" x14ac:dyDescent="0.2">
      <c r="A79" s="326">
        <v>69</v>
      </c>
      <c r="B79" s="238" t="s">
        <v>215</v>
      </c>
      <c r="C79" s="236" t="s">
        <v>216</v>
      </c>
      <c r="D79" s="866">
        <f t="shared" si="4"/>
        <v>2717</v>
      </c>
      <c r="E79" s="866">
        <f t="shared" si="6"/>
        <v>0</v>
      </c>
      <c r="F79" s="866">
        <v>0</v>
      </c>
      <c r="G79" s="866">
        <v>0</v>
      </c>
      <c r="H79" s="866">
        <f t="shared" si="8"/>
        <v>0</v>
      </c>
      <c r="I79" s="866">
        <v>0</v>
      </c>
      <c r="J79" s="866">
        <v>0</v>
      </c>
      <c r="K79" s="866">
        <v>0</v>
      </c>
      <c r="L79" s="866">
        <v>0</v>
      </c>
      <c r="M79" s="866">
        <f t="shared" si="7"/>
        <v>2717</v>
      </c>
      <c r="N79" s="867">
        <v>0</v>
      </c>
      <c r="O79" s="867">
        <v>2593</v>
      </c>
      <c r="P79" s="867">
        <v>124</v>
      </c>
      <c r="Q79" s="867">
        <v>0</v>
      </c>
      <c r="R79" s="867">
        <v>0</v>
      </c>
      <c r="S79" s="865"/>
      <c r="W79" s="868"/>
    </row>
    <row r="80" spans="1:23" x14ac:dyDescent="0.2">
      <c r="A80" s="326">
        <v>70</v>
      </c>
      <c r="B80" s="235" t="s">
        <v>217</v>
      </c>
      <c r="C80" s="236" t="s">
        <v>218</v>
      </c>
      <c r="D80" s="866">
        <f t="shared" si="4"/>
        <v>232690</v>
      </c>
      <c r="E80" s="866">
        <f t="shared" si="6"/>
        <v>31816</v>
      </c>
      <c r="F80" s="866">
        <v>7576</v>
      </c>
      <c r="G80" s="866">
        <v>24240</v>
      </c>
      <c r="H80" s="866">
        <f t="shared" si="8"/>
        <v>30364</v>
      </c>
      <c r="I80" s="866">
        <v>30210</v>
      </c>
      <c r="J80" s="866">
        <v>3972</v>
      </c>
      <c r="K80" s="866">
        <v>6641</v>
      </c>
      <c r="L80" s="866">
        <v>154</v>
      </c>
      <c r="M80" s="866">
        <f t="shared" si="7"/>
        <v>170510</v>
      </c>
      <c r="N80" s="867">
        <v>19376</v>
      </c>
      <c r="O80" s="867">
        <v>76552</v>
      </c>
      <c r="P80" s="867">
        <v>6000</v>
      </c>
      <c r="Q80" s="867">
        <v>67437</v>
      </c>
      <c r="R80" s="867">
        <v>1145</v>
      </c>
      <c r="S80" s="865"/>
      <c r="W80" s="868"/>
    </row>
    <row r="81" spans="1:23" x14ac:dyDescent="0.2">
      <c r="A81" s="326">
        <v>71</v>
      </c>
      <c r="B81" s="238" t="s">
        <v>50</v>
      </c>
      <c r="C81" s="236" t="s">
        <v>219</v>
      </c>
      <c r="D81" s="866">
        <f t="shared" ref="D81:D144" si="9">E81+H81+M81</f>
        <v>278113</v>
      </c>
      <c r="E81" s="866">
        <f t="shared" si="6"/>
        <v>22212</v>
      </c>
      <c r="F81" s="866">
        <v>18392</v>
      </c>
      <c r="G81" s="866">
        <v>3820</v>
      </c>
      <c r="H81" s="866">
        <f t="shared" si="8"/>
        <v>73337</v>
      </c>
      <c r="I81" s="866">
        <v>73337</v>
      </c>
      <c r="J81" s="866">
        <v>9642</v>
      </c>
      <c r="K81" s="866">
        <v>15875</v>
      </c>
      <c r="L81" s="866">
        <v>0</v>
      </c>
      <c r="M81" s="866">
        <f t="shared" si="7"/>
        <v>182564</v>
      </c>
      <c r="N81" s="867">
        <v>38080</v>
      </c>
      <c r="O81" s="867">
        <v>98884</v>
      </c>
      <c r="P81" s="867">
        <v>4000</v>
      </c>
      <c r="Q81" s="867">
        <v>40000</v>
      </c>
      <c r="R81" s="867">
        <v>1600</v>
      </c>
      <c r="S81" s="865"/>
      <c r="W81" s="868"/>
    </row>
    <row r="82" spans="1:23" x14ac:dyDescent="0.2">
      <c r="A82" s="326">
        <v>72</v>
      </c>
      <c r="B82" s="235" t="s">
        <v>52</v>
      </c>
      <c r="C82" s="236" t="s">
        <v>220</v>
      </c>
      <c r="D82" s="866">
        <f t="shared" si="9"/>
        <v>152463</v>
      </c>
      <c r="E82" s="866">
        <f t="shared" ref="E82:E145" si="10">F82+G82</f>
        <v>10674</v>
      </c>
      <c r="F82" s="866">
        <v>10674</v>
      </c>
      <c r="G82" s="866">
        <v>0</v>
      </c>
      <c r="H82" s="866">
        <f t="shared" si="8"/>
        <v>43135</v>
      </c>
      <c r="I82" s="866">
        <v>43135</v>
      </c>
      <c r="J82" s="866">
        <v>5595</v>
      </c>
      <c r="K82" s="866">
        <v>8940</v>
      </c>
      <c r="L82" s="866">
        <v>0</v>
      </c>
      <c r="M82" s="866">
        <f t="shared" si="7"/>
        <v>98654</v>
      </c>
      <c r="N82" s="867">
        <v>25300</v>
      </c>
      <c r="O82" s="867">
        <v>41567</v>
      </c>
      <c r="P82" s="867">
        <v>6000</v>
      </c>
      <c r="Q82" s="867">
        <v>24320</v>
      </c>
      <c r="R82" s="867">
        <v>1467</v>
      </c>
      <c r="S82" s="865"/>
      <c r="W82" s="868"/>
    </row>
    <row r="83" spans="1:23" x14ac:dyDescent="0.2">
      <c r="A83" s="326">
        <v>73</v>
      </c>
      <c r="B83" s="238" t="s">
        <v>44</v>
      </c>
      <c r="C83" s="236" t="s">
        <v>221</v>
      </c>
      <c r="D83" s="866">
        <f t="shared" si="9"/>
        <v>91292</v>
      </c>
      <c r="E83" s="866">
        <f t="shared" si="10"/>
        <v>6671</v>
      </c>
      <c r="F83" s="866">
        <v>6671</v>
      </c>
      <c r="G83" s="866">
        <v>0</v>
      </c>
      <c r="H83" s="866">
        <f t="shared" si="8"/>
        <v>26599</v>
      </c>
      <c r="I83" s="866">
        <v>26599</v>
      </c>
      <c r="J83" s="866">
        <v>3497</v>
      </c>
      <c r="K83" s="866">
        <v>5675</v>
      </c>
      <c r="L83" s="866">
        <v>0</v>
      </c>
      <c r="M83" s="866">
        <f t="shared" si="7"/>
        <v>58022</v>
      </c>
      <c r="N83" s="867">
        <v>6681</v>
      </c>
      <c r="O83" s="867">
        <v>45341</v>
      </c>
      <c r="P83" s="867">
        <v>1000</v>
      </c>
      <c r="Q83" s="867">
        <v>5000</v>
      </c>
      <c r="R83" s="867">
        <v>0</v>
      </c>
      <c r="S83" s="865"/>
      <c r="W83" s="868"/>
    </row>
    <row r="84" spans="1:23" x14ac:dyDescent="0.2">
      <c r="A84" s="326">
        <v>74</v>
      </c>
      <c r="B84" s="238" t="s">
        <v>54</v>
      </c>
      <c r="C84" s="236" t="s">
        <v>222</v>
      </c>
      <c r="D84" s="866">
        <f t="shared" si="9"/>
        <v>264126</v>
      </c>
      <c r="E84" s="866">
        <f t="shared" si="10"/>
        <v>17704</v>
      </c>
      <c r="F84" s="866">
        <v>17704</v>
      </c>
      <c r="G84" s="866">
        <v>0</v>
      </c>
      <c r="H84" s="866">
        <f t="shared" si="8"/>
        <v>70596</v>
      </c>
      <c r="I84" s="866">
        <v>70596</v>
      </c>
      <c r="J84" s="866">
        <v>9281</v>
      </c>
      <c r="K84" s="866">
        <v>14466</v>
      </c>
      <c r="L84" s="866">
        <v>0</v>
      </c>
      <c r="M84" s="866">
        <f t="shared" si="7"/>
        <v>175826</v>
      </c>
      <c r="N84" s="867">
        <v>46969</v>
      </c>
      <c r="O84" s="867">
        <v>85445</v>
      </c>
      <c r="P84" s="867">
        <v>2000</v>
      </c>
      <c r="Q84" s="867">
        <v>39700</v>
      </c>
      <c r="R84" s="867">
        <v>1712</v>
      </c>
      <c r="S84" s="865"/>
      <c r="W84" s="868"/>
    </row>
    <row r="85" spans="1:23" x14ac:dyDescent="0.2">
      <c r="A85" s="326">
        <v>75</v>
      </c>
      <c r="B85" s="238" t="s">
        <v>36</v>
      </c>
      <c r="C85" s="236" t="s">
        <v>37</v>
      </c>
      <c r="D85" s="866">
        <f t="shared" si="9"/>
        <v>158478</v>
      </c>
      <c r="E85" s="866">
        <f t="shared" si="10"/>
        <v>31670</v>
      </c>
      <c r="F85" s="866">
        <v>0</v>
      </c>
      <c r="G85" s="866">
        <v>31670</v>
      </c>
      <c r="H85" s="866">
        <f t="shared" si="8"/>
        <v>300</v>
      </c>
      <c r="I85" s="866">
        <v>0</v>
      </c>
      <c r="J85" s="866">
        <v>0</v>
      </c>
      <c r="K85" s="866">
        <v>0</v>
      </c>
      <c r="L85" s="866">
        <v>300</v>
      </c>
      <c r="M85" s="866">
        <f t="shared" si="7"/>
        <v>126508</v>
      </c>
      <c r="N85" s="867">
        <v>0</v>
      </c>
      <c r="O85" s="867">
        <v>67621</v>
      </c>
      <c r="P85" s="867">
        <v>0</v>
      </c>
      <c r="Q85" s="867">
        <v>58837</v>
      </c>
      <c r="R85" s="867">
        <v>50</v>
      </c>
      <c r="S85" s="865"/>
      <c r="W85" s="868"/>
    </row>
    <row r="86" spans="1:23" x14ac:dyDescent="0.2">
      <c r="A86" s="326">
        <v>76</v>
      </c>
      <c r="B86" s="238" t="s">
        <v>48</v>
      </c>
      <c r="C86" s="236" t="s">
        <v>223</v>
      </c>
      <c r="D86" s="866">
        <f t="shared" si="9"/>
        <v>218633</v>
      </c>
      <c r="E86" s="866">
        <f t="shared" si="10"/>
        <v>14355</v>
      </c>
      <c r="F86" s="866">
        <v>14355</v>
      </c>
      <c r="G86" s="866">
        <v>0</v>
      </c>
      <c r="H86" s="866">
        <f t="shared" si="8"/>
        <v>57241</v>
      </c>
      <c r="I86" s="866">
        <v>57241</v>
      </c>
      <c r="J86" s="866">
        <v>7525</v>
      </c>
      <c r="K86" s="866">
        <v>12097</v>
      </c>
      <c r="L86" s="866">
        <v>0</v>
      </c>
      <c r="M86" s="866">
        <f t="shared" si="7"/>
        <v>147037</v>
      </c>
      <c r="N86" s="867">
        <v>42357</v>
      </c>
      <c r="O86" s="867">
        <v>39935</v>
      </c>
      <c r="P86" s="867">
        <v>1500</v>
      </c>
      <c r="Q86" s="867">
        <v>61440</v>
      </c>
      <c r="R86" s="867">
        <v>1805</v>
      </c>
      <c r="S86" s="865"/>
      <c r="W86" s="868"/>
    </row>
    <row r="87" spans="1:23" x14ac:dyDescent="0.2">
      <c r="A87" s="326">
        <v>77</v>
      </c>
      <c r="B87" s="238" t="s">
        <v>224</v>
      </c>
      <c r="C87" s="236" t="s">
        <v>225</v>
      </c>
      <c r="D87" s="866">
        <f t="shared" si="9"/>
        <v>45283</v>
      </c>
      <c r="E87" s="866">
        <f t="shared" si="10"/>
        <v>0</v>
      </c>
      <c r="F87" s="866">
        <v>0</v>
      </c>
      <c r="G87" s="866">
        <v>0</v>
      </c>
      <c r="H87" s="866">
        <f t="shared" si="8"/>
        <v>0</v>
      </c>
      <c r="I87" s="866">
        <v>0</v>
      </c>
      <c r="J87" s="866">
        <v>0</v>
      </c>
      <c r="K87" s="866">
        <v>0</v>
      </c>
      <c r="L87" s="866">
        <v>0</v>
      </c>
      <c r="M87" s="866">
        <f t="shared" si="7"/>
        <v>45283</v>
      </c>
      <c r="N87" s="867">
        <v>300</v>
      </c>
      <c r="O87" s="867">
        <v>14500</v>
      </c>
      <c r="P87" s="867">
        <v>0</v>
      </c>
      <c r="Q87" s="867">
        <v>30483</v>
      </c>
      <c r="R87" s="867">
        <v>0</v>
      </c>
      <c r="S87" s="865"/>
      <c r="W87" s="868"/>
    </row>
    <row r="88" spans="1:23" x14ac:dyDescent="0.2">
      <c r="A88" s="326">
        <v>78</v>
      </c>
      <c r="B88" s="240" t="s">
        <v>226</v>
      </c>
      <c r="C88" s="236" t="s">
        <v>227</v>
      </c>
      <c r="D88" s="866">
        <f t="shared" si="9"/>
        <v>0</v>
      </c>
      <c r="E88" s="866">
        <f t="shared" si="10"/>
        <v>0</v>
      </c>
      <c r="F88" s="866">
        <v>0</v>
      </c>
      <c r="G88" s="866">
        <v>0</v>
      </c>
      <c r="H88" s="866">
        <f t="shared" si="8"/>
        <v>0</v>
      </c>
      <c r="I88" s="866">
        <v>0</v>
      </c>
      <c r="J88" s="866">
        <v>0</v>
      </c>
      <c r="K88" s="866">
        <v>0</v>
      </c>
      <c r="L88" s="866">
        <v>0</v>
      </c>
      <c r="M88" s="866">
        <f t="shared" si="7"/>
        <v>0</v>
      </c>
      <c r="N88" s="867">
        <v>0</v>
      </c>
      <c r="O88" s="867">
        <v>0</v>
      </c>
      <c r="P88" s="867">
        <v>0</v>
      </c>
      <c r="Q88" s="867">
        <v>0</v>
      </c>
      <c r="R88" s="867">
        <v>0</v>
      </c>
      <c r="S88" s="865"/>
      <c r="W88" s="868"/>
    </row>
    <row r="89" spans="1:23" ht="24" x14ac:dyDescent="0.2">
      <c r="A89" s="981">
        <v>79</v>
      </c>
      <c r="B89" s="984" t="s">
        <v>228</v>
      </c>
      <c r="C89" s="331" t="s">
        <v>229</v>
      </c>
      <c r="D89" s="866">
        <f t="shared" si="9"/>
        <v>28549</v>
      </c>
      <c r="E89" s="866">
        <f t="shared" si="10"/>
        <v>796</v>
      </c>
      <c r="F89" s="866">
        <v>796</v>
      </c>
      <c r="G89" s="866">
        <v>0</v>
      </c>
      <c r="H89" s="866">
        <f t="shared" si="8"/>
        <v>2600</v>
      </c>
      <c r="I89" s="866">
        <v>2600</v>
      </c>
      <c r="J89" s="866">
        <v>417</v>
      </c>
      <c r="K89" s="866">
        <v>945</v>
      </c>
      <c r="L89" s="866">
        <v>0</v>
      </c>
      <c r="M89" s="866">
        <f t="shared" si="7"/>
        <v>25153</v>
      </c>
      <c r="N89" s="867">
        <v>163</v>
      </c>
      <c r="O89" s="867">
        <v>22990</v>
      </c>
      <c r="P89" s="867">
        <v>0</v>
      </c>
      <c r="Q89" s="867">
        <v>2000</v>
      </c>
      <c r="R89" s="867">
        <v>0</v>
      </c>
      <c r="S89" s="865"/>
      <c r="W89" s="868"/>
    </row>
    <row r="90" spans="1:23" ht="36" x14ac:dyDescent="0.2">
      <c r="A90" s="982"/>
      <c r="B90" s="985"/>
      <c r="C90" s="236" t="s">
        <v>230</v>
      </c>
      <c r="D90" s="866">
        <f t="shared" si="9"/>
        <v>16949</v>
      </c>
      <c r="E90" s="866">
        <f t="shared" si="10"/>
        <v>796</v>
      </c>
      <c r="F90" s="866">
        <v>796</v>
      </c>
      <c r="G90" s="866">
        <v>0</v>
      </c>
      <c r="H90" s="866">
        <f t="shared" si="8"/>
        <v>2600</v>
      </c>
      <c r="I90" s="866">
        <v>2600</v>
      </c>
      <c r="J90" s="866">
        <v>417</v>
      </c>
      <c r="K90" s="866">
        <v>945</v>
      </c>
      <c r="L90" s="866">
        <v>0</v>
      </c>
      <c r="M90" s="866">
        <f t="shared" si="7"/>
        <v>13553</v>
      </c>
      <c r="N90" s="867">
        <v>163</v>
      </c>
      <c r="O90" s="867">
        <v>11390</v>
      </c>
      <c r="P90" s="867">
        <v>0</v>
      </c>
      <c r="Q90" s="867">
        <v>2000</v>
      </c>
      <c r="R90" s="867">
        <v>0</v>
      </c>
      <c r="S90" s="865"/>
      <c r="W90" s="868"/>
    </row>
    <row r="91" spans="1:23" ht="24" x14ac:dyDescent="0.2">
      <c r="A91" s="982"/>
      <c r="B91" s="985"/>
      <c r="C91" s="236" t="s">
        <v>231</v>
      </c>
      <c r="D91" s="866">
        <f t="shared" si="9"/>
        <v>3600</v>
      </c>
      <c r="E91" s="866">
        <f t="shared" si="10"/>
        <v>0</v>
      </c>
      <c r="F91" s="866">
        <v>0</v>
      </c>
      <c r="G91" s="866">
        <v>0</v>
      </c>
      <c r="H91" s="866">
        <f t="shared" si="8"/>
        <v>0</v>
      </c>
      <c r="I91" s="866">
        <v>0</v>
      </c>
      <c r="J91" s="866">
        <v>0</v>
      </c>
      <c r="K91" s="866">
        <v>0</v>
      </c>
      <c r="L91" s="866">
        <v>0</v>
      </c>
      <c r="M91" s="866">
        <f t="shared" si="7"/>
        <v>3600</v>
      </c>
      <c r="N91" s="867">
        <v>0</v>
      </c>
      <c r="O91" s="867">
        <v>3600</v>
      </c>
      <c r="P91" s="867">
        <v>0</v>
      </c>
      <c r="Q91" s="867">
        <v>0</v>
      </c>
      <c r="R91" s="867">
        <v>0</v>
      </c>
      <c r="S91" s="865"/>
      <c r="W91" s="868"/>
    </row>
    <row r="92" spans="1:23" ht="36" x14ac:dyDescent="0.2">
      <c r="A92" s="983"/>
      <c r="B92" s="986"/>
      <c r="C92" s="332" t="s">
        <v>232</v>
      </c>
      <c r="D92" s="866">
        <f t="shared" si="9"/>
        <v>8000</v>
      </c>
      <c r="E92" s="866">
        <f t="shared" si="10"/>
        <v>0</v>
      </c>
      <c r="F92" s="866">
        <v>0</v>
      </c>
      <c r="G92" s="866">
        <v>0</v>
      </c>
      <c r="H92" s="866">
        <f t="shared" si="8"/>
        <v>0</v>
      </c>
      <c r="I92" s="866">
        <v>0</v>
      </c>
      <c r="J92" s="866">
        <v>0</v>
      </c>
      <c r="K92" s="866">
        <v>0</v>
      </c>
      <c r="L92" s="866">
        <v>0</v>
      </c>
      <c r="M92" s="866">
        <f t="shared" si="7"/>
        <v>8000</v>
      </c>
      <c r="N92" s="867">
        <v>0</v>
      </c>
      <c r="O92" s="867">
        <v>8000</v>
      </c>
      <c r="P92" s="867">
        <v>0</v>
      </c>
      <c r="Q92" s="867">
        <v>0</v>
      </c>
      <c r="R92" s="867">
        <v>0</v>
      </c>
      <c r="S92" s="865"/>
      <c r="W92" s="868"/>
    </row>
    <row r="93" spans="1:23" ht="24" x14ac:dyDescent="0.2">
      <c r="A93" s="326">
        <v>80</v>
      </c>
      <c r="B93" s="240" t="s">
        <v>233</v>
      </c>
      <c r="C93" s="236" t="s">
        <v>234</v>
      </c>
      <c r="D93" s="866">
        <f t="shared" si="9"/>
        <v>8400</v>
      </c>
      <c r="E93" s="866">
        <f t="shared" si="10"/>
        <v>0</v>
      </c>
      <c r="F93" s="866">
        <v>0</v>
      </c>
      <c r="G93" s="866">
        <v>0</v>
      </c>
      <c r="H93" s="866">
        <f t="shared" si="8"/>
        <v>0</v>
      </c>
      <c r="I93" s="866">
        <v>0</v>
      </c>
      <c r="J93" s="866">
        <v>0</v>
      </c>
      <c r="K93" s="866">
        <v>0</v>
      </c>
      <c r="L93" s="866">
        <v>0</v>
      </c>
      <c r="M93" s="866">
        <f t="shared" si="7"/>
        <v>8400</v>
      </c>
      <c r="N93" s="867">
        <v>0</v>
      </c>
      <c r="O93" s="867">
        <v>8400</v>
      </c>
      <c r="P93" s="867">
        <v>0</v>
      </c>
      <c r="Q93" s="867">
        <v>0</v>
      </c>
      <c r="R93" s="867">
        <v>0</v>
      </c>
      <c r="S93" s="865"/>
      <c r="W93" s="868"/>
    </row>
    <row r="94" spans="1:23" x14ac:dyDescent="0.2">
      <c r="A94" s="326">
        <v>81</v>
      </c>
      <c r="B94" s="240" t="s">
        <v>235</v>
      </c>
      <c r="C94" s="236" t="s">
        <v>236</v>
      </c>
      <c r="D94" s="866">
        <f t="shared" si="9"/>
        <v>14079</v>
      </c>
      <c r="E94" s="866">
        <f t="shared" si="10"/>
        <v>640</v>
      </c>
      <c r="F94" s="866">
        <v>640</v>
      </c>
      <c r="G94" s="866">
        <v>0</v>
      </c>
      <c r="H94" s="866">
        <f t="shared" si="8"/>
        <v>2551</v>
      </c>
      <c r="I94" s="866">
        <v>2551</v>
      </c>
      <c r="J94" s="866">
        <v>335</v>
      </c>
      <c r="K94" s="866">
        <v>434</v>
      </c>
      <c r="L94" s="866">
        <v>0</v>
      </c>
      <c r="M94" s="866">
        <f t="shared" si="7"/>
        <v>10888</v>
      </c>
      <c r="N94" s="867">
        <v>0</v>
      </c>
      <c r="O94" s="867">
        <v>7310</v>
      </c>
      <c r="P94" s="867">
        <v>0</v>
      </c>
      <c r="Q94" s="867">
        <v>3578</v>
      </c>
      <c r="R94" s="867">
        <v>0</v>
      </c>
      <c r="S94" s="865"/>
      <c r="W94" s="868"/>
    </row>
    <row r="95" spans="1:23" x14ac:dyDescent="0.2">
      <c r="A95" s="326">
        <v>82</v>
      </c>
      <c r="B95" s="235" t="s">
        <v>74</v>
      </c>
      <c r="C95" s="236" t="s">
        <v>237</v>
      </c>
      <c r="D95" s="866">
        <f t="shared" si="9"/>
        <v>53735</v>
      </c>
      <c r="E95" s="866">
        <f t="shared" si="10"/>
        <v>3743</v>
      </c>
      <c r="F95" s="866">
        <v>3743</v>
      </c>
      <c r="G95" s="866">
        <v>0</v>
      </c>
      <c r="H95" s="866">
        <f t="shared" si="8"/>
        <v>14926</v>
      </c>
      <c r="I95" s="866">
        <v>14926</v>
      </c>
      <c r="J95" s="866">
        <v>1963</v>
      </c>
      <c r="K95" s="866">
        <v>3048</v>
      </c>
      <c r="L95" s="866">
        <v>0</v>
      </c>
      <c r="M95" s="866">
        <f t="shared" si="7"/>
        <v>35066</v>
      </c>
      <c r="N95" s="867">
        <v>9275</v>
      </c>
      <c r="O95" s="867">
        <v>18591</v>
      </c>
      <c r="P95" s="867">
        <v>2200</v>
      </c>
      <c r="Q95" s="867">
        <v>5000</v>
      </c>
      <c r="R95" s="867">
        <v>0</v>
      </c>
      <c r="S95" s="865"/>
      <c r="W95" s="868"/>
    </row>
    <row r="96" spans="1:23" x14ac:dyDescent="0.2">
      <c r="A96" s="326">
        <v>83</v>
      </c>
      <c r="B96" s="240" t="s">
        <v>38</v>
      </c>
      <c r="C96" s="236" t="s">
        <v>39</v>
      </c>
      <c r="D96" s="866">
        <f t="shared" si="9"/>
        <v>40108</v>
      </c>
      <c r="E96" s="866">
        <f t="shared" si="10"/>
        <v>4915</v>
      </c>
      <c r="F96" s="866">
        <v>1582</v>
      </c>
      <c r="G96" s="866">
        <v>3333</v>
      </c>
      <c r="H96" s="866">
        <f t="shared" si="8"/>
        <v>6357</v>
      </c>
      <c r="I96" s="866">
        <v>6307</v>
      </c>
      <c r="J96" s="866">
        <v>829</v>
      </c>
      <c r="K96" s="866">
        <v>1100</v>
      </c>
      <c r="L96" s="866">
        <v>50</v>
      </c>
      <c r="M96" s="866">
        <f t="shared" si="7"/>
        <v>28836</v>
      </c>
      <c r="N96" s="867">
        <v>3474</v>
      </c>
      <c r="O96" s="867">
        <v>16254</v>
      </c>
      <c r="P96" s="867">
        <v>200</v>
      </c>
      <c r="Q96" s="867">
        <v>8900</v>
      </c>
      <c r="R96" s="867">
        <v>8</v>
      </c>
      <c r="S96" s="865"/>
      <c r="W96" s="868"/>
    </row>
    <row r="97" spans="1:23" x14ac:dyDescent="0.2">
      <c r="A97" s="326">
        <v>84</v>
      </c>
      <c r="B97" s="235" t="s">
        <v>40</v>
      </c>
      <c r="C97" s="236" t="s">
        <v>41</v>
      </c>
      <c r="D97" s="866">
        <f t="shared" si="9"/>
        <v>40986</v>
      </c>
      <c r="E97" s="866">
        <f t="shared" si="10"/>
        <v>5286</v>
      </c>
      <c r="F97" s="866">
        <v>1605</v>
      </c>
      <c r="G97" s="866">
        <v>3681</v>
      </c>
      <c r="H97" s="866">
        <f t="shared" si="8"/>
        <v>6410</v>
      </c>
      <c r="I97" s="866">
        <v>6398</v>
      </c>
      <c r="J97" s="866">
        <v>841</v>
      </c>
      <c r="K97" s="866">
        <v>1143</v>
      </c>
      <c r="L97" s="866">
        <v>12</v>
      </c>
      <c r="M97" s="866">
        <f t="shared" si="7"/>
        <v>29290</v>
      </c>
      <c r="N97" s="867">
        <v>3559</v>
      </c>
      <c r="O97" s="867">
        <v>13024</v>
      </c>
      <c r="P97" s="867">
        <v>3140</v>
      </c>
      <c r="Q97" s="867">
        <v>9563</v>
      </c>
      <c r="R97" s="867">
        <v>4</v>
      </c>
      <c r="S97" s="865"/>
      <c r="W97" s="868"/>
    </row>
    <row r="98" spans="1:23" x14ac:dyDescent="0.2">
      <c r="A98" s="326">
        <v>85</v>
      </c>
      <c r="B98" s="235" t="s">
        <v>238</v>
      </c>
      <c r="C98" s="236" t="s">
        <v>239</v>
      </c>
      <c r="D98" s="866">
        <f t="shared" si="9"/>
        <v>117353</v>
      </c>
      <c r="E98" s="866">
        <f t="shared" si="10"/>
        <v>15275</v>
      </c>
      <c r="F98" s="866">
        <v>4446</v>
      </c>
      <c r="G98" s="866">
        <v>10829</v>
      </c>
      <c r="H98" s="866">
        <f t="shared" si="8"/>
        <v>17908</v>
      </c>
      <c r="I98" s="866">
        <v>17727</v>
      </c>
      <c r="J98" s="866">
        <v>2331</v>
      </c>
      <c r="K98" s="866">
        <v>3630</v>
      </c>
      <c r="L98" s="866">
        <v>181</v>
      </c>
      <c r="M98" s="866">
        <f t="shared" si="7"/>
        <v>84170</v>
      </c>
      <c r="N98" s="867">
        <v>9815</v>
      </c>
      <c r="O98" s="867">
        <v>38838</v>
      </c>
      <c r="P98" s="867">
        <v>8000</v>
      </c>
      <c r="Q98" s="867">
        <v>26750</v>
      </c>
      <c r="R98" s="867">
        <v>767</v>
      </c>
      <c r="S98" s="865"/>
      <c r="W98" s="868"/>
    </row>
    <row r="99" spans="1:23" x14ac:dyDescent="0.2">
      <c r="A99" s="326">
        <v>86</v>
      </c>
      <c r="B99" s="240" t="s">
        <v>240</v>
      </c>
      <c r="C99" s="236" t="s">
        <v>241</v>
      </c>
      <c r="D99" s="866">
        <f t="shared" si="9"/>
        <v>50259</v>
      </c>
      <c r="E99" s="866">
        <f t="shared" si="10"/>
        <v>6138</v>
      </c>
      <c r="F99" s="866">
        <v>1933</v>
      </c>
      <c r="G99" s="866">
        <v>4205</v>
      </c>
      <c r="H99" s="866">
        <f t="shared" si="8"/>
        <v>7755</v>
      </c>
      <c r="I99" s="866">
        <v>7710</v>
      </c>
      <c r="J99" s="866">
        <v>1014</v>
      </c>
      <c r="K99" s="866">
        <v>1349</v>
      </c>
      <c r="L99" s="866">
        <v>45</v>
      </c>
      <c r="M99" s="866">
        <f t="shared" si="7"/>
        <v>36366</v>
      </c>
      <c r="N99" s="867">
        <v>4625</v>
      </c>
      <c r="O99" s="867">
        <v>14648</v>
      </c>
      <c r="P99" s="867">
        <v>6650</v>
      </c>
      <c r="Q99" s="867">
        <v>10440</v>
      </c>
      <c r="R99" s="867">
        <v>3</v>
      </c>
      <c r="S99" s="865"/>
      <c r="W99" s="868"/>
    </row>
    <row r="100" spans="1:23" x14ac:dyDescent="0.2">
      <c r="A100" s="326">
        <v>87</v>
      </c>
      <c r="B100" s="240" t="s">
        <v>88</v>
      </c>
      <c r="C100" s="236" t="s">
        <v>89</v>
      </c>
      <c r="D100" s="866">
        <f t="shared" si="9"/>
        <v>61054</v>
      </c>
      <c r="E100" s="866">
        <f t="shared" si="10"/>
        <v>6799</v>
      </c>
      <c r="F100" s="866">
        <v>2472</v>
      </c>
      <c r="G100" s="866">
        <v>4327</v>
      </c>
      <c r="H100" s="866">
        <f t="shared" si="8"/>
        <v>9913</v>
      </c>
      <c r="I100" s="866">
        <v>9857</v>
      </c>
      <c r="J100" s="866">
        <v>1296</v>
      </c>
      <c r="K100" s="866">
        <v>1625</v>
      </c>
      <c r="L100" s="866">
        <v>56</v>
      </c>
      <c r="M100" s="866">
        <f t="shared" si="7"/>
        <v>44342</v>
      </c>
      <c r="N100" s="867">
        <v>10134</v>
      </c>
      <c r="O100" s="867">
        <v>21547</v>
      </c>
      <c r="P100" s="867">
        <v>300</v>
      </c>
      <c r="Q100" s="867">
        <v>11540</v>
      </c>
      <c r="R100" s="867">
        <v>821</v>
      </c>
      <c r="S100" s="865"/>
      <c r="W100" s="868"/>
    </row>
    <row r="101" spans="1:23" x14ac:dyDescent="0.2">
      <c r="A101" s="326">
        <v>88</v>
      </c>
      <c r="B101" s="238" t="s">
        <v>242</v>
      </c>
      <c r="C101" s="236" t="s">
        <v>243</v>
      </c>
      <c r="D101" s="866">
        <f t="shared" si="9"/>
        <v>144435</v>
      </c>
      <c r="E101" s="866">
        <f t="shared" si="10"/>
        <v>20529</v>
      </c>
      <c r="F101" s="866">
        <v>5189</v>
      </c>
      <c r="G101" s="866">
        <v>15340</v>
      </c>
      <c r="H101" s="866">
        <f t="shared" si="8"/>
        <v>20936</v>
      </c>
      <c r="I101" s="866">
        <v>20691</v>
      </c>
      <c r="J101" s="866">
        <v>2720</v>
      </c>
      <c r="K101" s="866">
        <v>4230</v>
      </c>
      <c r="L101" s="866">
        <v>245</v>
      </c>
      <c r="M101" s="866">
        <f t="shared" si="7"/>
        <v>102970</v>
      </c>
      <c r="N101" s="867">
        <v>6649</v>
      </c>
      <c r="O101" s="867">
        <v>53260</v>
      </c>
      <c r="P101" s="867">
        <v>2600</v>
      </c>
      <c r="Q101" s="867">
        <v>39600</v>
      </c>
      <c r="R101" s="867">
        <v>861</v>
      </c>
      <c r="S101" s="865"/>
      <c r="W101" s="868"/>
    </row>
    <row r="102" spans="1:23" x14ac:dyDescent="0.2">
      <c r="A102" s="326">
        <v>89</v>
      </c>
      <c r="B102" s="238" t="s">
        <v>244</v>
      </c>
      <c r="C102" s="236" t="s">
        <v>245</v>
      </c>
      <c r="D102" s="866">
        <f t="shared" si="9"/>
        <v>108013</v>
      </c>
      <c r="E102" s="866">
        <f t="shared" si="10"/>
        <v>13858</v>
      </c>
      <c r="F102" s="866">
        <v>4174</v>
      </c>
      <c r="G102" s="866">
        <v>9684</v>
      </c>
      <c r="H102" s="866">
        <f t="shared" si="8"/>
        <v>16750</v>
      </c>
      <c r="I102" s="866">
        <v>16644</v>
      </c>
      <c r="J102" s="866">
        <v>2188</v>
      </c>
      <c r="K102" s="866">
        <v>3094</v>
      </c>
      <c r="L102" s="866">
        <v>106</v>
      </c>
      <c r="M102" s="866">
        <f t="shared" si="7"/>
        <v>77405</v>
      </c>
      <c r="N102" s="867">
        <v>2460</v>
      </c>
      <c r="O102" s="867">
        <v>32242</v>
      </c>
      <c r="P102" s="867">
        <v>6820</v>
      </c>
      <c r="Q102" s="867">
        <v>35034</v>
      </c>
      <c r="R102" s="867">
        <v>849</v>
      </c>
      <c r="S102" s="865"/>
      <c r="W102" s="868"/>
    </row>
    <row r="103" spans="1:23" x14ac:dyDescent="0.2">
      <c r="A103" s="326">
        <v>90</v>
      </c>
      <c r="B103" s="235" t="s">
        <v>246</v>
      </c>
      <c r="C103" s="236" t="s">
        <v>247</v>
      </c>
      <c r="D103" s="866">
        <f t="shared" si="9"/>
        <v>37418</v>
      </c>
      <c r="E103" s="866">
        <f t="shared" si="10"/>
        <v>4714</v>
      </c>
      <c r="F103" s="866">
        <v>1459</v>
      </c>
      <c r="G103" s="866">
        <v>3255</v>
      </c>
      <c r="H103" s="866">
        <f t="shared" si="8"/>
        <v>5910</v>
      </c>
      <c r="I103" s="866">
        <v>5818</v>
      </c>
      <c r="J103" s="866">
        <v>765</v>
      </c>
      <c r="K103" s="866">
        <v>1015</v>
      </c>
      <c r="L103" s="866">
        <v>92</v>
      </c>
      <c r="M103" s="866">
        <f t="shared" si="7"/>
        <v>26794</v>
      </c>
      <c r="N103" s="867">
        <v>2070</v>
      </c>
      <c r="O103" s="867">
        <v>11140</v>
      </c>
      <c r="P103" s="867">
        <v>3200</v>
      </c>
      <c r="Q103" s="867">
        <v>9740</v>
      </c>
      <c r="R103" s="867">
        <v>644</v>
      </c>
      <c r="S103" s="865"/>
      <c r="W103" s="868"/>
    </row>
    <row r="104" spans="1:23" x14ac:dyDescent="0.2">
      <c r="A104" s="326">
        <v>91</v>
      </c>
      <c r="B104" s="238" t="s">
        <v>248</v>
      </c>
      <c r="C104" s="236" t="s">
        <v>249</v>
      </c>
      <c r="D104" s="866">
        <f t="shared" si="9"/>
        <v>58594</v>
      </c>
      <c r="E104" s="866">
        <f t="shared" si="10"/>
        <v>7293</v>
      </c>
      <c r="F104" s="866">
        <v>2300</v>
      </c>
      <c r="G104" s="866">
        <v>4993</v>
      </c>
      <c r="H104" s="866">
        <f t="shared" si="8"/>
        <v>9217</v>
      </c>
      <c r="I104" s="866">
        <v>9170</v>
      </c>
      <c r="J104" s="866">
        <v>1206</v>
      </c>
      <c r="K104" s="866">
        <v>1563</v>
      </c>
      <c r="L104" s="866">
        <v>47</v>
      </c>
      <c r="M104" s="866">
        <f t="shared" ref="M104:M148" si="11">SUM(N104:R104)</f>
        <v>42084</v>
      </c>
      <c r="N104" s="867">
        <v>7112</v>
      </c>
      <c r="O104" s="867">
        <v>14930</v>
      </c>
      <c r="P104" s="867">
        <v>6500</v>
      </c>
      <c r="Q104" s="867">
        <v>13534</v>
      </c>
      <c r="R104" s="867">
        <v>8</v>
      </c>
      <c r="S104" s="865"/>
      <c r="W104" s="868"/>
    </row>
    <row r="105" spans="1:23" x14ac:dyDescent="0.2">
      <c r="A105" s="326">
        <v>92</v>
      </c>
      <c r="B105" s="238" t="s">
        <v>250</v>
      </c>
      <c r="C105" s="236" t="s">
        <v>251</v>
      </c>
      <c r="D105" s="866">
        <f t="shared" si="9"/>
        <v>56254</v>
      </c>
      <c r="E105" s="866">
        <f t="shared" si="10"/>
        <v>7352</v>
      </c>
      <c r="F105" s="866">
        <v>2157</v>
      </c>
      <c r="G105" s="866">
        <v>5195</v>
      </c>
      <c r="H105" s="866">
        <f t="shared" si="8"/>
        <v>8665</v>
      </c>
      <c r="I105" s="866">
        <v>8600</v>
      </c>
      <c r="J105" s="866">
        <v>1131</v>
      </c>
      <c r="K105" s="866">
        <v>1576</v>
      </c>
      <c r="L105" s="866">
        <v>65</v>
      </c>
      <c r="M105" s="866">
        <f t="shared" si="11"/>
        <v>40237</v>
      </c>
      <c r="N105" s="867">
        <v>2700</v>
      </c>
      <c r="O105" s="867">
        <v>19033</v>
      </c>
      <c r="P105" s="867">
        <v>8300</v>
      </c>
      <c r="Q105" s="867">
        <v>10200</v>
      </c>
      <c r="R105" s="867">
        <v>4</v>
      </c>
      <c r="S105" s="865"/>
      <c r="W105" s="868"/>
    </row>
    <row r="106" spans="1:23" x14ac:dyDescent="0.2">
      <c r="A106" s="326">
        <v>93</v>
      </c>
      <c r="B106" s="240" t="s">
        <v>32</v>
      </c>
      <c r="C106" s="236" t="s">
        <v>33</v>
      </c>
      <c r="D106" s="866">
        <f t="shared" si="9"/>
        <v>77066</v>
      </c>
      <c r="E106" s="866">
        <f t="shared" si="10"/>
        <v>9237</v>
      </c>
      <c r="F106" s="866">
        <v>2592</v>
      </c>
      <c r="G106" s="866">
        <v>6645</v>
      </c>
      <c r="H106" s="866">
        <f t="shared" si="8"/>
        <v>10415</v>
      </c>
      <c r="I106" s="866">
        <v>10335</v>
      </c>
      <c r="J106" s="866">
        <v>1359</v>
      </c>
      <c r="K106" s="866">
        <v>2004</v>
      </c>
      <c r="L106" s="866">
        <v>80</v>
      </c>
      <c r="M106" s="866">
        <f t="shared" si="11"/>
        <v>57414</v>
      </c>
      <c r="N106" s="867">
        <v>5278</v>
      </c>
      <c r="O106" s="867">
        <v>15340</v>
      </c>
      <c r="P106" s="867">
        <v>11417</v>
      </c>
      <c r="Q106" s="867">
        <v>24664</v>
      </c>
      <c r="R106" s="867">
        <v>715</v>
      </c>
      <c r="S106" s="865"/>
      <c r="W106" s="868"/>
    </row>
    <row r="107" spans="1:23" x14ac:dyDescent="0.2">
      <c r="A107" s="326">
        <v>94</v>
      </c>
      <c r="B107" s="235" t="s">
        <v>252</v>
      </c>
      <c r="C107" s="236" t="s">
        <v>253</v>
      </c>
      <c r="D107" s="866">
        <f t="shared" si="9"/>
        <v>43425</v>
      </c>
      <c r="E107" s="866">
        <f t="shared" si="10"/>
        <v>5605</v>
      </c>
      <c r="F107" s="866">
        <v>1659</v>
      </c>
      <c r="G107" s="866">
        <v>3946</v>
      </c>
      <c r="H107" s="866">
        <f t="shared" si="8"/>
        <v>6696</v>
      </c>
      <c r="I107" s="866">
        <v>6617</v>
      </c>
      <c r="J107" s="866">
        <v>870</v>
      </c>
      <c r="K107" s="866">
        <v>1178</v>
      </c>
      <c r="L107" s="866">
        <v>79</v>
      </c>
      <c r="M107" s="866">
        <f t="shared" si="11"/>
        <v>31124</v>
      </c>
      <c r="N107" s="867">
        <v>4937</v>
      </c>
      <c r="O107" s="867">
        <v>12301</v>
      </c>
      <c r="P107" s="867">
        <v>3558</v>
      </c>
      <c r="Q107" s="867">
        <v>10316</v>
      </c>
      <c r="R107" s="867">
        <v>12</v>
      </c>
      <c r="S107" s="865"/>
      <c r="W107" s="868"/>
    </row>
    <row r="108" spans="1:23" x14ac:dyDescent="0.2">
      <c r="A108" s="326">
        <v>95</v>
      </c>
      <c r="B108" s="235" t="s">
        <v>254</v>
      </c>
      <c r="C108" s="236" t="s">
        <v>255</v>
      </c>
      <c r="D108" s="866">
        <f t="shared" si="9"/>
        <v>63519</v>
      </c>
      <c r="E108" s="866">
        <f t="shared" si="10"/>
        <v>7622</v>
      </c>
      <c r="F108" s="866">
        <v>2544</v>
      </c>
      <c r="G108" s="866">
        <v>5078</v>
      </c>
      <c r="H108" s="866">
        <f t="shared" si="8"/>
        <v>10190</v>
      </c>
      <c r="I108" s="866">
        <v>10143</v>
      </c>
      <c r="J108" s="866">
        <v>1333</v>
      </c>
      <c r="K108" s="866">
        <v>1693</v>
      </c>
      <c r="L108" s="866">
        <v>47</v>
      </c>
      <c r="M108" s="866">
        <f t="shared" si="11"/>
        <v>45707</v>
      </c>
      <c r="N108" s="867">
        <v>7790</v>
      </c>
      <c r="O108" s="867">
        <v>18522</v>
      </c>
      <c r="P108" s="867">
        <v>7146</v>
      </c>
      <c r="Q108" s="867">
        <v>11286</v>
      </c>
      <c r="R108" s="867">
        <v>963</v>
      </c>
      <c r="S108" s="865"/>
      <c r="W108" s="868"/>
    </row>
    <row r="109" spans="1:23" x14ac:dyDescent="0.2">
      <c r="A109" s="326">
        <v>96</v>
      </c>
      <c r="B109" s="238" t="s">
        <v>256</v>
      </c>
      <c r="C109" s="236" t="s">
        <v>257</v>
      </c>
      <c r="D109" s="866">
        <f t="shared" si="9"/>
        <v>111746</v>
      </c>
      <c r="E109" s="866">
        <f t="shared" si="10"/>
        <v>13831</v>
      </c>
      <c r="F109" s="866">
        <v>4391</v>
      </c>
      <c r="G109" s="866">
        <v>9440</v>
      </c>
      <c r="H109" s="866">
        <f t="shared" si="8"/>
        <v>17586</v>
      </c>
      <c r="I109" s="866">
        <v>17508</v>
      </c>
      <c r="J109" s="866">
        <v>2302</v>
      </c>
      <c r="K109" s="866">
        <v>3223</v>
      </c>
      <c r="L109" s="866">
        <v>78</v>
      </c>
      <c r="M109" s="866">
        <f t="shared" si="11"/>
        <v>80329</v>
      </c>
      <c r="N109" s="867">
        <v>11760</v>
      </c>
      <c r="O109" s="867">
        <v>33918</v>
      </c>
      <c r="P109" s="867">
        <v>8571</v>
      </c>
      <c r="Q109" s="867">
        <v>25359</v>
      </c>
      <c r="R109" s="867">
        <v>721</v>
      </c>
      <c r="S109" s="865"/>
      <c r="W109" s="868"/>
    </row>
    <row r="110" spans="1:23" x14ac:dyDescent="0.2">
      <c r="A110" s="326">
        <v>97</v>
      </c>
      <c r="B110" s="240" t="s">
        <v>76</v>
      </c>
      <c r="C110" s="236" t="s">
        <v>77</v>
      </c>
      <c r="D110" s="866">
        <f t="shared" si="9"/>
        <v>50355</v>
      </c>
      <c r="E110" s="866">
        <f t="shared" si="10"/>
        <v>6163</v>
      </c>
      <c r="F110" s="866">
        <v>2008</v>
      </c>
      <c r="G110" s="866">
        <v>4155</v>
      </c>
      <c r="H110" s="866">
        <f t="shared" si="8"/>
        <v>8059</v>
      </c>
      <c r="I110" s="866">
        <v>8008</v>
      </c>
      <c r="J110" s="866">
        <v>1053</v>
      </c>
      <c r="K110" s="866">
        <v>1453</v>
      </c>
      <c r="L110" s="866">
        <v>51</v>
      </c>
      <c r="M110" s="866">
        <f t="shared" si="11"/>
        <v>36133</v>
      </c>
      <c r="N110" s="867">
        <v>6280</v>
      </c>
      <c r="O110" s="867">
        <v>14842</v>
      </c>
      <c r="P110" s="867">
        <v>9528</v>
      </c>
      <c r="Q110" s="867">
        <v>5473</v>
      </c>
      <c r="R110" s="867">
        <v>10</v>
      </c>
      <c r="S110" s="865"/>
      <c r="W110" s="868"/>
    </row>
    <row r="111" spans="1:23" x14ac:dyDescent="0.2">
      <c r="A111" s="326">
        <v>98</v>
      </c>
      <c r="B111" s="238" t="s">
        <v>258</v>
      </c>
      <c r="C111" s="236" t="s">
        <v>259</v>
      </c>
      <c r="D111" s="866">
        <f t="shared" si="9"/>
        <v>8920</v>
      </c>
      <c r="E111" s="866">
        <f t="shared" si="10"/>
        <v>0</v>
      </c>
      <c r="F111" s="866">
        <v>0</v>
      </c>
      <c r="G111" s="866">
        <v>0</v>
      </c>
      <c r="H111" s="866">
        <f t="shared" si="8"/>
        <v>0</v>
      </c>
      <c r="I111" s="866">
        <v>0</v>
      </c>
      <c r="J111" s="866">
        <v>0</v>
      </c>
      <c r="K111" s="866">
        <v>0</v>
      </c>
      <c r="L111" s="866">
        <v>0</v>
      </c>
      <c r="M111" s="866">
        <f t="shared" si="11"/>
        <v>8920</v>
      </c>
      <c r="N111" s="867">
        <v>892</v>
      </c>
      <c r="O111" s="867">
        <v>8028</v>
      </c>
      <c r="P111" s="867">
        <v>0</v>
      </c>
      <c r="Q111" s="867">
        <v>0</v>
      </c>
      <c r="R111" s="867">
        <v>0</v>
      </c>
      <c r="S111" s="865"/>
      <c r="W111" s="868"/>
    </row>
    <row r="112" spans="1:23" x14ac:dyDescent="0.2">
      <c r="A112" s="326">
        <v>99</v>
      </c>
      <c r="B112" s="238" t="s">
        <v>260</v>
      </c>
      <c r="C112" s="236" t="s">
        <v>261</v>
      </c>
      <c r="D112" s="866">
        <f t="shared" si="9"/>
        <v>0</v>
      </c>
      <c r="E112" s="866">
        <f t="shared" si="10"/>
        <v>0</v>
      </c>
      <c r="F112" s="866">
        <v>0</v>
      </c>
      <c r="G112" s="866">
        <v>0</v>
      </c>
      <c r="H112" s="866">
        <f t="shared" si="8"/>
        <v>0</v>
      </c>
      <c r="I112" s="866">
        <v>0</v>
      </c>
      <c r="J112" s="866">
        <v>0</v>
      </c>
      <c r="K112" s="866">
        <v>0</v>
      </c>
      <c r="L112" s="866">
        <v>0</v>
      </c>
      <c r="M112" s="866">
        <f t="shared" si="11"/>
        <v>0</v>
      </c>
      <c r="N112" s="867">
        <v>0</v>
      </c>
      <c r="O112" s="867">
        <v>0</v>
      </c>
      <c r="P112" s="867">
        <v>0</v>
      </c>
      <c r="Q112" s="867">
        <v>0</v>
      </c>
      <c r="R112" s="867">
        <v>0</v>
      </c>
      <c r="S112" s="865"/>
      <c r="W112" s="868"/>
    </row>
    <row r="113" spans="1:23" x14ac:dyDescent="0.2">
      <c r="A113" s="326">
        <v>100</v>
      </c>
      <c r="B113" s="235" t="s">
        <v>264</v>
      </c>
      <c r="C113" s="236" t="s">
        <v>265</v>
      </c>
      <c r="D113" s="866">
        <f t="shared" si="9"/>
        <v>0</v>
      </c>
      <c r="E113" s="866">
        <f t="shared" si="10"/>
        <v>0</v>
      </c>
      <c r="F113" s="866">
        <v>0</v>
      </c>
      <c r="G113" s="866">
        <v>0</v>
      </c>
      <c r="H113" s="866">
        <f t="shared" si="8"/>
        <v>0</v>
      </c>
      <c r="I113" s="866">
        <v>0</v>
      </c>
      <c r="J113" s="866">
        <v>0</v>
      </c>
      <c r="K113" s="866">
        <v>0</v>
      </c>
      <c r="L113" s="866">
        <v>0</v>
      </c>
      <c r="M113" s="866">
        <f t="shared" si="11"/>
        <v>0</v>
      </c>
      <c r="N113" s="867">
        <v>0</v>
      </c>
      <c r="O113" s="867">
        <v>0</v>
      </c>
      <c r="P113" s="867">
        <v>0</v>
      </c>
      <c r="Q113" s="867">
        <v>0</v>
      </c>
      <c r="R113" s="867">
        <v>0</v>
      </c>
      <c r="S113" s="865"/>
      <c r="W113" s="868"/>
    </row>
    <row r="114" spans="1:23" x14ac:dyDescent="0.2">
      <c r="A114" s="326">
        <v>101</v>
      </c>
      <c r="B114" s="235" t="s">
        <v>266</v>
      </c>
      <c r="C114" s="236" t="s">
        <v>267</v>
      </c>
      <c r="D114" s="866">
        <f t="shared" si="9"/>
        <v>0</v>
      </c>
      <c r="E114" s="866">
        <f t="shared" si="10"/>
        <v>0</v>
      </c>
      <c r="F114" s="866">
        <v>0</v>
      </c>
      <c r="G114" s="866">
        <v>0</v>
      </c>
      <c r="H114" s="866">
        <f t="shared" si="8"/>
        <v>0</v>
      </c>
      <c r="I114" s="866">
        <v>0</v>
      </c>
      <c r="J114" s="866">
        <v>0</v>
      </c>
      <c r="K114" s="866">
        <v>0</v>
      </c>
      <c r="L114" s="866">
        <v>0</v>
      </c>
      <c r="M114" s="866">
        <f t="shared" si="11"/>
        <v>0</v>
      </c>
      <c r="N114" s="867">
        <v>0</v>
      </c>
      <c r="O114" s="867">
        <v>0</v>
      </c>
      <c r="P114" s="867">
        <v>0</v>
      </c>
      <c r="Q114" s="867">
        <v>0</v>
      </c>
      <c r="R114" s="867">
        <v>0</v>
      </c>
      <c r="S114" s="865"/>
      <c r="W114" s="868"/>
    </row>
    <row r="115" spans="1:23" x14ac:dyDescent="0.2">
      <c r="A115" s="326">
        <v>102</v>
      </c>
      <c r="B115" s="235" t="s">
        <v>268</v>
      </c>
      <c r="C115" s="236" t="s">
        <v>269</v>
      </c>
      <c r="D115" s="866">
        <f t="shared" si="9"/>
        <v>0</v>
      </c>
      <c r="E115" s="866">
        <f t="shared" si="10"/>
        <v>0</v>
      </c>
      <c r="F115" s="866">
        <v>0</v>
      </c>
      <c r="G115" s="866">
        <v>0</v>
      </c>
      <c r="H115" s="866">
        <f t="shared" si="8"/>
        <v>0</v>
      </c>
      <c r="I115" s="866">
        <v>0</v>
      </c>
      <c r="J115" s="866">
        <v>0</v>
      </c>
      <c r="K115" s="866">
        <v>0</v>
      </c>
      <c r="L115" s="866">
        <v>0</v>
      </c>
      <c r="M115" s="866">
        <f t="shared" si="11"/>
        <v>0</v>
      </c>
      <c r="N115" s="867">
        <v>0</v>
      </c>
      <c r="O115" s="867">
        <v>0</v>
      </c>
      <c r="P115" s="867">
        <v>0</v>
      </c>
      <c r="Q115" s="867">
        <v>0</v>
      </c>
      <c r="R115" s="867">
        <v>0</v>
      </c>
      <c r="S115" s="865"/>
      <c r="W115" s="868"/>
    </row>
    <row r="116" spans="1:23" x14ac:dyDescent="0.2">
      <c r="A116" s="326">
        <v>103</v>
      </c>
      <c r="B116" s="235" t="s">
        <v>270</v>
      </c>
      <c r="C116" s="236" t="s">
        <v>271</v>
      </c>
      <c r="D116" s="866">
        <f t="shared" si="9"/>
        <v>0</v>
      </c>
      <c r="E116" s="866">
        <f t="shared" si="10"/>
        <v>0</v>
      </c>
      <c r="F116" s="866">
        <v>0</v>
      </c>
      <c r="G116" s="866">
        <v>0</v>
      </c>
      <c r="H116" s="866">
        <f t="shared" si="8"/>
        <v>0</v>
      </c>
      <c r="I116" s="866">
        <v>0</v>
      </c>
      <c r="J116" s="866">
        <v>0</v>
      </c>
      <c r="K116" s="866">
        <v>0</v>
      </c>
      <c r="L116" s="866">
        <v>0</v>
      </c>
      <c r="M116" s="866">
        <f t="shared" si="11"/>
        <v>0</v>
      </c>
      <c r="N116" s="867">
        <v>0</v>
      </c>
      <c r="O116" s="867">
        <v>0</v>
      </c>
      <c r="P116" s="867">
        <v>0</v>
      </c>
      <c r="Q116" s="867">
        <v>0</v>
      </c>
      <c r="R116" s="867">
        <v>0</v>
      </c>
      <c r="S116" s="865"/>
      <c r="W116" s="868"/>
    </row>
    <row r="117" spans="1:23" x14ac:dyDescent="0.2">
      <c r="A117" s="326">
        <v>104</v>
      </c>
      <c r="B117" s="235" t="s">
        <v>272</v>
      </c>
      <c r="C117" s="236" t="s">
        <v>273</v>
      </c>
      <c r="D117" s="866">
        <f t="shared" si="9"/>
        <v>33600</v>
      </c>
      <c r="E117" s="866">
        <f t="shared" si="10"/>
        <v>0</v>
      </c>
      <c r="F117" s="866">
        <v>0</v>
      </c>
      <c r="G117" s="866">
        <v>0</v>
      </c>
      <c r="H117" s="866">
        <f t="shared" si="8"/>
        <v>0</v>
      </c>
      <c r="I117" s="866">
        <v>0</v>
      </c>
      <c r="J117" s="866">
        <v>0</v>
      </c>
      <c r="K117" s="866">
        <v>0</v>
      </c>
      <c r="L117" s="866">
        <v>0</v>
      </c>
      <c r="M117" s="866">
        <f t="shared" si="11"/>
        <v>33600</v>
      </c>
      <c r="N117" s="867">
        <v>3360</v>
      </c>
      <c r="O117" s="867">
        <v>30240</v>
      </c>
      <c r="P117" s="867">
        <v>0</v>
      </c>
      <c r="Q117" s="867">
        <v>0</v>
      </c>
      <c r="R117" s="867">
        <v>0</v>
      </c>
      <c r="S117" s="865"/>
      <c r="W117" s="868"/>
    </row>
    <row r="118" spans="1:23" x14ac:dyDescent="0.2">
      <c r="A118" s="326">
        <v>105</v>
      </c>
      <c r="B118" s="333" t="s">
        <v>274</v>
      </c>
      <c r="C118" s="330" t="s">
        <v>275</v>
      </c>
      <c r="D118" s="866">
        <f t="shared" si="9"/>
        <v>0</v>
      </c>
      <c r="E118" s="866">
        <f t="shared" si="10"/>
        <v>0</v>
      </c>
      <c r="F118" s="866">
        <v>0</v>
      </c>
      <c r="G118" s="866">
        <v>0</v>
      </c>
      <c r="H118" s="866">
        <f t="shared" si="8"/>
        <v>0</v>
      </c>
      <c r="I118" s="866">
        <v>0</v>
      </c>
      <c r="J118" s="866">
        <v>0</v>
      </c>
      <c r="K118" s="866">
        <v>0</v>
      </c>
      <c r="L118" s="866">
        <v>0</v>
      </c>
      <c r="M118" s="866">
        <f t="shared" si="11"/>
        <v>0</v>
      </c>
      <c r="N118" s="867">
        <v>0</v>
      </c>
      <c r="O118" s="867">
        <v>0</v>
      </c>
      <c r="P118" s="867">
        <v>0</v>
      </c>
      <c r="Q118" s="867">
        <v>0</v>
      </c>
      <c r="R118" s="867">
        <v>0</v>
      </c>
      <c r="S118" s="865"/>
      <c r="W118" s="868"/>
    </row>
    <row r="119" spans="1:23" x14ac:dyDescent="0.2">
      <c r="A119" s="326">
        <v>106</v>
      </c>
      <c r="B119" s="240" t="s">
        <v>276</v>
      </c>
      <c r="C119" s="236" t="s">
        <v>277</v>
      </c>
      <c r="D119" s="866">
        <f t="shared" si="9"/>
        <v>0</v>
      </c>
      <c r="E119" s="866">
        <f t="shared" si="10"/>
        <v>0</v>
      </c>
      <c r="F119" s="866">
        <v>0</v>
      </c>
      <c r="G119" s="866">
        <v>0</v>
      </c>
      <c r="H119" s="866">
        <f t="shared" si="8"/>
        <v>0</v>
      </c>
      <c r="I119" s="866">
        <v>0</v>
      </c>
      <c r="J119" s="866">
        <v>0</v>
      </c>
      <c r="K119" s="866">
        <v>0</v>
      </c>
      <c r="L119" s="866">
        <v>0</v>
      </c>
      <c r="M119" s="866">
        <f t="shared" si="11"/>
        <v>0</v>
      </c>
      <c r="N119" s="867">
        <v>0</v>
      </c>
      <c r="O119" s="867">
        <v>0</v>
      </c>
      <c r="P119" s="867">
        <v>0</v>
      </c>
      <c r="Q119" s="867">
        <v>0</v>
      </c>
      <c r="R119" s="867">
        <v>0</v>
      </c>
      <c r="S119" s="865"/>
      <c r="W119" s="868"/>
    </row>
    <row r="120" spans="1:23" x14ac:dyDescent="0.2">
      <c r="A120" s="326">
        <v>107</v>
      </c>
      <c r="B120" s="235" t="s">
        <v>278</v>
      </c>
      <c r="C120" s="236" t="s">
        <v>279</v>
      </c>
      <c r="D120" s="866">
        <f t="shared" si="9"/>
        <v>0</v>
      </c>
      <c r="E120" s="866">
        <f t="shared" si="10"/>
        <v>0</v>
      </c>
      <c r="F120" s="866">
        <v>0</v>
      </c>
      <c r="G120" s="866">
        <v>0</v>
      </c>
      <c r="H120" s="866">
        <f t="shared" si="8"/>
        <v>0</v>
      </c>
      <c r="I120" s="866">
        <v>0</v>
      </c>
      <c r="J120" s="866">
        <v>0</v>
      </c>
      <c r="K120" s="866">
        <v>0</v>
      </c>
      <c r="L120" s="866">
        <v>0</v>
      </c>
      <c r="M120" s="866">
        <f t="shared" si="11"/>
        <v>0</v>
      </c>
      <c r="N120" s="867">
        <v>0</v>
      </c>
      <c r="O120" s="867">
        <v>0</v>
      </c>
      <c r="P120" s="867">
        <v>0</v>
      </c>
      <c r="Q120" s="867">
        <v>0</v>
      </c>
      <c r="R120" s="867">
        <v>0</v>
      </c>
      <c r="S120" s="865"/>
      <c r="W120" s="868"/>
    </row>
    <row r="121" spans="1:23" x14ac:dyDescent="0.2">
      <c r="A121" s="326">
        <v>108</v>
      </c>
      <c r="B121" s="238" t="s">
        <v>280</v>
      </c>
      <c r="C121" s="334" t="s">
        <v>281</v>
      </c>
      <c r="D121" s="866">
        <f t="shared" si="9"/>
        <v>0</v>
      </c>
      <c r="E121" s="866">
        <f t="shared" si="10"/>
        <v>0</v>
      </c>
      <c r="F121" s="866">
        <v>0</v>
      </c>
      <c r="G121" s="866">
        <v>0</v>
      </c>
      <c r="H121" s="866">
        <f t="shared" si="8"/>
        <v>0</v>
      </c>
      <c r="I121" s="866">
        <v>0</v>
      </c>
      <c r="J121" s="866">
        <v>0</v>
      </c>
      <c r="K121" s="866">
        <v>0</v>
      </c>
      <c r="L121" s="866">
        <v>0</v>
      </c>
      <c r="M121" s="866">
        <f t="shared" si="11"/>
        <v>0</v>
      </c>
      <c r="N121" s="867">
        <v>0</v>
      </c>
      <c r="O121" s="867">
        <v>0</v>
      </c>
      <c r="P121" s="867">
        <v>0</v>
      </c>
      <c r="Q121" s="867">
        <v>0</v>
      </c>
      <c r="R121" s="867">
        <v>0</v>
      </c>
      <c r="S121" s="865"/>
      <c r="W121" s="868"/>
    </row>
    <row r="122" spans="1:23" x14ac:dyDescent="0.2">
      <c r="A122" s="326">
        <v>109</v>
      </c>
      <c r="B122" s="235" t="s">
        <v>282</v>
      </c>
      <c r="C122" s="236" t="s">
        <v>283</v>
      </c>
      <c r="D122" s="866">
        <f t="shared" si="9"/>
        <v>0</v>
      </c>
      <c r="E122" s="866">
        <f t="shared" si="10"/>
        <v>0</v>
      </c>
      <c r="F122" s="866">
        <v>0</v>
      </c>
      <c r="G122" s="866">
        <v>0</v>
      </c>
      <c r="H122" s="866">
        <f t="shared" si="8"/>
        <v>0</v>
      </c>
      <c r="I122" s="866">
        <v>0</v>
      </c>
      <c r="J122" s="866">
        <v>0</v>
      </c>
      <c r="K122" s="866">
        <v>0</v>
      </c>
      <c r="L122" s="866">
        <v>0</v>
      </c>
      <c r="M122" s="866">
        <f t="shared" si="11"/>
        <v>0</v>
      </c>
      <c r="N122" s="867">
        <v>0</v>
      </c>
      <c r="O122" s="867">
        <v>0</v>
      </c>
      <c r="P122" s="867">
        <v>0</v>
      </c>
      <c r="Q122" s="867">
        <v>0</v>
      </c>
      <c r="R122" s="867">
        <v>0</v>
      </c>
      <c r="S122" s="865"/>
      <c r="W122" s="868"/>
    </row>
    <row r="123" spans="1:23" x14ac:dyDescent="0.2">
      <c r="A123" s="326">
        <v>110</v>
      </c>
      <c r="B123" s="240" t="s">
        <v>284</v>
      </c>
      <c r="C123" s="236" t="s">
        <v>285</v>
      </c>
      <c r="D123" s="866">
        <f t="shared" si="9"/>
        <v>0</v>
      </c>
      <c r="E123" s="866">
        <f t="shared" si="10"/>
        <v>0</v>
      </c>
      <c r="F123" s="866">
        <v>0</v>
      </c>
      <c r="G123" s="866">
        <v>0</v>
      </c>
      <c r="H123" s="866">
        <f t="shared" si="8"/>
        <v>0</v>
      </c>
      <c r="I123" s="866">
        <v>0</v>
      </c>
      <c r="J123" s="866">
        <v>0</v>
      </c>
      <c r="K123" s="866">
        <v>0</v>
      </c>
      <c r="L123" s="866">
        <v>0</v>
      </c>
      <c r="M123" s="866">
        <f t="shared" si="11"/>
        <v>0</v>
      </c>
      <c r="N123" s="867">
        <v>0</v>
      </c>
      <c r="O123" s="867">
        <v>0</v>
      </c>
      <c r="P123" s="867">
        <v>0</v>
      </c>
      <c r="Q123" s="867">
        <v>0</v>
      </c>
      <c r="R123" s="867">
        <v>0</v>
      </c>
      <c r="S123" s="865"/>
      <c r="W123" s="868"/>
    </row>
    <row r="124" spans="1:23" x14ac:dyDescent="0.2">
      <c r="A124" s="326">
        <v>111</v>
      </c>
      <c r="B124" s="240" t="s">
        <v>286</v>
      </c>
      <c r="C124" s="236" t="s">
        <v>287</v>
      </c>
      <c r="D124" s="866">
        <f t="shared" si="9"/>
        <v>0</v>
      </c>
      <c r="E124" s="866">
        <f t="shared" si="10"/>
        <v>0</v>
      </c>
      <c r="F124" s="867">
        <v>0</v>
      </c>
      <c r="G124" s="867">
        <v>0</v>
      </c>
      <c r="H124" s="866">
        <f t="shared" si="8"/>
        <v>0</v>
      </c>
      <c r="I124" s="867">
        <v>0</v>
      </c>
      <c r="J124" s="867">
        <v>0</v>
      </c>
      <c r="K124" s="867">
        <v>0</v>
      </c>
      <c r="L124" s="867">
        <v>0</v>
      </c>
      <c r="M124" s="866">
        <f t="shared" si="11"/>
        <v>0</v>
      </c>
      <c r="N124" s="867">
        <v>0</v>
      </c>
      <c r="O124" s="867">
        <v>0</v>
      </c>
      <c r="P124" s="867">
        <v>0</v>
      </c>
      <c r="Q124" s="867">
        <v>0</v>
      </c>
      <c r="R124" s="867">
        <v>0</v>
      </c>
      <c r="S124" s="865"/>
      <c r="W124" s="868"/>
    </row>
    <row r="125" spans="1:23" x14ac:dyDescent="0.2">
      <c r="A125" s="326">
        <v>112</v>
      </c>
      <c r="B125" s="240" t="s">
        <v>288</v>
      </c>
      <c r="C125" s="236" t="s">
        <v>289</v>
      </c>
      <c r="D125" s="866">
        <f t="shared" si="9"/>
        <v>0</v>
      </c>
      <c r="E125" s="866">
        <f t="shared" si="10"/>
        <v>0</v>
      </c>
      <c r="F125" s="867">
        <v>0</v>
      </c>
      <c r="G125" s="867">
        <v>0</v>
      </c>
      <c r="H125" s="866">
        <f t="shared" si="8"/>
        <v>0</v>
      </c>
      <c r="I125" s="867">
        <v>0</v>
      </c>
      <c r="J125" s="867">
        <v>0</v>
      </c>
      <c r="K125" s="867">
        <v>0</v>
      </c>
      <c r="L125" s="867">
        <v>0</v>
      </c>
      <c r="M125" s="866">
        <f t="shared" si="11"/>
        <v>0</v>
      </c>
      <c r="N125" s="867">
        <v>0</v>
      </c>
      <c r="O125" s="867">
        <v>0</v>
      </c>
      <c r="P125" s="867">
        <v>0</v>
      </c>
      <c r="Q125" s="867">
        <v>0</v>
      </c>
      <c r="R125" s="867">
        <v>0</v>
      </c>
      <c r="S125" s="865"/>
      <c r="W125" s="868"/>
    </row>
    <row r="126" spans="1:23" x14ac:dyDescent="0.2">
      <c r="A126" s="326">
        <v>113</v>
      </c>
      <c r="B126" s="240" t="s">
        <v>290</v>
      </c>
      <c r="C126" s="236" t="s">
        <v>747</v>
      </c>
      <c r="D126" s="866">
        <f t="shared" si="9"/>
        <v>0</v>
      </c>
      <c r="E126" s="866">
        <f t="shared" si="10"/>
        <v>0</v>
      </c>
      <c r="F126" s="867">
        <v>0</v>
      </c>
      <c r="G126" s="867">
        <v>0</v>
      </c>
      <c r="H126" s="866">
        <f t="shared" si="8"/>
        <v>0</v>
      </c>
      <c r="I126" s="867">
        <v>0</v>
      </c>
      <c r="J126" s="867">
        <v>0</v>
      </c>
      <c r="K126" s="867">
        <v>0</v>
      </c>
      <c r="L126" s="867">
        <v>0</v>
      </c>
      <c r="M126" s="866">
        <f t="shared" si="11"/>
        <v>0</v>
      </c>
      <c r="N126" s="867">
        <v>0</v>
      </c>
      <c r="O126" s="867">
        <v>0</v>
      </c>
      <c r="P126" s="867">
        <v>0</v>
      </c>
      <c r="Q126" s="867">
        <v>0</v>
      </c>
      <c r="R126" s="867">
        <v>0</v>
      </c>
      <c r="S126" s="865"/>
      <c r="W126" s="868"/>
    </row>
    <row r="127" spans="1:23" x14ac:dyDescent="0.2">
      <c r="A127" s="326">
        <v>114</v>
      </c>
      <c r="B127" s="235" t="s">
        <v>292</v>
      </c>
      <c r="C127" s="236" t="s">
        <v>293</v>
      </c>
      <c r="D127" s="866">
        <f t="shared" si="9"/>
        <v>9560</v>
      </c>
      <c r="E127" s="866">
        <f t="shared" si="10"/>
        <v>0</v>
      </c>
      <c r="F127" s="867">
        <v>0</v>
      </c>
      <c r="G127" s="867">
        <v>0</v>
      </c>
      <c r="H127" s="866">
        <f t="shared" si="8"/>
        <v>0</v>
      </c>
      <c r="I127" s="867">
        <v>0</v>
      </c>
      <c r="J127" s="867">
        <v>0</v>
      </c>
      <c r="K127" s="867">
        <v>0</v>
      </c>
      <c r="L127" s="867">
        <v>0</v>
      </c>
      <c r="M127" s="866">
        <f t="shared" si="11"/>
        <v>9560</v>
      </c>
      <c r="N127" s="867">
        <v>992</v>
      </c>
      <c r="O127" s="867">
        <v>8568</v>
      </c>
      <c r="P127" s="867">
        <v>0</v>
      </c>
      <c r="Q127" s="867">
        <v>0</v>
      </c>
      <c r="R127" s="867">
        <v>0</v>
      </c>
      <c r="S127" s="865"/>
      <c r="W127" s="868"/>
    </row>
    <row r="128" spans="1:23" ht="24" x14ac:dyDescent="0.2">
      <c r="A128" s="326">
        <v>115</v>
      </c>
      <c r="B128" s="235" t="s">
        <v>294</v>
      </c>
      <c r="C128" s="328" t="s">
        <v>295</v>
      </c>
      <c r="D128" s="866">
        <f t="shared" si="9"/>
        <v>0</v>
      </c>
      <c r="E128" s="866">
        <f t="shared" si="10"/>
        <v>0</v>
      </c>
      <c r="F128" s="867">
        <v>0</v>
      </c>
      <c r="G128" s="867">
        <v>0</v>
      </c>
      <c r="H128" s="866">
        <f t="shared" si="8"/>
        <v>0</v>
      </c>
      <c r="I128" s="867">
        <v>0</v>
      </c>
      <c r="J128" s="867">
        <v>0</v>
      </c>
      <c r="K128" s="867">
        <v>0</v>
      </c>
      <c r="L128" s="867">
        <v>0</v>
      </c>
      <c r="M128" s="866">
        <f t="shared" si="11"/>
        <v>0</v>
      </c>
      <c r="N128" s="867">
        <v>0</v>
      </c>
      <c r="O128" s="867">
        <v>0</v>
      </c>
      <c r="P128" s="867">
        <v>0</v>
      </c>
      <c r="Q128" s="867">
        <v>0</v>
      </c>
      <c r="R128" s="867">
        <v>0</v>
      </c>
      <c r="S128" s="865"/>
      <c r="W128" s="868"/>
    </row>
    <row r="129" spans="1:23" x14ac:dyDescent="0.2">
      <c r="A129" s="326">
        <v>116</v>
      </c>
      <c r="B129" s="235" t="s">
        <v>296</v>
      </c>
      <c r="C129" s="236" t="s">
        <v>297</v>
      </c>
      <c r="D129" s="866">
        <f t="shared" si="9"/>
        <v>223231</v>
      </c>
      <c r="E129" s="866">
        <f t="shared" si="10"/>
        <v>0</v>
      </c>
      <c r="F129" s="867">
        <v>0</v>
      </c>
      <c r="G129" s="867">
        <v>0</v>
      </c>
      <c r="H129" s="866">
        <f t="shared" si="8"/>
        <v>0</v>
      </c>
      <c r="I129" s="867">
        <v>0</v>
      </c>
      <c r="J129" s="867">
        <v>0</v>
      </c>
      <c r="K129" s="867">
        <v>0</v>
      </c>
      <c r="L129" s="867">
        <v>0</v>
      </c>
      <c r="M129" s="866">
        <f t="shared" si="11"/>
        <v>223231</v>
      </c>
      <c r="N129" s="867">
        <v>0</v>
      </c>
      <c r="O129" s="867">
        <v>223231</v>
      </c>
      <c r="P129" s="867">
        <v>0</v>
      </c>
      <c r="Q129" s="867">
        <v>0</v>
      </c>
      <c r="R129" s="867">
        <v>0</v>
      </c>
      <c r="S129" s="865"/>
      <c r="W129" s="868"/>
    </row>
    <row r="130" spans="1:23" x14ac:dyDescent="0.2">
      <c r="A130" s="326">
        <v>117</v>
      </c>
      <c r="B130" s="235" t="s">
        <v>70</v>
      </c>
      <c r="C130" s="236" t="s">
        <v>298</v>
      </c>
      <c r="D130" s="866">
        <f t="shared" si="9"/>
        <v>150000</v>
      </c>
      <c r="E130" s="866">
        <f t="shared" si="10"/>
        <v>0</v>
      </c>
      <c r="F130" s="867">
        <v>0</v>
      </c>
      <c r="G130" s="867">
        <v>0</v>
      </c>
      <c r="H130" s="866">
        <f t="shared" si="8"/>
        <v>0</v>
      </c>
      <c r="I130" s="867">
        <v>0</v>
      </c>
      <c r="J130" s="867">
        <v>0</v>
      </c>
      <c r="K130" s="867">
        <v>0</v>
      </c>
      <c r="L130" s="867">
        <v>0</v>
      </c>
      <c r="M130" s="866">
        <f t="shared" si="11"/>
        <v>150000</v>
      </c>
      <c r="N130" s="867">
        <v>0</v>
      </c>
      <c r="O130" s="867">
        <v>150000</v>
      </c>
      <c r="P130" s="867">
        <v>0</v>
      </c>
      <c r="Q130" s="867">
        <v>0</v>
      </c>
      <c r="R130" s="867">
        <v>0</v>
      </c>
      <c r="S130" s="865"/>
      <c r="W130" s="868"/>
    </row>
    <row r="131" spans="1:23" x14ac:dyDescent="0.2">
      <c r="A131" s="326">
        <v>118</v>
      </c>
      <c r="B131" s="235" t="s">
        <v>72</v>
      </c>
      <c r="C131" s="236" t="s">
        <v>73</v>
      </c>
      <c r="D131" s="866">
        <f t="shared" si="9"/>
        <v>90000</v>
      </c>
      <c r="E131" s="866">
        <f t="shared" si="10"/>
        <v>0</v>
      </c>
      <c r="F131" s="867">
        <v>0</v>
      </c>
      <c r="G131" s="867">
        <v>0</v>
      </c>
      <c r="H131" s="866">
        <f t="shared" si="8"/>
        <v>0</v>
      </c>
      <c r="I131" s="867">
        <v>0</v>
      </c>
      <c r="J131" s="867">
        <v>0</v>
      </c>
      <c r="K131" s="867">
        <v>0</v>
      </c>
      <c r="L131" s="867">
        <v>0</v>
      </c>
      <c r="M131" s="866">
        <f t="shared" si="11"/>
        <v>90000</v>
      </c>
      <c r="N131" s="867">
        <v>0</v>
      </c>
      <c r="O131" s="867">
        <v>90000</v>
      </c>
      <c r="P131" s="867">
        <v>0</v>
      </c>
      <c r="Q131" s="867">
        <v>0</v>
      </c>
      <c r="R131" s="867">
        <v>0</v>
      </c>
      <c r="S131" s="865"/>
      <c r="W131" s="868"/>
    </row>
    <row r="132" spans="1:23" x14ac:dyDescent="0.2">
      <c r="A132" s="326">
        <v>119</v>
      </c>
      <c r="B132" s="238" t="s">
        <v>34</v>
      </c>
      <c r="C132" s="236" t="s">
        <v>35</v>
      </c>
      <c r="D132" s="866">
        <f t="shared" si="9"/>
        <v>123660</v>
      </c>
      <c r="E132" s="866">
        <f t="shared" si="10"/>
        <v>0</v>
      </c>
      <c r="F132" s="867">
        <v>0</v>
      </c>
      <c r="G132" s="867">
        <v>0</v>
      </c>
      <c r="H132" s="866">
        <f t="shared" si="8"/>
        <v>0</v>
      </c>
      <c r="I132" s="867">
        <v>0</v>
      </c>
      <c r="J132" s="867">
        <v>0</v>
      </c>
      <c r="K132" s="867">
        <v>0</v>
      </c>
      <c r="L132" s="867">
        <v>0</v>
      </c>
      <c r="M132" s="866">
        <f t="shared" si="11"/>
        <v>123660</v>
      </c>
      <c r="N132" s="867">
        <v>0</v>
      </c>
      <c r="O132" s="867">
        <v>123660</v>
      </c>
      <c r="P132" s="867">
        <v>0</v>
      </c>
      <c r="Q132" s="867">
        <v>0</v>
      </c>
      <c r="R132" s="867">
        <v>0</v>
      </c>
      <c r="S132" s="865"/>
      <c r="W132" s="868"/>
    </row>
    <row r="133" spans="1:23" x14ac:dyDescent="0.2">
      <c r="A133" s="326">
        <v>120</v>
      </c>
      <c r="B133" s="238" t="s">
        <v>299</v>
      </c>
      <c r="C133" s="236" t="s">
        <v>300</v>
      </c>
      <c r="D133" s="866">
        <f t="shared" si="9"/>
        <v>87522</v>
      </c>
      <c r="E133" s="866">
        <f t="shared" si="10"/>
        <v>0</v>
      </c>
      <c r="F133" s="867">
        <v>0</v>
      </c>
      <c r="G133" s="867">
        <v>0</v>
      </c>
      <c r="H133" s="866">
        <f t="shared" si="8"/>
        <v>0</v>
      </c>
      <c r="I133" s="867">
        <v>0</v>
      </c>
      <c r="J133" s="867">
        <v>0</v>
      </c>
      <c r="K133" s="867">
        <v>0</v>
      </c>
      <c r="L133" s="867">
        <v>0</v>
      </c>
      <c r="M133" s="866">
        <f t="shared" si="11"/>
        <v>87522</v>
      </c>
      <c r="N133" s="867">
        <v>0</v>
      </c>
      <c r="O133" s="867">
        <v>75722</v>
      </c>
      <c r="P133" s="867">
        <v>0</v>
      </c>
      <c r="Q133" s="867">
        <v>11800</v>
      </c>
      <c r="R133" s="867">
        <v>0</v>
      </c>
      <c r="S133" s="865"/>
      <c r="W133" s="868"/>
    </row>
    <row r="134" spans="1:23" x14ac:dyDescent="0.2">
      <c r="A134" s="326">
        <v>121</v>
      </c>
      <c r="B134" s="238" t="s">
        <v>301</v>
      </c>
      <c r="C134" s="236" t="s">
        <v>302</v>
      </c>
      <c r="D134" s="866">
        <f t="shared" si="9"/>
        <v>62775</v>
      </c>
      <c r="E134" s="866">
        <f t="shared" si="10"/>
        <v>0</v>
      </c>
      <c r="F134" s="867">
        <v>0</v>
      </c>
      <c r="G134" s="867">
        <v>0</v>
      </c>
      <c r="H134" s="866">
        <f t="shared" si="8"/>
        <v>0</v>
      </c>
      <c r="I134" s="867">
        <v>0</v>
      </c>
      <c r="J134" s="867">
        <v>0</v>
      </c>
      <c r="K134" s="867">
        <v>0</v>
      </c>
      <c r="L134" s="867">
        <v>0</v>
      </c>
      <c r="M134" s="866">
        <f t="shared" si="11"/>
        <v>62775</v>
      </c>
      <c r="N134" s="867">
        <v>0</v>
      </c>
      <c r="O134" s="867">
        <v>38645</v>
      </c>
      <c r="P134" s="867">
        <v>0</v>
      </c>
      <c r="Q134" s="867">
        <v>24130</v>
      </c>
      <c r="R134" s="867">
        <v>0</v>
      </c>
      <c r="S134" s="865"/>
      <c r="W134" s="868"/>
    </row>
    <row r="135" spans="1:23" x14ac:dyDescent="0.2">
      <c r="A135" s="326">
        <v>122</v>
      </c>
      <c r="B135" s="235" t="s">
        <v>303</v>
      </c>
      <c r="C135" s="236" t="s">
        <v>304</v>
      </c>
      <c r="D135" s="866">
        <f t="shared" si="9"/>
        <v>80522</v>
      </c>
      <c r="E135" s="866">
        <f t="shared" si="10"/>
        <v>0</v>
      </c>
      <c r="F135" s="867">
        <v>0</v>
      </c>
      <c r="G135" s="867">
        <v>0</v>
      </c>
      <c r="H135" s="866">
        <f t="shared" si="8"/>
        <v>0</v>
      </c>
      <c r="I135" s="867">
        <v>0</v>
      </c>
      <c r="J135" s="867">
        <v>0</v>
      </c>
      <c r="K135" s="867">
        <v>0</v>
      </c>
      <c r="L135" s="867">
        <v>0</v>
      </c>
      <c r="M135" s="866">
        <f t="shared" si="11"/>
        <v>80522</v>
      </c>
      <c r="N135" s="867">
        <v>0</v>
      </c>
      <c r="O135" s="867">
        <v>80522</v>
      </c>
      <c r="P135" s="867">
        <v>0</v>
      </c>
      <c r="Q135" s="867">
        <v>0</v>
      </c>
      <c r="R135" s="867">
        <v>0</v>
      </c>
      <c r="S135" s="865"/>
      <c r="W135" s="868"/>
    </row>
    <row r="136" spans="1:23" x14ac:dyDescent="0.2">
      <c r="A136" s="326">
        <v>123</v>
      </c>
      <c r="B136" s="235" t="s">
        <v>16</v>
      </c>
      <c r="C136" s="236" t="s">
        <v>17</v>
      </c>
      <c r="D136" s="866">
        <f t="shared" si="9"/>
        <v>10162</v>
      </c>
      <c r="E136" s="866">
        <f t="shared" si="10"/>
        <v>0</v>
      </c>
      <c r="F136" s="867">
        <v>0</v>
      </c>
      <c r="G136" s="867">
        <v>0</v>
      </c>
      <c r="H136" s="866">
        <f t="shared" si="8"/>
        <v>0</v>
      </c>
      <c r="I136" s="867">
        <v>0</v>
      </c>
      <c r="J136" s="867">
        <v>0</v>
      </c>
      <c r="K136" s="867">
        <v>0</v>
      </c>
      <c r="L136" s="867">
        <v>0</v>
      </c>
      <c r="M136" s="866">
        <f t="shared" si="11"/>
        <v>10162</v>
      </c>
      <c r="N136" s="867">
        <v>0</v>
      </c>
      <c r="O136" s="867">
        <v>200</v>
      </c>
      <c r="P136" s="867">
        <v>0</v>
      </c>
      <c r="Q136" s="867">
        <v>9962</v>
      </c>
      <c r="R136" s="867">
        <v>0</v>
      </c>
      <c r="S136" s="865"/>
      <c r="W136" s="868"/>
    </row>
    <row r="137" spans="1:23" x14ac:dyDescent="0.2">
      <c r="A137" s="326">
        <v>124</v>
      </c>
      <c r="B137" s="235" t="s">
        <v>68</v>
      </c>
      <c r="C137" s="236" t="s">
        <v>69</v>
      </c>
      <c r="D137" s="866">
        <f t="shared" si="9"/>
        <v>58392</v>
      </c>
      <c r="E137" s="866">
        <f t="shared" si="10"/>
        <v>0</v>
      </c>
      <c r="F137" s="867">
        <v>0</v>
      </c>
      <c r="G137" s="867">
        <v>0</v>
      </c>
      <c r="H137" s="866">
        <f t="shared" si="8"/>
        <v>0</v>
      </c>
      <c r="I137" s="867">
        <v>0</v>
      </c>
      <c r="J137" s="867">
        <v>0</v>
      </c>
      <c r="K137" s="867">
        <v>0</v>
      </c>
      <c r="L137" s="867">
        <v>0</v>
      </c>
      <c r="M137" s="866">
        <f t="shared" si="11"/>
        <v>58392</v>
      </c>
      <c r="N137" s="867">
        <v>0</v>
      </c>
      <c r="O137" s="867">
        <v>58392</v>
      </c>
      <c r="P137" s="867">
        <v>0</v>
      </c>
      <c r="Q137" s="867">
        <v>0</v>
      </c>
      <c r="R137" s="867">
        <v>0</v>
      </c>
      <c r="S137" s="865"/>
      <c r="W137" s="868"/>
    </row>
    <row r="138" spans="1:23" x14ac:dyDescent="0.2">
      <c r="A138" s="326">
        <v>125</v>
      </c>
      <c r="B138" s="238" t="s">
        <v>60</v>
      </c>
      <c r="C138" s="236" t="s">
        <v>305</v>
      </c>
      <c r="D138" s="866">
        <f t="shared" si="9"/>
        <v>90315</v>
      </c>
      <c r="E138" s="866">
        <f t="shared" si="10"/>
        <v>7700</v>
      </c>
      <c r="F138" s="867">
        <v>7700</v>
      </c>
      <c r="G138" s="867">
        <v>0</v>
      </c>
      <c r="H138" s="866">
        <f t="shared" si="8"/>
        <v>30700</v>
      </c>
      <c r="I138" s="867">
        <v>30700</v>
      </c>
      <c r="J138" s="867">
        <v>4036</v>
      </c>
      <c r="K138" s="867">
        <v>6476</v>
      </c>
      <c r="L138" s="867">
        <v>0</v>
      </c>
      <c r="M138" s="866">
        <f t="shared" si="11"/>
        <v>51915</v>
      </c>
      <c r="N138" s="867">
        <v>25853</v>
      </c>
      <c r="O138" s="867">
        <v>19319</v>
      </c>
      <c r="P138" s="867">
        <v>0</v>
      </c>
      <c r="Q138" s="867">
        <v>5800</v>
      </c>
      <c r="R138" s="867">
        <v>943</v>
      </c>
      <c r="S138" s="865"/>
      <c r="W138" s="868"/>
    </row>
    <row r="139" spans="1:23" x14ac:dyDescent="0.2">
      <c r="A139" s="326">
        <v>126</v>
      </c>
      <c r="B139" s="240" t="s">
        <v>56</v>
      </c>
      <c r="C139" s="236" t="s">
        <v>306</v>
      </c>
      <c r="D139" s="866">
        <f t="shared" si="9"/>
        <v>179671</v>
      </c>
      <c r="E139" s="866">
        <f t="shared" si="10"/>
        <v>21031</v>
      </c>
      <c r="F139" s="867">
        <v>8400</v>
      </c>
      <c r="G139" s="867">
        <v>12631</v>
      </c>
      <c r="H139" s="866">
        <f t="shared" ref="H139:H148" si="12">I139+L139</f>
        <v>33552</v>
      </c>
      <c r="I139" s="867">
        <v>33501</v>
      </c>
      <c r="J139" s="867">
        <v>4404</v>
      </c>
      <c r="K139" s="867">
        <v>6958</v>
      </c>
      <c r="L139" s="867">
        <v>51</v>
      </c>
      <c r="M139" s="866">
        <f t="shared" si="11"/>
        <v>125088</v>
      </c>
      <c r="N139" s="867">
        <v>20364</v>
      </c>
      <c r="O139" s="867">
        <v>62825</v>
      </c>
      <c r="P139" s="867">
        <v>3315</v>
      </c>
      <c r="Q139" s="867">
        <v>36861</v>
      </c>
      <c r="R139" s="867">
        <v>1723</v>
      </c>
      <c r="S139" s="865"/>
      <c r="W139" s="868"/>
    </row>
    <row r="140" spans="1:23" x14ac:dyDescent="0.2">
      <c r="A140" s="326">
        <v>127</v>
      </c>
      <c r="B140" s="235" t="s">
        <v>307</v>
      </c>
      <c r="C140" s="236" t="s">
        <v>308</v>
      </c>
      <c r="D140" s="866">
        <f t="shared" si="9"/>
        <v>10638</v>
      </c>
      <c r="E140" s="866">
        <f t="shared" si="10"/>
        <v>0</v>
      </c>
      <c r="F140" s="867">
        <v>0</v>
      </c>
      <c r="G140" s="867">
        <v>0</v>
      </c>
      <c r="H140" s="866">
        <f t="shared" si="12"/>
        <v>0</v>
      </c>
      <c r="I140" s="867">
        <v>0</v>
      </c>
      <c r="J140" s="867">
        <v>0</v>
      </c>
      <c r="K140" s="867">
        <v>0</v>
      </c>
      <c r="L140" s="867">
        <v>0</v>
      </c>
      <c r="M140" s="866">
        <f t="shared" si="11"/>
        <v>10638</v>
      </c>
      <c r="N140" s="867">
        <v>0</v>
      </c>
      <c r="O140" s="867">
        <v>10638</v>
      </c>
      <c r="P140" s="867">
        <v>0</v>
      </c>
      <c r="Q140" s="867">
        <v>0</v>
      </c>
      <c r="R140" s="867">
        <v>0</v>
      </c>
      <c r="S140" s="865"/>
      <c r="W140" s="868"/>
    </row>
    <row r="141" spans="1:23" x14ac:dyDescent="0.2">
      <c r="A141" s="326">
        <v>128</v>
      </c>
      <c r="B141" s="238" t="s">
        <v>309</v>
      </c>
      <c r="C141" s="236" t="s">
        <v>310</v>
      </c>
      <c r="D141" s="866">
        <f t="shared" si="9"/>
        <v>16762</v>
      </c>
      <c r="E141" s="866">
        <f t="shared" si="10"/>
        <v>0</v>
      </c>
      <c r="F141" s="869">
        <v>0</v>
      </c>
      <c r="G141" s="869">
        <v>0</v>
      </c>
      <c r="H141" s="866">
        <f t="shared" si="12"/>
        <v>0</v>
      </c>
      <c r="I141" s="869">
        <v>0</v>
      </c>
      <c r="J141" s="869">
        <v>0</v>
      </c>
      <c r="K141" s="869">
        <v>0</v>
      </c>
      <c r="L141" s="869">
        <v>0</v>
      </c>
      <c r="M141" s="866">
        <f>SUM(N141:R141)</f>
        <v>16762</v>
      </c>
      <c r="N141" s="867">
        <v>0</v>
      </c>
      <c r="O141" s="867">
        <v>16762</v>
      </c>
      <c r="P141" s="867">
        <v>0</v>
      </c>
      <c r="Q141" s="867">
        <v>0</v>
      </c>
      <c r="R141" s="867">
        <v>0</v>
      </c>
      <c r="S141" s="865"/>
      <c r="W141" s="868"/>
    </row>
    <row r="142" spans="1:23" ht="12.75" x14ac:dyDescent="0.2">
      <c r="A142" s="326">
        <v>129</v>
      </c>
      <c r="B142" s="335" t="s">
        <v>311</v>
      </c>
      <c r="C142" s="336" t="s">
        <v>312</v>
      </c>
      <c r="D142" s="866">
        <f t="shared" si="9"/>
        <v>0</v>
      </c>
      <c r="E142" s="866">
        <f t="shared" si="10"/>
        <v>0</v>
      </c>
      <c r="F142" s="869">
        <v>0</v>
      </c>
      <c r="G142" s="869">
        <v>0</v>
      </c>
      <c r="H142" s="866">
        <f t="shared" si="12"/>
        <v>0</v>
      </c>
      <c r="I142" s="869">
        <v>0</v>
      </c>
      <c r="J142" s="869">
        <v>0</v>
      </c>
      <c r="K142" s="869">
        <v>0</v>
      </c>
      <c r="L142" s="869">
        <v>0</v>
      </c>
      <c r="M142" s="866">
        <f t="shared" si="11"/>
        <v>0</v>
      </c>
      <c r="N142" s="867">
        <v>0</v>
      </c>
      <c r="O142" s="867">
        <v>0</v>
      </c>
      <c r="P142" s="867">
        <v>0</v>
      </c>
      <c r="Q142" s="867">
        <v>0</v>
      </c>
      <c r="R142" s="867">
        <v>0</v>
      </c>
      <c r="S142" s="865"/>
      <c r="W142" s="868"/>
    </row>
    <row r="143" spans="1:23" ht="12.75" x14ac:dyDescent="0.2">
      <c r="A143" s="326">
        <v>130</v>
      </c>
      <c r="B143" s="337" t="s">
        <v>313</v>
      </c>
      <c r="C143" s="338" t="s">
        <v>314</v>
      </c>
      <c r="D143" s="866">
        <f t="shared" si="9"/>
        <v>0</v>
      </c>
      <c r="E143" s="866">
        <f t="shared" si="10"/>
        <v>0</v>
      </c>
      <c r="F143" s="869">
        <v>0</v>
      </c>
      <c r="G143" s="869">
        <v>0</v>
      </c>
      <c r="H143" s="866">
        <f t="shared" si="12"/>
        <v>0</v>
      </c>
      <c r="I143" s="869">
        <v>0</v>
      </c>
      <c r="J143" s="869">
        <v>0</v>
      </c>
      <c r="K143" s="869">
        <v>0</v>
      </c>
      <c r="L143" s="869">
        <v>0</v>
      </c>
      <c r="M143" s="866">
        <f t="shared" si="11"/>
        <v>0</v>
      </c>
      <c r="N143" s="867">
        <v>0</v>
      </c>
      <c r="O143" s="867">
        <v>0</v>
      </c>
      <c r="P143" s="867">
        <v>0</v>
      </c>
      <c r="Q143" s="867">
        <v>0</v>
      </c>
      <c r="R143" s="867">
        <v>0</v>
      </c>
      <c r="S143" s="865"/>
      <c r="W143" s="868"/>
    </row>
    <row r="144" spans="1:23" ht="12.75" x14ac:dyDescent="0.2">
      <c r="A144" s="326">
        <v>131</v>
      </c>
      <c r="B144" s="339" t="s">
        <v>315</v>
      </c>
      <c r="C144" s="340" t="s">
        <v>316</v>
      </c>
      <c r="D144" s="866">
        <f t="shared" si="9"/>
        <v>0</v>
      </c>
      <c r="E144" s="866">
        <f t="shared" si="10"/>
        <v>0</v>
      </c>
      <c r="F144" s="869">
        <v>0</v>
      </c>
      <c r="G144" s="869">
        <v>0</v>
      </c>
      <c r="H144" s="866">
        <f t="shared" si="12"/>
        <v>0</v>
      </c>
      <c r="I144" s="869">
        <v>0</v>
      </c>
      <c r="J144" s="869">
        <v>0</v>
      </c>
      <c r="K144" s="869">
        <v>0</v>
      </c>
      <c r="L144" s="869">
        <v>0</v>
      </c>
      <c r="M144" s="866">
        <f t="shared" si="11"/>
        <v>0</v>
      </c>
      <c r="N144" s="867">
        <v>0</v>
      </c>
      <c r="O144" s="867">
        <v>0</v>
      </c>
      <c r="P144" s="867">
        <v>0</v>
      </c>
      <c r="Q144" s="867">
        <v>0</v>
      </c>
      <c r="R144" s="867">
        <v>0</v>
      </c>
      <c r="S144" s="865"/>
      <c r="W144" s="868"/>
    </row>
    <row r="145" spans="1:23" ht="12.75" x14ac:dyDescent="0.2">
      <c r="A145" s="326">
        <v>132</v>
      </c>
      <c r="B145" s="342" t="s">
        <v>317</v>
      </c>
      <c r="C145" s="343" t="s">
        <v>318</v>
      </c>
      <c r="D145" s="866">
        <f t="shared" ref="D145:D148" si="13">E145+H145+M145</f>
        <v>0</v>
      </c>
      <c r="E145" s="866">
        <f t="shared" si="10"/>
        <v>0</v>
      </c>
      <c r="F145" s="869">
        <v>0</v>
      </c>
      <c r="G145" s="869">
        <v>0</v>
      </c>
      <c r="H145" s="866">
        <f t="shared" si="12"/>
        <v>0</v>
      </c>
      <c r="I145" s="869">
        <v>0</v>
      </c>
      <c r="J145" s="869">
        <v>0</v>
      </c>
      <c r="K145" s="869">
        <v>0</v>
      </c>
      <c r="L145" s="869">
        <v>0</v>
      </c>
      <c r="M145" s="866">
        <f t="shared" si="11"/>
        <v>0</v>
      </c>
      <c r="N145" s="867">
        <v>0</v>
      </c>
      <c r="O145" s="867">
        <v>0</v>
      </c>
      <c r="P145" s="867">
        <v>0</v>
      </c>
      <c r="Q145" s="867">
        <v>0</v>
      </c>
      <c r="R145" s="867">
        <v>0</v>
      </c>
      <c r="S145" s="865"/>
      <c r="W145" s="868"/>
    </row>
    <row r="146" spans="1:23" x14ac:dyDescent="0.2">
      <c r="A146" s="326">
        <v>133</v>
      </c>
      <c r="B146" s="326" t="s">
        <v>319</v>
      </c>
      <c r="C146" s="344" t="s">
        <v>320</v>
      </c>
      <c r="D146" s="866">
        <f t="shared" si="13"/>
        <v>0</v>
      </c>
      <c r="E146" s="866">
        <f t="shared" ref="E146:E148" si="14">F146+G146</f>
        <v>0</v>
      </c>
      <c r="F146" s="869">
        <v>0</v>
      </c>
      <c r="G146" s="869">
        <v>0</v>
      </c>
      <c r="H146" s="866">
        <f t="shared" si="12"/>
        <v>0</v>
      </c>
      <c r="I146" s="869">
        <v>0</v>
      </c>
      <c r="J146" s="869">
        <v>0</v>
      </c>
      <c r="K146" s="869">
        <v>0</v>
      </c>
      <c r="L146" s="869">
        <v>0</v>
      </c>
      <c r="M146" s="866">
        <f t="shared" si="11"/>
        <v>0</v>
      </c>
      <c r="N146" s="867">
        <v>0</v>
      </c>
      <c r="O146" s="867">
        <v>0</v>
      </c>
      <c r="P146" s="867">
        <v>0</v>
      </c>
      <c r="Q146" s="867">
        <v>0</v>
      </c>
      <c r="R146" s="867">
        <v>0</v>
      </c>
      <c r="S146" s="865"/>
      <c r="W146" s="868"/>
    </row>
    <row r="147" spans="1:23" x14ac:dyDescent="0.2">
      <c r="A147" s="326">
        <v>134</v>
      </c>
      <c r="B147" s="345" t="s">
        <v>323</v>
      </c>
      <c r="C147" s="344" t="s">
        <v>324</v>
      </c>
      <c r="D147" s="866">
        <f t="shared" si="13"/>
        <v>0</v>
      </c>
      <c r="E147" s="866">
        <f t="shared" si="14"/>
        <v>0</v>
      </c>
      <c r="F147" s="869"/>
      <c r="G147" s="869">
        <v>0</v>
      </c>
      <c r="H147" s="866">
        <f t="shared" si="12"/>
        <v>0</v>
      </c>
      <c r="I147" s="869"/>
      <c r="J147" s="869">
        <v>0</v>
      </c>
      <c r="K147" s="869">
        <v>0</v>
      </c>
      <c r="L147" s="869">
        <v>0</v>
      </c>
      <c r="M147" s="866">
        <f t="shared" si="11"/>
        <v>0</v>
      </c>
      <c r="N147" s="867">
        <v>0</v>
      </c>
      <c r="O147" s="867">
        <v>0</v>
      </c>
      <c r="P147" s="867"/>
      <c r="Q147" s="867">
        <v>0</v>
      </c>
      <c r="R147" s="867">
        <v>0</v>
      </c>
      <c r="S147" s="865"/>
      <c r="W147" s="868"/>
    </row>
    <row r="148" spans="1:23" x14ac:dyDescent="0.2">
      <c r="A148" s="326">
        <v>135</v>
      </c>
      <c r="B148" s="870" t="s">
        <v>736</v>
      </c>
      <c r="C148" s="871" t="s">
        <v>737</v>
      </c>
      <c r="D148" s="866">
        <f t="shared" si="13"/>
        <v>0</v>
      </c>
      <c r="E148" s="866">
        <f t="shared" si="14"/>
        <v>0</v>
      </c>
      <c r="F148" s="869"/>
      <c r="G148" s="869">
        <v>0</v>
      </c>
      <c r="H148" s="866">
        <f t="shared" si="12"/>
        <v>0</v>
      </c>
      <c r="I148" s="869"/>
      <c r="J148" s="869">
        <v>0</v>
      </c>
      <c r="K148" s="869">
        <v>0</v>
      </c>
      <c r="L148" s="869">
        <v>0</v>
      </c>
      <c r="M148" s="866">
        <f t="shared" si="11"/>
        <v>0</v>
      </c>
      <c r="N148" s="867">
        <v>0</v>
      </c>
      <c r="O148" s="867">
        <v>0</v>
      </c>
      <c r="P148" s="867"/>
      <c r="Q148" s="867">
        <v>0</v>
      </c>
      <c r="R148" s="867">
        <v>0</v>
      </c>
      <c r="S148" s="865"/>
      <c r="W148" s="868"/>
    </row>
  </sheetData>
  <mergeCells count="21">
    <mergeCell ref="N5:R5"/>
    <mergeCell ref="A1:R1"/>
    <mergeCell ref="A2:A6"/>
    <mergeCell ref="B2:B6"/>
    <mergeCell ref="C2:C6"/>
    <mergeCell ref="D2:R2"/>
    <mergeCell ref="D3:D6"/>
    <mergeCell ref="E3:R3"/>
    <mergeCell ref="E4:G4"/>
    <mergeCell ref="H4:L4"/>
    <mergeCell ref="M4:R4"/>
    <mergeCell ref="E5:E6"/>
    <mergeCell ref="F5:G5"/>
    <mergeCell ref="H5:H6"/>
    <mergeCell ref="I5:L5"/>
    <mergeCell ref="M5:M6"/>
    <mergeCell ref="A8:C8"/>
    <mergeCell ref="A9:C9"/>
    <mergeCell ref="A10:C10"/>
    <mergeCell ref="A89:A92"/>
    <mergeCell ref="B89:B92"/>
  </mergeCells>
  <pageMargins left="0.11811023622047245" right="0.11811023622047245" top="0.19685039370078741" bottom="0.15748031496062992" header="0.31496062992125984" footer="0.31496062992125984"/>
  <pageSetup paperSize="9" scale="60" fitToHeight="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topLeftCell="A46" zoomScale="80" zoomScaleNormal="80" workbookViewId="0">
      <selection activeCell="F24" sqref="F24"/>
    </sheetView>
  </sheetViews>
  <sheetFormatPr defaultRowHeight="15" x14ac:dyDescent="0.25"/>
  <cols>
    <col min="1" max="1" width="9.140625" style="899"/>
    <col min="2" max="2" width="13.42578125" style="899" customWidth="1"/>
    <col min="3" max="3" width="46" style="899" customWidth="1"/>
    <col min="4" max="4" width="18.140625" style="899" customWidth="1"/>
    <col min="5" max="8" width="16.5703125" style="899" customWidth="1"/>
    <col min="9" max="16384" width="9.140625" style="899"/>
  </cols>
  <sheetData>
    <row r="1" spans="1:10" ht="18.75" x14ac:dyDescent="0.25">
      <c r="A1" s="1003" t="s">
        <v>761</v>
      </c>
      <c r="B1" s="1003"/>
      <c r="C1" s="1003"/>
      <c r="D1" s="1003"/>
      <c r="E1" s="1003"/>
      <c r="F1" s="1003"/>
      <c r="G1" s="1003"/>
      <c r="H1" s="1003"/>
    </row>
    <row r="2" spans="1:10" ht="15.75" x14ac:dyDescent="0.25">
      <c r="A2" s="900"/>
    </row>
    <row r="3" spans="1:10" ht="15.75" x14ac:dyDescent="0.25">
      <c r="A3" s="1004" t="s">
        <v>0</v>
      </c>
      <c r="B3" s="1007" t="s">
        <v>362</v>
      </c>
      <c r="C3" s="1007" t="s">
        <v>93</v>
      </c>
      <c r="D3" s="1008" t="s">
        <v>762</v>
      </c>
      <c r="E3" s="1008"/>
      <c r="F3" s="1008"/>
      <c r="G3" s="1008"/>
      <c r="H3" s="1008"/>
    </row>
    <row r="4" spans="1:10" ht="26.25" customHeight="1" x14ac:dyDescent="0.25">
      <c r="A4" s="1005"/>
      <c r="B4" s="1007"/>
      <c r="C4" s="1007"/>
      <c r="D4" s="1007" t="s">
        <v>763</v>
      </c>
      <c r="E4" s="1008" t="s">
        <v>764</v>
      </c>
      <c r="F4" s="1008"/>
      <c r="G4" s="1008"/>
      <c r="H4" s="901" t="s">
        <v>765</v>
      </c>
      <c r="J4" s="902"/>
    </row>
    <row r="5" spans="1:10" ht="15.75" x14ac:dyDescent="0.25">
      <c r="A5" s="1005"/>
      <c r="B5" s="1007"/>
      <c r="C5" s="1007"/>
      <c r="D5" s="1007"/>
      <c r="E5" s="1009" t="s">
        <v>101</v>
      </c>
      <c r="F5" s="1011" t="s">
        <v>418</v>
      </c>
      <c r="G5" s="1012"/>
      <c r="H5" s="1013" t="s">
        <v>766</v>
      </c>
      <c r="J5" s="902"/>
    </row>
    <row r="6" spans="1:10" ht="33.75" customHeight="1" x14ac:dyDescent="0.25">
      <c r="A6" s="1006"/>
      <c r="B6" s="1007"/>
      <c r="C6" s="1007"/>
      <c r="D6" s="1007"/>
      <c r="E6" s="1010"/>
      <c r="F6" s="903" t="s">
        <v>767</v>
      </c>
      <c r="G6" s="903" t="s">
        <v>768</v>
      </c>
      <c r="H6" s="1013"/>
    </row>
    <row r="7" spans="1:10" s="905" customFormat="1" ht="12" x14ac:dyDescent="0.2">
      <c r="A7" s="326">
        <v>1</v>
      </c>
      <c r="B7" s="326">
        <v>2</v>
      </c>
      <c r="C7" s="904">
        <v>3</v>
      </c>
      <c r="D7" s="326">
        <v>4</v>
      </c>
      <c r="E7" s="904">
        <v>5</v>
      </c>
      <c r="F7" s="326">
        <v>6</v>
      </c>
      <c r="G7" s="904">
        <v>7</v>
      </c>
      <c r="H7" s="326">
        <v>8</v>
      </c>
    </row>
    <row r="8" spans="1:10" ht="25.5" customHeight="1" x14ac:dyDescent="0.25">
      <c r="A8" s="1000" t="s">
        <v>769</v>
      </c>
      <c r="B8" s="1001"/>
      <c r="C8" s="1002"/>
      <c r="D8" s="906">
        <f>E8+H8</f>
        <v>291867</v>
      </c>
      <c r="E8" s="907">
        <f>SUM(E9:E81)</f>
        <v>175122</v>
      </c>
      <c r="F8" s="907">
        <f t="shared" ref="F8:H8" si="0">SUM(F9:F81)</f>
        <v>122591</v>
      </c>
      <c r="G8" s="907">
        <f t="shared" si="0"/>
        <v>52531</v>
      </c>
      <c r="H8" s="907">
        <f t="shared" si="0"/>
        <v>116745</v>
      </c>
    </row>
    <row r="9" spans="1:10" ht="15.75" x14ac:dyDescent="0.25">
      <c r="A9" s="908">
        <v>1</v>
      </c>
      <c r="B9" s="908" t="s">
        <v>131</v>
      </c>
      <c r="C9" s="909" t="s">
        <v>132</v>
      </c>
      <c r="D9" s="910">
        <f>E9+H9</f>
        <v>1956</v>
      </c>
      <c r="E9" s="911">
        <f>F9+G9</f>
        <v>1174</v>
      </c>
      <c r="F9" s="911">
        <v>822</v>
      </c>
      <c r="G9" s="911">
        <v>352</v>
      </c>
      <c r="H9" s="911">
        <v>782</v>
      </c>
    </row>
    <row r="10" spans="1:10" ht="15.75" x14ac:dyDescent="0.25">
      <c r="A10" s="908">
        <v>2</v>
      </c>
      <c r="B10" s="908" t="s">
        <v>38</v>
      </c>
      <c r="C10" s="909" t="s">
        <v>39</v>
      </c>
      <c r="D10" s="910">
        <f t="shared" ref="D10:D73" si="1">E10+H10</f>
        <v>1100</v>
      </c>
      <c r="E10" s="911">
        <f t="shared" ref="E10:E73" si="2">F10+G10</f>
        <v>660</v>
      </c>
      <c r="F10" s="911">
        <v>462</v>
      </c>
      <c r="G10" s="911">
        <v>198</v>
      </c>
      <c r="H10" s="911">
        <v>440</v>
      </c>
    </row>
    <row r="11" spans="1:10" ht="15.75" x14ac:dyDescent="0.25">
      <c r="A11" s="908">
        <v>3</v>
      </c>
      <c r="B11" s="908" t="s">
        <v>133</v>
      </c>
      <c r="C11" s="909" t="s">
        <v>134</v>
      </c>
      <c r="D11" s="910">
        <f t="shared" si="1"/>
        <v>2708</v>
      </c>
      <c r="E11" s="911">
        <f t="shared" si="2"/>
        <v>1625</v>
      </c>
      <c r="F11" s="911">
        <v>1138</v>
      </c>
      <c r="G11" s="911">
        <v>487</v>
      </c>
      <c r="H11" s="911">
        <v>1083</v>
      </c>
    </row>
    <row r="12" spans="1:10" ht="15.75" x14ac:dyDescent="0.25">
      <c r="A12" s="908">
        <v>4</v>
      </c>
      <c r="B12" s="908" t="s">
        <v>109</v>
      </c>
      <c r="C12" s="909" t="s">
        <v>110</v>
      </c>
      <c r="D12" s="910">
        <f t="shared" si="1"/>
        <v>1215</v>
      </c>
      <c r="E12" s="911">
        <f t="shared" si="2"/>
        <v>729</v>
      </c>
      <c r="F12" s="911">
        <v>510</v>
      </c>
      <c r="G12" s="911">
        <v>219</v>
      </c>
      <c r="H12" s="911">
        <v>486</v>
      </c>
    </row>
    <row r="13" spans="1:10" ht="15.75" x14ac:dyDescent="0.25">
      <c r="A13" s="908">
        <v>5</v>
      </c>
      <c r="B13" s="908" t="s">
        <v>135</v>
      </c>
      <c r="C13" s="909" t="s">
        <v>136</v>
      </c>
      <c r="D13" s="910">
        <f t="shared" si="1"/>
        <v>3630</v>
      </c>
      <c r="E13" s="911">
        <f t="shared" si="2"/>
        <v>2178</v>
      </c>
      <c r="F13" s="911">
        <v>1525</v>
      </c>
      <c r="G13" s="911">
        <v>653</v>
      </c>
      <c r="H13" s="911">
        <v>1452</v>
      </c>
    </row>
    <row r="14" spans="1:10" ht="15.75" x14ac:dyDescent="0.25">
      <c r="A14" s="908">
        <v>6</v>
      </c>
      <c r="B14" s="908" t="s">
        <v>78</v>
      </c>
      <c r="C14" s="909" t="s">
        <v>79</v>
      </c>
      <c r="D14" s="910">
        <f t="shared" si="1"/>
        <v>1620</v>
      </c>
      <c r="E14" s="911">
        <f t="shared" si="2"/>
        <v>972</v>
      </c>
      <c r="F14" s="911">
        <v>680</v>
      </c>
      <c r="G14" s="911">
        <v>292</v>
      </c>
      <c r="H14" s="911">
        <v>648</v>
      </c>
    </row>
    <row r="15" spans="1:10" ht="15.75" x14ac:dyDescent="0.25">
      <c r="A15" s="908">
        <v>7</v>
      </c>
      <c r="B15" s="908" t="s">
        <v>111</v>
      </c>
      <c r="C15" s="909" t="s">
        <v>112</v>
      </c>
      <c r="D15" s="910">
        <f t="shared" si="1"/>
        <v>1169</v>
      </c>
      <c r="E15" s="911">
        <f t="shared" si="2"/>
        <v>701</v>
      </c>
      <c r="F15" s="911">
        <v>491</v>
      </c>
      <c r="G15" s="911">
        <v>210</v>
      </c>
      <c r="H15" s="911">
        <v>468</v>
      </c>
    </row>
    <row r="16" spans="1:10" ht="15.75" x14ac:dyDescent="0.25">
      <c r="A16" s="908">
        <v>8</v>
      </c>
      <c r="B16" s="908" t="s">
        <v>173</v>
      </c>
      <c r="C16" s="909" t="s">
        <v>174</v>
      </c>
      <c r="D16" s="910">
        <f t="shared" si="1"/>
        <v>5922</v>
      </c>
      <c r="E16" s="911">
        <f t="shared" si="2"/>
        <v>3553</v>
      </c>
      <c r="F16" s="911">
        <v>2487</v>
      </c>
      <c r="G16" s="911">
        <v>1066</v>
      </c>
      <c r="H16" s="911">
        <v>2369</v>
      </c>
    </row>
    <row r="17" spans="1:8" ht="15.75" x14ac:dyDescent="0.25">
      <c r="A17" s="908">
        <v>9</v>
      </c>
      <c r="B17" s="908" t="s">
        <v>40</v>
      </c>
      <c r="C17" s="909" t="s">
        <v>41</v>
      </c>
      <c r="D17" s="910">
        <f t="shared" si="1"/>
        <v>1143</v>
      </c>
      <c r="E17" s="911">
        <f t="shared" si="2"/>
        <v>686</v>
      </c>
      <c r="F17" s="911">
        <v>480</v>
      </c>
      <c r="G17" s="911">
        <v>206</v>
      </c>
      <c r="H17" s="911">
        <v>457</v>
      </c>
    </row>
    <row r="18" spans="1:8" ht="15.75" x14ac:dyDescent="0.25">
      <c r="A18" s="908">
        <v>10</v>
      </c>
      <c r="B18" s="908" t="s">
        <v>30</v>
      </c>
      <c r="C18" s="909" t="s">
        <v>770</v>
      </c>
      <c r="D18" s="910">
        <f t="shared" si="1"/>
        <v>7034</v>
      </c>
      <c r="E18" s="911">
        <f t="shared" si="2"/>
        <v>4220</v>
      </c>
      <c r="F18" s="911">
        <v>2954</v>
      </c>
      <c r="G18" s="911">
        <v>1266</v>
      </c>
      <c r="H18" s="911">
        <v>2814</v>
      </c>
    </row>
    <row r="19" spans="1:8" ht="15.75" x14ac:dyDescent="0.25">
      <c r="A19" s="908">
        <v>11</v>
      </c>
      <c r="B19" s="908" t="s">
        <v>175</v>
      </c>
      <c r="C19" s="909" t="s">
        <v>176</v>
      </c>
      <c r="D19" s="910">
        <f t="shared" si="1"/>
        <v>1158</v>
      </c>
      <c r="E19" s="911">
        <f t="shared" si="2"/>
        <v>695</v>
      </c>
      <c r="F19" s="911">
        <v>487</v>
      </c>
      <c r="G19" s="911">
        <v>208</v>
      </c>
      <c r="H19" s="911">
        <v>463</v>
      </c>
    </row>
    <row r="20" spans="1:8" ht="15.75" x14ac:dyDescent="0.25">
      <c r="A20" s="908">
        <v>12</v>
      </c>
      <c r="B20" s="908" t="s">
        <v>80</v>
      </c>
      <c r="C20" s="909" t="s">
        <v>81</v>
      </c>
      <c r="D20" s="910">
        <f t="shared" si="1"/>
        <v>4017</v>
      </c>
      <c r="E20" s="911">
        <f t="shared" si="2"/>
        <v>2410</v>
      </c>
      <c r="F20" s="911">
        <v>1687</v>
      </c>
      <c r="G20" s="911">
        <v>723</v>
      </c>
      <c r="H20" s="911">
        <v>1607</v>
      </c>
    </row>
    <row r="21" spans="1:8" ht="15.75" x14ac:dyDescent="0.25">
      <c r="A21" s="908">
        <v>13</v>
      </c>
      <c r="B21" s="908" t="s">
        <v>238</v>
      </c>
      <c r="C21" s="909" t="s">
        <v>239</v>
      </c>
      <c r="D21" s="910">
        <f t="shared" si="1"/>
        <v>3630</v>
      </c>
      <c r="E21" s="911">
        <f t="shared" si="2"/>
        <v>2178</v>
      </c>
      <c r="F21" s="911">
        <v>1525</v>
      </c>
      <c r="G21" s="911">
        <v>653</v>
      </c>
      <c r="H21" s="911">
        <v>1452</v>
      </c>
    </row>
    <row r="22" spans="1:8" ht="15.75" x14ac:dyDescent="0.25">
      <c r="A22" s="908">
        <v>14</v>
      </c>
      <c r="B22" s="908" t="s">
        <v>240</v>
      </c>
      <c r="C22" s="909" t="s">
        <v>771</v>
      </c>
      <c r="D22" s="910">
        <f t="shared" si="1"/>
        <v>1349</v>
      </c>
      <c r="E22" s="911">
        <f t="shared" si="2"/>
        <v>809</v>
      </c>
      <c r="F22" s="911">
        <v>566</v>
      </c>
      <c r="G22" s="911">
        <v>243</v>
      </c>
      <c r="H22" s="911">
        <v>540</v>
      </c>
    </row>
    <row r="23" spans="1:8" ht="15.75" x14ac:dyDescent="0.25">
      <c r="A23" s="908">
        <v>15</v>
      </c>
      <c r="B23" s="908" t="s">
        <v>88</v>
      </c>
      <c r="C23" s="909" t="s">
        <v>89</v>
      </c>
      <c r="D23" s="910">
        <f t="shared" si="1"/>
        <v>1625</v>
      </c>
      <c r="E23" s="911">
        <f t="shared" si="2"/>
        <v>975</v>
      </c>
      <c r="F23" s="911">
        <v>683</v>
      </c>
      <c r="G23" s="911">
        <v>292</v>
      </c>
      <c r="H23" s="911">
        <v>650</v>
      </c>
    </row>
    <row r="24" spans="1:8" ht="15.75" x14ac:dyDescent="0.25">
      <c r="A24" s="908">
        <v>16</v>
      </c>
      <c r="B24" s="908" t="s">
        <v>113</v>
      </c>
      <c r="C24" s="909" t="s">
        <v>114</v>
      </c>
      <c r="D24" s="910">
        <f t="shared" si="1"/>
        <v>1249</v>
      </c>
      <c r="E24" s="911">
        <f t="shared" si="2"/>
        <v>749</v>
      </c>
      <c r="F24" s="911">
        <v>524</v>
      </c>
      <c r="G24" s="911">
        <v>225</v>
      </c>
      <c r="H24" s="911">
        <v>500</v>
      </c>
    </row>
    <row r="25" spans="1:8" ht="15.75" x14ac:dyDescent="0.25">
      <c r="A25" s="908">
        <v>17</v>
      </c>
      <c r="B25" s="908" t="s">
        <v>137</v>
      </c>
      <c r="C25" s="909" t="s">
        <v>138</v>
      </c>
      <c r="D25" s="910">
        <f t="shared" si="1"/>
        <v>1146</v>
      </c>
      <c r="E25" s="911">
        <f t="shared" si="2"/>
        <v>688</v>
      </c>
      <c r="F25" s="911">
        <v>482</v>
      </c>
      <c r="G25" s="911">
        <v>206</v>
      </c>
      <c r="H25" s="911">
        <v>458</v>
      </c>
    </row>
    <row r="26" spans="1:8" ht="15.75" x14ac:dyDescent="0.25">
      <c r="A26" s="908">
        <v>18</v>
      </c>
      <c r="B26" s="908" t="s">
        <v>115</v>
      </c>
      <c r="C26" s="909" t="s">
        <v>116</v>
      </c>
      <c r="D26" s="910">
        <f t="shared" si="1"/>
        <v>1489</v>
      </c>
      <c r="E26" s="911">
        <f t="shared" si="2"/>
        <v>893</v>
      </c>
      <c r="F26" s="911">
        <v>625</v>
      </c>
      <c r="G26" s="911">
        <v>268</v>
      </c>
      <c r="H26" s="911">
        <v>596</v>
      </c>
    </row>
    <row r="27" spans="1:8" ht="15.75" x14ac:dyDescent="0.25">
      <c r="A27" s="908">
        <v>19</v>
      </c>
      <c r="B27" s="908" t="s">
        <v>42</v>
      </c>
      <c r="C27" s="909" t="s">
        <v>43</v>
      </c>
      <c r="D27" s="910">
        <f t="shared" si="1"/>
        <v>1975</v>
      </c>
      <c r="E27" s="911">
        <f t="shared" si="2"/>
        <v>1185</v>
      </c>
      <c r="F27" s="911">
        <v>830</v>
      </c>
      <c r="G27" s="911">
        <v>355</v>
      </c>
      <c r="H27" s="911">
        <v>790</v>
      </c>
    </row>
    <row r="28" spans="1:8" ht="15.75" x14ac:dyDescent="0.25">
      <c r="A28" s="908">
        <v>20</v>
      </c>
      <c r="B28" s="908" t="s">
        <v>171</v>
      </c>
      <c r="C28" s="909" t="s">
        <v>507</v>
      </c>
      <c r="D28" s="910">
        <f t="shared" si="1"/>
        <v>7727</v>
      </c>
      <c r="E28" s="911">
        <f t="shared" si="2"/>
        <v>4636</v>
      </c>
      <c r="F28" s="911">
        <v>3245</v>
      </c>
      <c r="G28" s="911">
        <v>1391</v>
      </c>
      <c r="H28" s="911">
        <v>3091</v>
      </c>
    </row>
    <row r="29" spans="1:8" ht="15.75" x14ac:dyDescent="0.25">
      <c r="A29" s="908">
        <v>21</v>
      </c>
      <c r="B29" s="908" t="s">
        <v>44</v>
      </c>
      <c r="C29" s="909" t="s">
        <v>772</v>
      </c>
      <c r="D29" s="910">
        <f t="shared" si="1"/>
        <v>5675</v>
      </c>
      <c r="E29" s="911">
        <f t="shared" si="2"/>
        <v>3405</v>
      </c>
      <c r="F29" s="911">
        <v>2384</v>
      </c>
      <c r="G29" s="911">
        <v>1021</v>
      </c>
      <c r="H29" s="911">
        <v>2270</v>
      </c>
    </row>
    <row r="30" spans="1:8" ht="15.75" x14ac:dyDescent="0.25">
      <c r="A30" s="908">
        <v>22</v>
      </c>
      <c r="B30" s="908" t="s">
        <v>157</v>
      </c>
      <c r="C30" s="909" t="s">
        <v>561</v>
      </c>
      <c r="D30" s="910">
        <f t="shared" si="1"/>
        <v>5683</v>
      </c>
      <c r="E30" s="911">
        <f t="shared" si="2"/>
        <v>3410</v>
      </c>
      <c r="F30" s="911">
        <v>2387</v>
      </c>
      <c r="G30" s="911">
        <v>1023</v>
      </c>
      <c r="H30" s="911">
        <v>2273</v>
      </c>
    </row>
    <row r="31" spans="1:8" ht="15.75" x14ac:dyDescent="0.25">
      <c r="A31" s="908">
        <v>23</v>
      </c>
      <c r="B31" s="908" t="s">
        <v>117</v>
      </c>
      <c r="C31" s="909" t="s">
        <v>564</v>
      </c>
      <c r="D31" s="910">
        <f t="shared" si="1"/>
        <v>11372</v>
      </c>
      <c r="E31" s="911">
        <f t="shared" si="2"/>
        <v>6823</v>
      </c>
      <c r="F31" s="911">
        <v>4776</v>
      </c>
      <c r="G31" s="911">
        <v>2047</v>
      </c>
      <c r="H31" s="911">
        <v>4549</v>
      </c>
    </row>
    <row r="32" spans="1:8" ht="15.75" x14ac:dyDescent="0.25">
      <c r="A32" s="908">
        <v>24</v>
      </c>
      <c r="B32" s="908" t="s">
        <v>46</v>
      </c>
      <c r="C32" s="909" t="s">
        <v>773</v>
      </c>
      <c r="D32" s="910">
        <f t="shared" si="1"/>
        <v>9124</v>
      </c>
      <c r="E32" s="911">
        <f t="shared" si="2"/>
        <v>5474</v>
      </c>
      <c r="F32" s="911">
        <v>3832</v>
      </c>
      <c r="G32" s="911">
        <v>1642</v>
      </c>
      <c r="H32" s="911">
        <v>3650</v>
      </c>
    </row>
    <row r="33" spans="1:8" ht="15.75" x14ac:dyDescent="0.25">
      <c r="A33" s="908">
        <v>25</v>
      </c>
      <c r="B33" s="908" t="s">
        <v>149</v>
      </c>
      <c r="C33" s="909" t="s">
        <v>774</v>
      </c>
      <c r="D33" s="910">
        <f t="shared" si="1"/>
        <v>22023</v>
      </c>
      <c r="E33" s="911">
        <f t="shared" si="2"/>
        <v>13214</v>
      </c>
      <c r="F33" s="911">
        <v>9250</v>
      </c>
      <c r="G33" s="911">
        <v>3964</v>
      </c>
      <c r="H33" s="911">
        <v>8809</v>
      </c>
    </row>
    <row r="34" spans="1:8" ht="15.75" x14ac:dyDescent="0.25">
      <c r="A34" s="908">
        <v>26</v>
      </c>
      <c r="B34" s="908" t="s">
        <v>54</v>
      </c>
      <c r="C34" s="909" t="s">
        <v>55</v>
      </c>
      <c r="D34" s="910">
        <f t="shared" si="1"/>
        <v>14466</v>
      </c>
      <c r="E34" s="911">
        <f t="shared" si="2"/>
        <v>8680</v>
      </c>
      <c r="F34" s="911">
        <v>6076</v>
      </c>
      <c r="G34" s="911">
        <v>2604</v>
      </c>
      <c r="H34" s="911">
        <v>5786</v>
      </c>
    </row>
    <row r="35" spans="1:8" ht="15.75" x14ac:dyDescent="0.25">
      <c r="A35" s="908">
        <v>27</v>
      </c>
      <c r="B35" s="908" t="s">
        <v>48</v>
      </c>
      <c r="C35" s="909" t="s">
        <v>49</v>
      </c>
      <c r="D35" s="910">
        <f t="shared" si="1"/>
        <v>12097</v>
      </c>
      <c r="E35" s="911">
        <f t="shared" si="2"/>
        <v>7258</v>
      </c>
      <c r="F35" s="911">
        <v>5081</v>
      </c>
      <c r="G35" s="911">
        <v>2177</v>
      </c>
      <c r="H35" s="911">
        <v>4839</v>
      </c>
    </row>
    <row r="36" spans="1:8" ht="15.75" x14ac:dyDescent="0.25">
      <c r="A36" s="908">
        <v>28</v>
      </c>
      <c r="B36" s="908" t="s">
        <v>56</v>
      </c>
      <c r="C36" s="909" t="s">
        <v>57</v>
      </c>
      <c r="D36" s="910">
        <f t="shared" si="1"/>
        <v>6958</v>
      </c>
      <c r="E36" s="911">
        <f t="shared" si="2"/>
        <v>4175</v>
      </c>
      <c r="F36" s="911">
        <v>2923</v>
      </c>
      <c r="G36" s="911">
        <v>1252</v>
      </c>
      <c r="H36" s="911">
        <v>2783</v>
      </c>
    </row>
    <row r="37" spans="1:8" ht="15.75" x14ac:dyDescent="0.25">
      <c r="A37" s="908">
        <v>29</v>
      </c>
      <c r="B37" s="908" t="s">
        <v>50</v>
      </c>
      <c r="C37" s="909" t="s">
        <v>775</v>
      </c>
      <c r="D37" s="910">
        <f t="shared" si="1"/>
        <v>15875</v>
      </c>
      <c r="E37" s="911">
        <f t="shared" si="2"/>
        <v>9525</v>
      </c>
      <c r="F37" s="911">
        <v>6668</v>
      </c>
      <c r="G37" s="911">
        <v>2857</v>
      </c>
      <c r="H37" s="911">
        <v>6350</v>
      </c>
    </row>
    <row r="38" spans="1:8" ht="15.75" x14ac:dyDescent="0.25">
      <c r="A38" s="908">
        <v>30</v>
      </c>
      <c r="B38" s="908" t="s">
        <v>52</v>
      </c>
      <c r="C38" s="909" t="s">
        <v>53</v>
      </c>
      <c r="D38" s="910">
        <f t="shared" si="1"/>
        <v>8940</v>
      </c>
      <c r="E38" s="911">
        <f t="shared" si="2"/>
        <v>5364</v>
      </c>
      <c r="F38" s="911">
        <v>3755</v>
      </c>
      <c r="G38" s="911">
        <v>1609</v>
      </c>
      <c r="H38" s="911">
        <v>3576</v>
      </c>
    </row>
    <row r="39" spans="1:8" ht="15.75" x14ac:dyDescent="0.25">
      <c r="A39" s="908">
        <v>31</v>
      </c>
      <c r="B39" s="908" t="s">
        <v>217</v>
      </c>
      <c r="C39" s="909" t="s">
        <v>776</v>
      </c>
      <c r="D39" s="910">
        <f t="shared" si="1"/>
        <v>6641</v>
      </c>
      <c r="E39" s="911">
        <f t="shared" si="2"/>
        <v>3985</v>
      </c>
      <c r="F39" s="911">
        <v>2790</v>
      </c>
      <c r="G39" s="911">
        <v>1195</v>
      </c>
      <c r="H39" s="911">
        <v>2656</v>
      </c>
    </row>
    <row r="40" spans="1:8" ht="15.75" x14ac:dyDescent="0.25">
      <c r="A40" s="908">
        <v>32</v>
      </c>
      <c r="B40" s="908" t="s">
        <v>177</v>
      </c>
      <c r="C40" s="909" t="s">
        <v>178</v>
      </c>
      <c r="D40" s="910">
        <f t="shared" si="1"/>
        <v>2421</v>
      </c>
      <c r="E40" s="911">
        <f t="shared" si="2"/>
        <v>1453</v>
      </c>
      <c r="F40" s="911">
        <v>1017</v>
      </c>
      <c r="G40" s="911">
        <v>436</v>
      </c>
      <c r="H40" s="911">
        <v>968</v>
      </c>
    </row>
    <row r="41" spans="1:8" ht="15.75" x14ac:dyDescent="0.25">
      <c r="A41" s="908">
        <v>33</v>
      </c>
      <c r="B41" s="908" t="s">
        <v>20</v>
      </c>
      <c r="C41" s="909" t="s">
        <v>21</v>
      </c>
      <c r="D41" s="910">
        <f t="shared" si="1"/>
        <v>3756</v>
      </c>
      <c r="E41" s="911">
        <f t="shared" si="2"/>
        <v>2254</v>
      </c>
      <c r="F41" s="911">
        <v>1578</v>
      </c>
      <c r="G41" s="911">
        <v>676</v>
      </c>
      <c r="H41" s="911">
        <v>1502</v>
      </c>
    </row>
    <row r="42" spans="1:8" ht="15.75" x14ac:dyDescent="0.25">
      <c r="A42" s="908">
        <v>34</v>
      </c>
      <c r="B42" s="908" t="s">
        <v>179</v>
      </c>
      <c r="C42" s="909" t="s">
        <v>180</v>
      </c>
      <c r="D42" s="910">
        <f t="shared" si="1"/>
        <v>732</v>
      </c>
      <c r="E42" s="911">
        <f t="shared" si="2"/>
        <v>439</v>
      </c>
      <c r="F42" s="911">
        <v>307</v>
      </c>
      <c r="G42" s="911">
        <v>132</v>
      </c>
      <c r="H42" s="911">
        <v>293</v>
      </c>
    </row>
    <row r="43" spans="1:8" ht="15.75" x14ac:dyDescent="0.25">
      <c r="A43" s="908">
        <v>35</v>
      </c>
      <c r="B43" s="908" t="s">
        <v>139</v>
      </c>
      <c r="C43" s="909" t="s">
        <v>140</v>
      </c>
      <c r="D43" s="910">
        <f t="shared" si="1"/>
        <v>854</v>
      </c>
      <c r="E43" s="911">
        <f t="shared" si="2"/>
        <v>512</v>
      </c>
      <c r="F43" s="911">
        <v>358</v>
      </c>
      <c r="G43" s="911">
        <v>154</v>
      </c>
      <c r="H43" s="911">
        <v>342</v>
      </c>
    </row>
    <row r="44" spans="1:8" ht="15.75" x14ac:dyDescent="0.25">
      <c r="A44" s="908">
        <v>36</v>
      </c>
      <c r="B44" s="908" t="s">
        <v>242</v>
      </c>
      <c r="C44" s="909" t="s">
        <v>243</v>
      </c>
      <c r="D44" s="910">
        <f t="shared" si="1"/>
        <v>4230</v>
      </c>
      <c r="E44" s="911">
        <f t="shared" si="2"/>
        <v>2538</v>
      </c>
      <c r="F44" s="911">
        <v>1777</v>
      </c>
      <c r="G44" s="911">
        <v>761</v>
      </c>
      <c r="H44" s="911">
        <v>1692</v>
      </c>
    </row>
    <row r="45" spans="1:8" ht="15.75" x14ac:dyDescent="0.25">
      <c r="A45" s="908">
        <v>37</v>
      </c>
      <c r="B45" s="908" t="s">
        <v>159</v>
      </c>
      <c r="C45" s="909" t="s">
        <v>160</v>
      </c>
      <c r="D45" s="910">
        <f t="shared" si="1"/>
        <v>1565</v>
      </c>
      <c r="E45" s="911">
        <f t="shared" si="2"/>
        <v>939</v>
      </c>
      <c r="F45" s="911">
        <v>657</v>
      </c>
      <c r="G45" s="911">
        <v>282</v>
      </c>
      <c r="H45" s="911">
        <v>626</v>
      </c>
    </row>
    <row r="46" spans="1:8" ht="15.75" x14ac:dyDescent="0.25">
      <c r="A46" s="908">
        <v>38</v>
      </c>
      <c r="B46" s="908" t="s">
        <v>58</v>
      </c>
      <c r="C46" s="909" t="s">
        <v>59</v>
      </c>
      <c r="D46" s="910">
        <f t="shared" si="1"/>
        <v>5851</v>
      </c>
      <c r="E46" s="911">
        <f t="shared" si="2"/>
        <v>3511</v>
      </c>
      <c r="F46" s="911">
        <v>2458</v>
      </c>
      <c r="G46" s="911">
        <v>1053</v>
      </c>
      <c r="H46" s="911">
        <v>2340</v>
      </c>
    </row>
    <row r="47" spans="1:8" ht="15.75" x14ac:dyDescent="0.25">
      <c r="A47" s="908">
        <v>39</v>
      </c>
      <c r="B47" s="908" t="s">
        <v>119</v>
      </c>
      <c r="C47" s="909" t="s">
        <v>120</v>
      </c>
      <c r="D47" s="910">
        <f t="shared" si="1"/>
        <v>1596</v>
      </c>
      <c r="E47" s="911">
        <f t="shared" si="2"/>
        <v>958</v>
      </c>
      <c r="F47" s="911">
        <v>671</v>
      </c>
      <c r="G47" s="911">
        <v>287</v>
      </c>
      <c r="H47" s="911">
        <v>638</v>
      </c>
    </row>
    <row r="48" spans="1:8" ht="15.75" x14ac:dyDescent="0.25">
      <c r="A48" s="908">
        <v>40</v>
      </c>
      <c r="B48" s="908" t="s">
        <v>121</v>
      </c>
      <c r="C48" s="909" t="s">
        <v>122</v>
      </c>
      <c r="D48" s="910">
        <f t="shared" si="1"/>
        <v>1369</v>
      </c>
      <c r="E48" s="911">
        <f t="shared" si="2"/>
        <v>821</v>
      </c>
      <c r="F48" s="911">
        <v>575</v>
      </c>
      <c r="G48" s="911">
        <v>246</v>
      </c>
      <c r="H48" s="911">
        <v>548</v>
      </c>
    </row>
    <row r="49" spans="1:8" ht="15.75" x14ac:dyDescent="0.25">
      <c r="A49" s="908">
        <v>41</v>
      </c>
      <c r="B49" s="908" t="s">
        <v>244</v>
      </c>
      <c r="C49" s="909" t="s">
        <v>777</v>
      </c>
      <c r="D49" s="910">
        <f t="shared" si="1"/>
        <v>3094</v>
      </c>
      <c r="E49" s="911">
        <f t="shared" si="2"/>
        <v>1856</v>
      </c>
      <c r="F49" s="911">
        <v>1299</v>
      </c>
      <c r="G49" s="911">
        <v>557</v>
      </c>
      <c r="H49" s="911">
        <v>1238</v>
      </c>
    </row>
    <row r="50" spans="1:8" ht="15.75" x14ac:dyDescent="0.25">
      <c r="A50" s="908">
        <v>42</v>
      </c>
      <c r="B50" s="908" t="s">
        <v>246</v>
      </c>
      <c r="C50" s="909" t="s">
        <v>247</v>
      </c>
      <c r="D50" s="910">
        <f t="shared" si="1"/>
        <v>1015</v>
      </c>
      <c r="E50" s="911">
        <f t="shared" si="2"/>
        <v>609</v>
      </c>
      <c r="F50" s="911">
        <v>426</v>
      </c>
      <c r="G50" s="911">
        <v>183</v>
      </c>
      <c r="H50" s="911">
        <v>406</v>
      </c>
    </row>
    <row r="51" spans="1:8" ht="15.75" x14ac:dyDescent="0.25">
      <c r="A51" s="908">
        <v>43</v>
      </c>
      <c r="B51" s="908" t="s">
        <v>123</v>
      </c>
      <c r="C51" s="909" t="s">
        <v>124</v>
      </c>
      <c r="D51" s="910">
        <f t="shared" si="1"/>
        <v>1962</v>
      </c>
      <c r="E51" s="911">
        <f t="shared" si="2"/>
        <v>1177</v>
      </c>
      <c r="F51" s="911">
        <v>824</v>
      </c>
      <c r="G51" s="911">
        <v>353</v>
      </c>
      <c r="H51" s="911">
        <v>785</v>
      </c>
    </row>
    <row r="52" spans="1:8" ht="15.75" x14ac:dyDescent="0.25">
      <c r="A52" s="908">
        <v>44</v>
      </c>
      <c r="B52" s="908" t="s">
        <v>161</v>
      </c>
      <c r="C52" s="909" t="s">
        <v>162</v>
      </c>
      <c r="D52" s="910">
        <f t="shared" si="1"/>
        <v>2070</v>
      </c>
      <c r="E52" s="911">
        <f t="shared" si="2"/>
        <v>1242</v>
      </c>
      <c r="F52" s="911">
        <v>869</v>
      </c>
      <c r="G52" s="911">
        <v>373</v>
      </c>
      <c r="H52" s="911">
        <v>828</v>
      </c>
    </row>
    <row r="53" spans="1:8" ht="15.75" x14ac:dyDescent="0.25">
      <c r="A53" s="908">
        <v>45</v>
      </c>
      <c r="B53" s="908" t="s">
        <v>248</v>
      </c>
      <c r="C53" s="909" t="s">
        <v>249</v>
      </c>
      <c r="D53" s="910">
        <f t="shared" si="1"/>
        <v>1563</v>
      </c>
      <c r="E53" s="911">
        <f t="shared" si="2"/>
        <v>938</v>
      </c>
      <c r="F53" s="911">
        <v>657</v>
      </c>
      <c r="G53" s="911">
        <v>281</v>
      </c>
      <c r="H53" s="911">
        <v>625</v>
      </c>
    </row>
    <row r="54" spans="1:8" ht="15.75" x14ac:dyDescent="0.25">
      <c r="A54" s="908">
        <v>46</v>
      </c>
      <c r="B54" s="908" t="s">
        <v>250</v>
      </c>
      <c r="C54" s="909" t="s">
        <v>251</v>
      </c>
      <c r="D54" s="910">
        <f t="shared" si="1"/>
        <v>1576</v>
      </c>
      <c r="E54" s="911">
        <f t="shared" si="2"/>
        <v>946</v>
      </c>
      <c r="F54" s="911">
        <v>662</v>
      </c>
      <c r="G54" s="911">
        <v>284</v>
      </c>
      <c r="H54" s="911">
        <v>630</v>
      </c>
    </row>
    <row r="55" spans="1:8" ht="15.75" x14ac:dyDescent="0.25">
      <c r="A55" s="908">
        <v>47</v>
      </c>
      <c r="B55" s="908" t="s">
        <v>82</v>
      </c>
      <c r="C55" s="909" t="s">
        <v>83</v>
      </c>
      <c r="D55" s="910">
        <f t="shared" si="1"/>
        <v>5720</v>
      </c>
      <c r="E55" s="911">
        <f t="shared" si="2"/>
        <v>3432</v>
      </c>
      <c r="F55" s="911">
        <v>2402</v>
      </c>
      <c r="G55" s="911">
        <v>1030</v>
      </c>
      <c r="H55" s="911">
        <v>2288</v>
      </c>
    </row>
    <row r="56" spans="1:8" ht="15.75" x14ac:dyDescent="0.25">
      <c r="A56" s="908">
        <v>48</v>
      </c>
      <c r="B56" s="908" t="s">
        <v>32</v>
      </c>
      <c r="C56" s="909" t="s">
        <v>33</v>
      </c>
      <c r="D56" s="910">
        <f t="shared" si="1"/>
        <v>2004</v>
      </c>
      <c r="E56" s="911">
        <f t="shared" si="2"/>
        <v>1202</v>
      </c>
      <c r="F56" s="911">
        <v>841</v>
      </c>
      <c r="G56" s="911">
        <v>361</v>
      </c>
      <c r="H56" s="911">
        <v>802</v>
      </c>
    </row>
    <row r="57" spans="1:8" ht="15.75" x14ac:dyDescent="0.25">
      <c r="A57" s="908">
        <v>49</v>
      </c>
      <c r="B57" s="908" t="s">
        <v>125</v>
      </c>
      <c r="C57" s="909" t="s">
        <v>126</v>
      </c>
      <c r="D57" s="910">
        <f t="shared" si="1"/>
        <v>1423</v>
      </c>
      <c r="E57" s="911">
        <f t="shared" si="2"/>
        <v>854</v>
      </c>
      <c r="F57" s="911">
        <v>598</v>
      </c>
      <c r="G57" s="911">
        <v>256</v>
      </c>
      <c r="H57" s="911">
        <v>569</v>
      </c>
    </row>
    <row r="58" spans="1:8" ht="15.75" x14ac:dyDescent="0.25">
      <c r="A58" s="908">
        <v>50</v>
      </c>
      <c r="B58" s="908" t="s">
        <v>181</v>
      </c>
      <c r="C58" s="909" t="s">
        <v>182</v>
      </c>
      <c r="D58" s="910">
        <f t="shared" si="1"/>
        <v>1470</v>
      </c>
      <c r="E58" s="911">
        <f t="shared" si="2"/>
        <v>882</v>
      </c>
      <c r="F58" s="911">
        <v>617</v>
      </c>
      <c r="G58" s="911">
        <v>265</v>
      </c>
      <c r="H58" s="911">
        <v>588</v>
      </c>
    </row>
    <row r="59" spans="1:8" ht="15.75" x14ac:dyDescent="0.25">
      <c r="A59" s="908">
        <v>51</v>
      </c>
      <c r="B59" s="908" t="s">
        <v>163</v>
      </c>
      <c r="C59" s="909" t="s">
        <v>164</v>
      </c>
      <c r="D59" s="910">
        <f t="shared" si="1"/>
        <v>1852</v>
      </c>
      <c r="E59" s="911">
        <f t="shared" si="2"/>
        <v>1111</v>
      </c>
      <c r="F59" s="911">
        <v>778</v>
      </c>
      <c r="G59" s="911">
        <v>333</v>
      </c>
      <c r="H59" s="911">
        <v>741</v>
      </c>
    </row>
    <row r="60" spans="1:8" ht="15.75" x14ac:dyDescent="0.25">
      <c r="A60" s="908">
        <v>52</v>
      </c>
      <c r="B60" s="908" t="s">
        <v>252</v>
      </c>
      <c r="C60" s="909" t="s">
        <v>253</v>
      </c>
      <c r="D60" s="910">
        <f t="shared" si="1"/>
        <v>1178</v>
      </c>
      <c r="E60" s="911">
        <f t="shared" si="2"/>
        <v>707</v>
      </c>
      <c r="F60" s="911">
        <v>495</v>
      </c>
      <c r="G60" s="911">
        <v>212</v>
      </c>
      <c r="H60" s="911">
        <v>471</v>
      </c>
    </row>
    <row r="61" spans="1:8" ht="15.75" x14ac:dyDescent="0.25">
      <c r="A61" s="908">
        <v>53</v>
      </c>
      <c r="B61" s="908" t="s">
        <v>62</v>
      </c>
      <c r="C61" s="909" t="s">
        <v>63</v>
      </c>
      <c r="D61" s="910">
        <f t="shared" si="1"/>
        <v>8348</v>
      </c>
      <c r="E61" s="911">
        <f t="shared" si="2"/>
        <v>5009</v>
      </c>
      <c r="F61" s="911">
        <v>3506</v>
      </c>
      <c r="G61" s="911">
        <v>1503</v>
      </c>
      <c r="H61" s="911">
        <v>3339</v>
      </c>
    </row>
    <row r="62" spans="1:8" ht="15.75" x14ac:dyDescent="0.25">
      <c r="A62" s="908">
        <v>54</v>
      </c>
      <c r="B62" s="908" t="s">
        <v>64</v>
      </c>
      <c r="C62" s="909" t="s">
        <v>65</v>
      </c>
      <c r="D62" s="910">
        <f t="shared" si="1"/>
        <v>5175</v>
      </c>
      <c r="E62" s="911">
        <f t="shared" si="2"/>
        <v>3105</v>
      </c>
      <c r="F62" s="911">
        <v>2174</v>
      </c>
      <c r="G62" s="911">
        <v>931</v>
      </c>
      <c r="H62" s="911">
        <v>2070</v>
      </c>
    </row>
    <row r="63" spans="1:8" ht="15.75" x14ac:dyDescent="0.25">
      <c r="A63" s="908">
        <v>55</v>
      </c>
      <c r="B63" s="908" t="s">
        <v>66</v>
      </c>
      <c r="C63" s="909" t="s">
        <v>778</v>
      </c>
      <c r="D63" s="910">
        <f t="shared" si="1"/>
        <v>10905</v>
      </c>
      <c r="E63" s="911">
        <f t="shared" si="2"/>
        <v>6543</v>
      </c>
      <c r="F63" s="911">
        <v>4580</v>
      </c>
      <c r="G63" s="911">
        <v>1963</v>
      </c>
      <c r="H63" s="911">
        <v>4362</v>
      </c>
    </row>
    <row r="64" spans="1:8" ht="15.75" x14ac:dyDescent="0.25">
      <c r="A64" s="908">
        <v>56</v>
      </c>
      <c r="B64" s="908" t="s">
        <v>60</v>
      </c>
      <c r="C64" s="909" t="s">
        <v>61</v>
      </c>
      <c r="D64" s="910">
        <f t="shared" si="1"/>
        <v>6476</v>
      </c>
      <c r="E64" s="911">
        <f t="shared" si="2"/>
        <v>3886</v>
      </c>
      <c r="F64" s="911">
        <v>2720</v>
      </c>
      <c r="G64" s="911">
        <v>1166</v>
      </c>
      <c r="H64" s="911">
        <v>2590</v>
      </c>
    </row>
    <row r="65" spans="1:8" ht="15.75" x14ac:dyDescent="0.25">
      <c r="A65" s="908">
        <v>57</v>
      </c>
      <c r="B65" s="908" t="s">
        <v>183</v>
      </c>
      <c r="C65" s="909" t="s">
        <v>184</v>
      </c>
      <c r="D65" s="910">
        <f t="shared" si="1"/>
        <v>2498</v>
      </c>
      <c r="E65" s="911">
        <f t="shared" si="2"/>
        <v>1499</v>
      </c>
      <c r="F65" s="911">
        <v>1049</v>
      </c>
      <c r="G65" s="911">
        <v>450</v>
      </c>
      <c r="H65" s="911">
        <v>999</v>
      </c>
    </row>
    <row r="66" spans="1:8" ht="15.75" x14ac:dyDescent="0.25">
      <c r="A66" s="908">
        <v>58</v>
      </c>
      <c r="B66" s="908" t="s">
        <v>165</v>
      </c>
      <c r="C66" s="909" t="s">
        <v>166</v>
      </c>
      <c r="D66" s="910">
        <f t="shared" si="1"/>
        <v>1111</v>
      </c>
      <c r="E66" s="911">
        <f t="shared" si="2"/>
        <v>667</v>
      </c>
      <c r="F66" s="911">
        <v>467</v>
      </c>
      <c r="G66" s="911">
        <v>200</v>
      </c>
      <c r="H66" s="911">
        <v>444</v>
      </c>
    </row>
    <row r="67" spans="1:8" ht="15.75" x14ac:dyDescent="0.25">
      <c r="A67" s="908">
        <v>59</v>
      </c>
      <c r="B67" s="908" t="s">
        <v>86</v>
      </c>
      <c r="C67" s="909" t="s">
        <v>87</v>
      </c>
      <c r="D67" s="910">
        <f t="shared" si="1"/>
        <v>1975</v>
      </c>
      <c r="E67" s="911">
        <f t="shared" si="2"/>
        <v>1185</v>
      </c>
      <c r="F67" s="911">
        <v>830</v>
      </c>
      <c r="G67" s="911">
        <v>355</v>
      </c>
      <c r="H67" s="911">
        <v>790</v>
      </c>
    </row>
    <row r="68" spans="1:8" ht="15.75" x14ac:dyDescent="0.25">
      <c r="A68" s="908">
        <v>60</v>
      </c>
      <c r="B68" s="908" t="s">
        <v>185</v>
      </c>
      <c r="C68" s="909" t="s">
        <v>186</v>
      </c>
      <c r="D68" s="910">
        <f t="shared" si="1"/>
        <v>9045</v>
      </c>
      <c r="E68" s="911">
        <f t="shared" si="2"/>
        <v>5427</v>
      </c>
      <c r="F68" s="911">
        <v>3799</v>
      </c>
      <c r="G68" s="911">
        <v>1628</v>
      </c>
      <c r="H68" s="911">
        <v>3618</v>
      </c>
    </row>
    <row r="69" spans="1:8" ht="15.75" x14ac:dyDescent="0.25">
      <c r="A69" s="908">
        <v>61</v>
      </c>
      <c r="B69" s="908" t="s">
        <v>84</v>
      </c>
      <c r="C69" s="909" t="s">
        <v>85</v>
      </c>
      <c r="D69" s="910">
        <f t="shared" si="1"/>
        <v>4664</v>
      </c>
      <c r="E69" s="911">
        <f t="shared" si="2"/>
        <v>2798</v>
      </c>
      <c r="F69" s="911">
        <v>1959</v>
      </c>
      <c r="G69" s="911">
        <v>839</v>
      </c>
      <c r="H69" s="911">
        <v>1866</v>
      </c>
    </row>
    <row r="70" spans="1:8" ht="15.75" x14ac:dyDescent="0.25">
      <c r="A70" s="908">
        <v>62</v>
      </c>
      <c r="B70" s="908" t="s">
        <v>167</v>
      </c>
      <c r="C70" s="909" t="s">
        <v>168</v>
      </c>
      <c r="D70" s="910">
        <f t="shared" si="1"/>
        <v>901</v>
      </c>
      <c r="E70" s="911">
        <f t="shared" si="2"/>
        <v>541</v>
      </c>
      <c r="F70" s="911">
        <v>379</v>
      </c>
      <c r="G70" s="911">
        <v>162</v>
      </c>
      <c r="H70" s="911">
        <v>360</v>
      </c>
    </row>
    <row r="71" spans="1:8" ht="15.75" x14ac:dyDescent="0.25">
      <c r="A71" s="908">
        <v>63</v>
      </c>
      <c r="B71" s="908" t="s">
        <v>141</v>
      </c>
      <c r="C71" s="909" t="s">
        <v>779</v>
      </c>
      <c r="D71" s="910">
        <f t="shared" si="1"/>
        <v>4340</v>
      </c>
      <c r="E71" s="911">
        <f t="shared" si="2"/>
        <v>2604</v>
      </c>
      <c r="F71" s="911">
        <v>1823</v>
      </c>
      <c r="G71" s="911">
        <v>781</v>
      </c>
      <c r="H71" s="911">
        <v>1736</v>
      </c>
    </row>
    <row r="72" spans="1:8" ht="15.75" x14ac:dyDescent="0.25">
      <c r="A72" s="908">
        <v>64</v>
      </c>
      <c r="B72" s="908" t="s">
        <v>254</v>
      </c>
      <c r="C72" s="909" t="s">
        <v>255</v>
      </c>
      <c r="D72" s="910">
        <f t="shared" si="1"/>
        <v>1693</v>
      </c>
      <c r="E72" s="911">
        <f t="shared" si="2"/>
        <v>1016</v>
      </c>
      <c r="F72" s="911">
        <v>711</v>
      </c>
      <c r="G72" s="911">
        <v>305</v>
      </c>
      <c r="H72" s="911">
        <v>677</v>
      </c>
    </row>
    <row r="73" spans="1:8" ht="15.75" x14ac:dyDescent="0.25">
      <c r="A73" s="908">
        <v>65</v>
      </c>
      <c r="B73" s="908" t="s">
        <v>256</v>
      </c>
      <c r="C73" s="909" t="s">
        <v>257</v>
      </c>
      <c r="D73" s="910">
        <f t="shared" si="1"/>
        <v>3223</v>
      </c>
      <c r="E73" s="911">
        <f t="shared" si="2"/>
        <v>1934</v>
      </c>
      <c r="F73" s="911">
        <v>1354</v>
      </c>
      <c r="G73" s="911">
        <v>580</v>
      </c>
      <c r="H73" s="911">
        <v>1289</v>
      </c>
    </row>
    <row r="74" spans="1:8" ht="15.75" x14ac:dyDescent="0.25">
      <c r="A74" s="908">
        <v>66</v>
      </c>
      <c r="B74" s="908" t="s">
        <v>187</v>
      </c>
      <c r="C74" s="909" t="s">
        <v>188</v>
      </c>
      <c r="D74" s="910">
        <f t="shared" ref="D74:D81" si="3">E74+H74</f>
        <v>1346</v>
      </c>
      <c r="E74" s="911">
        <f t="shared" ref="E74:E81" si="4">F74+G74</f>
        <v>808</v>
      </c>
      <c r="F74" s="911">
        <v>566</v>
      </c>
      <c r="G74" s="911">
        <v>242</v>
      </c>
      <c r="H74" s="911">
        <v>538</v>
      </c>
    </row>
    <row r="75" spans="1:8" ht="15.75" x14ac:dyDescent="0.25">
      <c r="A75" s="908">
        <v>67</v>
      </c>
      <c r="B75" s="908" t="s">
        <v>76</v>
      </c>
      <c r="C75" s="909" t="s">
        <v>77</v>
      </c>
      <c r="D75" s="910">
        <f t="shared" si="3"/>
        <v>1453</v>
      </c>
      <c r="E75" s="911">
        <f t="shared" si="4"/>
        <v>872</v>
      </c>
      <c r="F75" s="911">
        <v>610</v>
      </c>
      <c r="G75" s="911">
        <v>262</v>
      </c>
      <c r="H75" s="911">
        <v>581</v>
      </c>
    </row>
    <row r="76" spans="1:8" ht="15.75" x14ac:dyDescent="0.25">
      <c r="A76" s="908">
        <v>68</v>
      </c>
      <c r="B76" s="908" t="s">
        <v>127</v>
      </c>
      <c r="C76" s="909" t="s">
        <v>128</v>
      </c>
      <c r="D76" s="910">
        <f t="shared" si="3"/>
        <v>2896</v>
      </c>
      <c r="E76" s="911">
        <f t="shared" si="4"/>
        <v>1738</v>
      </c>
      <c r="F76" s="911">
        <v>1217</v>
      </c>
      <c r="G76" s="911">
        <v>521</v>
      </c>
      <c r="H76" s="911">
        <v>1158</v>
      </c>
    </row>
    <row r="77" spans="1:8" ht="15.75" x14ac:dyDescent="0.25">
      <c r="A77" s="908">
        <v>69</v>
      </c>
      <c r="B77" s="908" t="s">
        <v>169</v>
      </c>
      <c r="C77" s="909" t="s">
        <v>780</v>
      </c>
      <c r="D77" s="910">
        <f t="shared" si="3"/>
        <v>1400</v>
      </c>
      <c r="E77" s="911">
        <f t="shared" si="4"/>
        <v>840</v>
      </c>
      <c r="F77" s="911">
        <v>588</v>
      </c>
      <c r="G77" s="911">
        <v>252</v>
      </c>
      <c r="H77" s="911">
        <v>560</v>
      </c>
    </row>
    <row r="78" spans="1:8" ht="15.75" x14ac:dyDescent="0.25">
      <c r="A78" s="908">
        <v>70</v>
      </c>
      <c r="B78" s="908" t="s">
        <v>235</v>
      </c>
      <c r="C78" s="909" t="s">
        <v>781</v>
      </c>
      <c r="D78" s="910">
        <f t="shared" si="3"/>
        <v>434</v>
      </c>
      <c r="E78" s="911">
        <f t="shared" si="4"/>
        <v>260</v>
      </c>
      <c r="F78" s="911">
        <v>182</v>
      </c>
      <c r="G78" s="911">
        <v>78</v>
      </c>
      <c r="H78" s="911">
        <v>174</v>
      </c>
    </row>
    <row r="79" spans="1:8" ht="15.75" x14ac:dyDescent="0.25">
      <c r="A79" s="908">
        <v>71</v>
      </c>
      <c r="B79" s="912" t="s">
        <v>228</v>
      </c>
      <c r="C79" s="909" t="s">
        <v>509</v>
      </c>
      <c r="D79" s="910">
        <f t="shared" si="3"/>
        <v>945</v>
      </c>
      <c r="E79" s="911">
        <f t="shared" si="4"/>
        <v>567</v>
      </c>
      <c r="F79" s="911">
        <v>397</v>
      </c>
      <c r="G79" s="911">
        <v>170</v>
      </c>
      <c r="H79" s="911">
        <v>378</v>
      </c>
    </row>
    <row r="80" spans="1:8" ht="15.75" x14ac:dyDescent="0.25">
      <c r="A80" s="908">
        <v>72</v>
      </c>
      <c r="B80" s="908" t="s">
        <v>143</v>
      </c>
      <c r="C80" s="909" t="s">
        <v>782</v>
      </c>
      <c r="D80" s="910">
        <f t="shared" si="3"/>
        <v>974</v>
      </c>
      <c r="E80" s="911">
        <f t="shared" si="4"/>
        <v>584</v>
      </c>
      <c r="F80" s="911">
        <v>409</v>
      </c>
      <c r="G80" s="911">
        <v>175</v>
      </c>
      <c r="H80" s="911">
        <v>390</v>
      </c>
    </row>
    <row r="81" spans="1:8" ht="15.75" x14ac:dyDescent="0.25">
      <c r="A81" s="908">
        <v>73</v>
      </c>
      <c r="B81" s="908" t="s">
        <v>74</v>
      </c>
      <c r="C81" s="909" t="s">
        <v>783</v>
      </c>
      <c r="D81" s="910">
        <f t="shared" si="3"/>
        <v>3048</v>
      </c>
      <c r="E81" s="911">
        <f t="shared" si="4"/>
        <v>1829</v>
      </c>
      <c r="F81" s="911">
        <v>1280</v>
      </c>
      <c r="G81" s="911">
        <v>549</v>
      </c>
      <c r="H81" s="911">
        <v>1219</v>
      </c>
    </row>
    <row r="83" spans="1:8" x14ac:dyDescent="0.25">
      <c r="D83" s="913"/>
      <c r="E83" s="913"/>
      <c r="F83" s="913"/>
      <c r="G83" s="913"/>
      <c r="H83" s="913"/>
    </row>
  </sheetData>
  <mergeCells count="11">
    <mergeCell ref="A8:C8"/>
    <mergeCell ref="A1:H1"/>
    <mergeCell ref="A3:A6"/>
    <mergeCell ref="B3:B6"/>
    <mergeCell ref="C3:C6"/>
    <mergeCell ref="D3:H3"/>
    <mergeCell ref="D4:D6"/>
    <mergeCell ref="E4:G4"/>
    <mergeCell ref="E5:E6"/>
    <mergeCell ref="F5:G5"/>
    <mergeCell ref="H5:H6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2"/>
  <sheetViews>
    <sheetView zoomScaleNormal="100" workbookViewId="0">
      <pane xSplit="3" ySplit="12" topLeftCell="D141" activePane="bottomRight" state="frozen"/>
      <selection pane="topRight" activeCell="D1" sqref="D1"/>
      <selection pane="bottomLeft" activeCell="A12" sqref="A12"/>
      <selection pane="bottomRight" activeCell="H7" sqref="H7:I7"/>
    </sheetView>
  </sheetViews>
  <sheetFormatPr defaultRowHeight="12" x14ac:dyDescent="0.2"/>
  <cols>
    <col min="1" max="1" width="4.42578125" style="187" customWidth="1"/>
    <col min="2" max="2" width="6.85546875" style="187" customWidth="1"/>
    <col min="3" max="3" width="44.42578125" style="187" customWidth="1"/>
    <col min="4" max="9" width="15.7109375" style="187" customWidth="1"/>
    <col min="10" max="16384" width="9.140625" style="187"/>
  </cols>
  <sheetData>
    <row r="1" spans="1:13" ht="40.5" customHeight="1" x14ac:dyDescent="0.2">
      <c r="A1" s="1024" t="s">
        <v>754</v>
      </c>
      <c r="B1" s="1024"/>
      <c r="C1" s="1024"/>
      <c r="D1" s="1024"/>
      <c r="E1" s="1024"/>
      <c r="F1" s="1024"/>
      <c r="G1" s="1024"/>
      <c r="H1" s="1024"/>
      <c r="I1" s="1024"/>
    </row>
    <row r="3" spans="1:13" ht="23.25" customHeight="1" x14ac:dyDescent="0.2">
      <c r="A3" s="1025" t="s">
        <v>0</v>
      </c>
      <c r="B3" s="1026" t="s">
        <v>362</v>
      </c>
      <c r="C3" s="1025" t="s">
        <v>2</v>
      </c>
      <c r="D3" s="1029" t="s">
        <v>457</v>
      </c>
      <c r="E3" s="1030"/>
      <c r="F3" s="1030"/>
      <c r="G3" s="1030"/>
      <c r="H3" s="1030"/>
      <c r="I3" s="1031"/>
    </row>
    <row r="4" spans="1:13" ht="15" customHeight="1" x14ac:dyDescent="0.2">
      <c r="A4" s="1025"/>
      <c r="B4" s="1027"/>
      <c r="C4" s="1025"/>
      <c r="D4" s="1015" t="s">
        <v>441</v>
      </c>
      <c r="E4" s="1032" t="s">
        <v>458</v>
      </c>
      <c r="F4" s="1032"/>
      <c r="G4" s="1032"/>
      <c r="H4" s="1032"/>
      <c r="I4" s="1032"/>
    </row>
    <row r="5" spans="1:13" s="188" customFormat="1" ht="41.25" customHeight="1" x14ac:dyDescent="0.25">
      <c r="A5" s="1025"/>
      <c r="B5" s="1027"/>
      <c r="C5" s="1025"/>
      <c r="D5" s="1015"/>
      <c r="E5" s="1032"/>
      <c r="F5" s="1032"/>
      <c r="G5" s="1032"/>
      <c r="H5" s="1032"/>
      <c r="I5" s="1032"/>
    </row>
    <row r="6" spans="1:13" ht="20.25" customHeight="1" x14ac:dyDescent="0.2">
      <c r="A6" s="1025"/>
      <c r="B6" s="1027"/>
      <c r="C6" s="1025"/>
      <c r="D6" s="1015"/>
      <c r="E6" s="1033" t="s">
        <v>442</v>
      </c>
      <c r="F6" s="1036" t="s">
        <v>443</v>
      </c>
      <c r="G6" s="1036"/>
      <c r="H6" s="1036"/>
      <c r="I6" s="1036"/>
    </row>
    <row r="7" spans="1:13" ht="47.25" customHeight="1" x14ac:dyDescent="0.2">
      <c r="A7" s="1025"/>
      <c r="B7" s="1027"/>
      <c r="C7" s="1025"/>
      <c r="D7" s="1015"/>
      <c r="E7" s="1034"/>
      <c r="F7" s="1037" t="s">
        <v>101</v>
      </c>
      <c r="G7" s="1015" t="s">
        <v>459</v>
      </c>
      <c r="H7" s="1016" t="s">
        <v>103</v>
      </c>
      <c r="I7" s="1017"/>
    </row>
    <row r="8" spans="1:13" ht="42.75" customHeight="1" x14ac:dyDescent="0.2">
      <c r="A8" s="1025"/>
      <c r="B8" s="1028"/>
      <c r="C8" s="1025"/>
      <c r="D8" s="1015"/>
      <c r="E8" s="1035"/>
      <c r="F8" s="1038"/>
      <c r="G8" s="1015"/>
      <c r="H8" s="839" t="s">
        <v>460</v>
      </c>
      <c r="I8" s="841" t="s">
        <v>359</v>
      </c>
    </row>
    <row r="9" spans="1:13" s="191" customFormat="1" ht="11.25" x14ac:dyDescent="0.2">
      <c r="A9" s="189">
        <v>1</v>
      </c>
      <c r="B9" s="189">
        <v>2</v>
      </c>
      <c r="C9" s="189">
        <v>3</v>
      </c>
      <c r="D9" s="190">
        <v>4</v>
      </c>
      <c r="E9" s="190">
        <v>5</v>
      </c>
      <c r="F9" s="190">
        <v>6</v>
      </c>
      <c r="G9" s="190">
        <v>7</v>
      </c>
      <c r="H9" s="190">
        <v>8</v>
      </c>
      <c r="I9" s="190">
        <v>9</v>
      </c>
    </row>
    <row r="10" spans="1:13" s="192" customFormat="1" x14ac:dyDescent="0.2">
      <c r="A10" s="974" t="s">
        <v>366</v>
      </c>
      <c r="B10" s="974"/>
      <c r="C10" s="974"/>
      <c r="D10" s="358">
        <f>D11+D12</f>
        <v>973937</v>
      </c>
      <c r="E10" s="358">
        <f t="shared" ref="E10:I10" si="0">E11+E12</f>
        <v>5544</v>
      </c>
      <c r="F10" s="358">
        <f t="shared" si="0"/>
        <v>968393</v>
      </c>
      <c r="G10" s="358">
        <f t="shared" si="0"/>
        <v>197569</v>
      </c>
      <c r="H10" s="358">
        <f t="shared" si="0"/>
        <v>5957</v>
      </c>
      <c r="I10" s="358">
        <f t="shared" si="0"/>
        <v>764867</v>
      </c>
    </row>
    <row r="11" spans="1:13" x14ac:dyDescent="0.2">
      <c r="A11" s="978" t="s">
        <v>367</v>
      </c>
      <c r="B11" s="979"/>
      <c r="C11" s="980"/>
      <c r="D11" s="359">
        <f>E11+F11</f>
        <v>0</v>
      </c>
      <c r="E11" s="359">
        <f>264-264</f>
        <v>0</v>
      </c>
      <c r="F11" s="359">
        <f>G11+I11</f>
        <v>0</v>
      </c>
      <c r="G11" s="359">
        <v>0</v>
      </c>
      <c r="H11" s="359"/>
      <c r="I11" s="359">
        <v>0</v>
      </c>
    </row>
    <row r="12" spans="1:13" s="192" customFormat="1" x14ac:dyDescent="0.2">
      <c r="A12" s="978" t="s">
        <v>108</v>
      </c>
      <c r="B12" s="979"/>
      <c r="C12" s="980"/>
      <c r="D12" s="358">
        <f>E12+F12</f>
        <v>973937</v>
      </c>
      <c r="E12" s="358">
        <f t="shared" ref="E12:I12" si="1">SUM(E13:E149)-E91</f>
        <v>5544</v>
      </c>
      <c r="F12" s="358">
        <f t="shared" si="1"/>
        <v>968393</v>
      </c>
      <c r="G12" s="358">
        <f t="shared" si="1"/>
        <v>197569</v>
      </c>
      <c r="H12" s="358">
        <f t="shared" si="1"/>
        <v>5957</v>
      </c>
      <c r="I12" s="358">
        <f t="shared" si="1"/>
        <v>764867</v>
      </c>
    </row>
    <row r="13" spans="1:13" x14ac:dyDescent="0.2">
      <c r="A13" s="360">
        <v>1</v>
      </c>
      <c r="B13" s="361" t="s">
        <v>109</v>
      </c>
      <c r="C13" s="362" t="s">
        <v>110</v>
      </c>
      <c r="D13" s="359">
        <f>E13+F13</f>
        <v>10405</v>
      </c>
      <c r="E13" s="359">
        <v>0</v>
      </c>
      <c r="F13" s="359">
        <f>G13+H13+I13</f>
        <v>10405</v>
      </c>
      <c r="G13" s="359">
        <v>1580</v>
      </c>
      <c r="H13" s="359">
        <v>320</v>
      </c>
      <c r="I13" s="359">
        <v>8505</v>
      </c>
      <c r="K13" s="357"/>
      <c r="L13" s="357"/>
      <c r="M13" s="357"/>
    </row>
    <row r="14" spans="1:13" x14ac:dyDescent="0.2">
      <c r="A14" s="360">
        <v>2</v>
      </c>
      <c r="B14" s="363" t="s">
        <v>111</v>
      </c>
      <c r="C14" s="362" t="s">
        <v>112</v>
      </c>
      <c r="D14" s="359">
        <f t="shared" ref="D14:D77" si="2">E14+F14</f>
        <v>5574</v>
      </c>
      <c r="E14" s="359">
        <v>0</v>
      </c>
      <c r="F14" s="359">
        <f t="shared" ref="F14:F77" si="3">G14+H14+I14</f>
        <v>5574</v>
      </c>
      <c r="G14" s="359">
        <v>980</v>
      </c>
      <c r="H14" s="359">
        <v>100</v>
      </c>
      <c r="I14" s="359">
        <v>4494</v>
      </c>
      <c r="K14" s="357"/>
      <c r="L14" s="357"/>
      <c r="M14" s="357"/>
    </row>
    <row r="15" spans="1:13" x14ac:dyDescent="0.2">
      <c r="A15" s="360">
        <v>3</v>
      </c>
      <c r="B15" s="364" t="s">
        <v>80</v>
      </c>
      <c r="C15" s="365" t="s">
        <v>81</v>
      </c>
      <c r="D15" s="359">
        <f t="shared" si="2"/>
        <v>15719</v>
      </c>
      <c r="E15" s="359">
        <v>0</v>
      </c>
      <c r="F15" s="359">
        <f t="shared" si="3"/>
        <v>15719</v>
      </c>
      <c r="G15" s="359">
        <v>2209</v>
      </c>
      <c r="H15" s="359">
        <v>0</v>
      </c>
      <c r="I15" s="359">
        <v>13510</v>
      </c>
      <c r="K15" s="357"/>
      <c r="L15" s="357"/>
      <c r="M15" s="357"/>
    </row>
    <row r="16" spans="1:13" x14ac:dyDescent="0.2">
      <c r="A16" s="360">
        <v>4</v>
      </c>
      <c r="B16" s="361" t="s">
        <v>113</v>
      </c>
      <c r="C16" s="362" t="s">
        <v>114</v>
      </c>
      <c r="D16" s="359">
        <f t="shared" si="2"/>
        <v>4604</v>
      </c>
      <c r="E16" s="359">
        <v>0</v>
      </c>
      <c r="F16" s="359">
        <f t="shared" si="3"/>
        <v>4604</v>
      </c>
      <c r="G16" s="359">
        <v>604</v>
      </c>
      <c r="H16" s="359">
        <v>0</v>
      </c>
      <c r="I16" s="359">
        <v>4000</v>
      </c>
      <c r="K16" s="357"/>
      <c r="L16" s="357"/>
      <c r="M16" s="357"/>
    </row>
    <row r="17" spans="1:13" x14ac:dyDescent="0.2">
      <c r="A17" s="360">
        <v>5</v>
      </c>
      <c r="B17" s="361" t="s">
        <v>115</v>
      </c>
      <c r="C17" s="362" t="s">
        <v>116</v>
      </c>
      <c r="D17" s="359">
        <f t="shared" si="2"/>
        <v>7845</v>
      </c>
      <c r="E17" s="359">
        <v>0</v>
      </c>
      <c r="F17" s="359">
        <f t="shared" si="3"/>
        <v>7845</v>
      </c>
      <c r="G17" s="359">
        <v>840</v>
      </c>
      <c r="H17" s="359">
        <v>50</v>
      </c>
      <c r="I17" s="359">
        <v>6955</v>
      </c>
      <c r="K17" s="357"/>
      <c r="L17" s="357"/>
      <c r="M17" s="357"/>
    </row>
    <row r="18" spans="1:13" x14ac:dyDescent="0.2">
      <c r="A18" s="360">
        <v>6</v>
      </c>
      <c r="B18" s="364" t="s">
        <v>117</v>
      </c>
      <c r="C18" s="365" t="s">
        <v>118</v>
      </c>
      <c r="D18" s="359">
        <f t="shared" si="2"/>
        <v>29211</v>
      </c>
      <c r="E18" s="359">
        <v>0</v>
      </c>
      <c r="F18" s="359">
        <f t="shared" si="3"/>
        <v>29211</v>
      </c>
      <c r="G18" s="359">
        <v>4819</v>
      </c>
      <c r="H18" s="359">
        <v>0</v>
      </c>
      <c r="I18" s="359">
        <v>24392</v>
      </c>
      <c r="K18" s="357"/>
      <c r="L18" s="357"/>
      <c r="M18" s="357"/>
    </row>
    <row r="19" spans="1:13" x14ac:dyDescent="0.2">
      <c r="A19" s="360">
        <v>7</v>
      </c>
      <c r="B19" s="238" t="s">
        <v>20</v>
      </c>
      <c r="C19" s="236" t="s">
        <v>21</v>
      </c>
      <c r="D19" s="359">
        <f t="shared" si="2"/>
        <v>15284</v>
      </c>
      <c r="E19" s="359">
        <v>0</v>
      </c>
      <c r="F19" s="359">
        <f t="shared" si="3"/>
        <v>15284</v>
      </c>
      <c r="G19" s="359">
        <v>1872</v>
      </c>
      <c r="H19" s="359">
        <v>0</v>
      </c>
      <c r="I19" s="359">
        <v>13412</v>
      </c>
      <c r="K19" s="357"/>
      <c r="L19" s="357"/>
      <c r="M19" s="357"/>
    </row>
    <row r="20" spans="1:13" x14ac:dyDescent="0.2">
      <c r="A20" s="360">
        <v>8</v>
      </c>
      <c r="B20" s="364" t="s">
        <v>119</v>
      </c>
      <c r="C20" s="365" t="s">
        <v>120</v>
      </c>
      <c r="D20" s="359">
        <f t="shared" si="2"/>
        <v>3160</v>
      </c>
      <c r="E20" s="359">
        <v>0</v>
      </c>
      <c r="F20" s="359">
        <f t="shared" si="3"/>
        <v>3160</v>
      </c>
      <c r="G20" s="359">
        <v>1044</v>
      </c>
      <c r="H20" s="359">
        <v>56</v>
      </c>
      <c r="I20" s="359">
        <v>2060</v>
      </c>
      <c r="K20" s="357"/>
      <c r="L20" s="357"/>
      <c r="M20" s="357"/>
    </row>
    <row r="21" spans="1:13" x14ac:dyDescent="0.2">
      <c r="A21" s="360">
        <v>9</v>
      </c>
      <c r="B21" s="364" t="s">
        <v>121</v>
      </c>
      <c r="C21" s="365" t="s">
        <v>122</v>
      </c>
      <c r="D21" s="359">
        <f t="shared" si="2"/>
        <v>7637</v>
      </c>
      <c r="E21" s="359">
        <v>0</v>
      </c>
      <c r="F21" s="359">
        <f t="shared" si="3"/>
        <v>7637</v>
      </c>
      <c r="G21" s="359">
        <v>1274</v>
      </c>
      <c r="H21" s="359">
        <v>0</v>
      </c>
      <c r="I21" s="359">
        <v>6363</v>
      </c>
      <c r="K21" s="357"/>
      <c r="L21" s="357"/>
      <c r="M21" s="357"/>
    </row>
    <row r="22" spans="1:13" x14ac:dyDescent="0.2">
      <c r="A22" s="360">
        <v>10</v>
      </c>
      <c r="B22" s="364" t="s">
        <v>123</v>
      </c>
      <c r="C22" s="365" t="s">
        <v>124</v>
      </c>
      <c r="D22" s="359">
        <f t="shared" si="2"/>
        <v>5110</v>
      </c>
      <c r="E22" s="359">
        <v>0</v>
      </c>
      <c r="F22" s="359">
        <f t="shared" si="3"/>
        <v>5110</v>
      </c>
      <c r="G22" s="359">
        <v>560</v>
      </c>
      <c r="H22" s="359">
        <v>50</v>
      </c>
      <c r="I22" s="359">
        <v>4500</v>
      </c>
      <c r="K22" s="357"/>
      <c r="L22" s="357"/>
      <c r="M22" s="357"/>
    </row>
    <row r="23" spans="1:13" x14ac:dyDescent="0.2">
      <c r="A23" s="360">
        <v>11</v>
      </c>
      <c r="B23" s="364" t="s">
        <v>125</v>
      </c>
      <c r="C23" s="365" t="s">
        <v>126</v>
      </c>
      <c r="D23" s="359">
        <f t="shared" si="2"/>
        <v>7625</v>
      </c>
      <c r="E23" s="359">
        <v>0</v>
      </c>
      <c r="F23" s="359">
        <f t="shared" si="3"/>
        <v>7625</v>
      </c>
      <c r="G23" s="359">
        <v>845</v>
      </c>
      <c r="H23" s="359">
        <v>0</v>
      </c>
      <c r="I23" s="359">
        <v>6780</v>
      </c>
      <c r="K23" s="357"/>
      <c r="L23" s="357"/>
      <c r="M23" s="357"/>
    </row>
    <row r="24" spans="1:13" x14ac:dyDescent="0.2">
      <c r="A24" s="360">
        <v>12</v>
      </c>
      <c r="B24" s="364" t="s">
        <v>127</v>
      </c>
      <c r="C24" s="365" t="s">
        <v>128</v>
      </c>
      <c r="D24" s="359">
        <f t="shared" si="2"/>
        <v>5220</v>
      </c>
      <c r="E24" s="359">
        <v>0</v>
      </c>
      <c r="F24" s="359">
        <f t="shared" si="3"/>
        <v>5220</v>
      </c>
      <c r="G24" s="359">
        <v>1220</v>
      </c>
      <c r="H24" s="359">
        <v>0</v>
      </c>
      <c r="I24" s="359">
        <v>4000</v>
      </c>
      <c r="K24" s="357"/>
      <c r="L24" s="357"/>
      <c r="M24" s="357"/>
    </row>
    <row r="25" spans="1:13" x14ac:dyDescent="0.2">
      <c r="A25" s="360">
        <v>13</v>
      </c>
      <c r="B25" s="364" t="s">
        <v>129</v>
      </c>
      <c r="C25" s="365" t="s">
        <v>130</v>
      </c>
      <c r="D25" s="359">
        <f t="shared" si="2"/>
        <v>0</v>
      </c>
      <c r="E25" s="359">
        <v>0</v>
      </c>
      <c r="F25" s="359">
        <f t="shared" si="3"/>
        <v>0</v>
      </c>
      <c r="G25" s="359">
        <v>0</v>
      </c>
      <c r="H25" s="359">
        <v>0</v>
      </c>
      <c r="I25" s="359"/>
      <c r="K25" s="357"/>
      <c r="L25" s="357"/>
      <c r="M25" s="357"/>
    </row>
    <row r="26" spans="1:13" x14ac:dyDescent="0.2">
      <c r="A26" s="360">
        <v>14</v>
      </c>
      <c r="B26" s="364" t="s">
        <v>131</v>
      </c>
      <c r="C26" s="365" t="s">
        <v>132</v>
      </c>
      <c r="D26" s="359">
        <f t="shared" si="2"/>
        <v>8413</v>
      </c>
      <c r="E26" s="359">
        <v>0</v>
      </c>
      <c r="F26" s="359">
        <f t="shared" si="3"/>
        <v>8413</v>
      </c>
      <c r="G26" s="359">
        <v>547</v>
      </c>
      <c r="H26" s="359">
        <v>0</v>
      </c>
      <c r="I26" s="359">
        <v>7866</v>
      </c>
      <c r="K26" s="357"/>
      <c r="L26" s="357"/>
      <c r="M26" s="357"/>
    </row>
    <row r="27" spans="1:13" x14ac:dyDescent="0.2">
      <c r="A27" s="360">
        <v>15</v>
      </c>
      <c r="B27" s="364" t="s">
        <v>133</v>
      </c>
      <c r="C27" s="365" t="s">
        <v>134</v>
      </c>
      <c r="D27" s="359">
        <f t="shared" si="2"/>
        <v>3565</v>
      </c>
      <c r="E27" s="359">
        <v>0</v>
      </c>
      <c r="F27" s="359">
        <f t="shared" si="3"/>
        <v>3565</v>
      </c>
      <c r="G27" s="359">
        <v>1971</v>
      </c>
      <c r="H27" s="359">
        <v>0</v>
      </c>
      <c r="I27" s="359">
        <v>1594</v>
      </c>
      <c r="K27" s="357"/>
      <c r="L27" s="357"/>
      <c r="M27" s="357"/>
    </row>
    <row r="28" spans="1:13" x14ac:dyDescent="0.2">
      <c r="A28" s="360">
        <v>16</v>
      </c>
      <c r="B28" s="364" t="s">
        <v>135</v>
      </c>
      <c r="C28" s="365" t="s">
        <v>136</v>
      </c>
      <c r="D28" s="359">
        <f t="shared" si="2"/>
        <v>4134</v>
      </c>
      <c r="E28" s="359">
        <v>0</v>
      </c>
      <c r="F28" s="359">
        <f t="shared" si="3"/>
        <v>4134</v>
      </c>
      <c r="G28" s="359">
        <v>1493</v>
      </c>
      <c r="H28" s="359">
        <v>0</v>
      </c>
      <c r="I28" s="359">
        <v>2641</v>
      </c>
      <c r="K28" s="357"/>
      <c r="L28" s="357"/>
      <c r="M28" s="357"/>
    </row>
    <row r="29" spans="1:13" x14ac:dyDescent="0.2">
      <c r="A29" s="360">
        <v>17</v>
      </c>
      <c r="B29" s="364" t="s">
        <v>30</v>
      </c>
      <c r="C29" s="365" t="s">
        <v>31</v>
      </c>
      <c r="D29" s="359">
        <f t="shared" si="2"/>
        <v>12650</v>
      </c>
      <c r="E29" s="359">
        <v>0</v>
      </c>
      <c r="F29" s="359">
        <f t="shared" si="3"/>
        <v>12650</v>
      </c>
      <c r="G29" s="359">
        <v>2075</v>
      </c>
      <c r="H29" s="359">
        <v>0</v>
      </c>
      <c r="I29" s="359">
        <v>10575</v>
      </c>
      <c r="K29" s="357"/>
      <c r="L29" s="357"/>
      <c r="M29" s="357"/>
    </row>
    <row r="30" spans="1:13" x14ac:dyDescent="0.2">
      <c r="A30" s="360">
        <v>18</v>
      </c>
      <c r="B30" s="361" t="s">
        <v>137</v>
      </c>
      <c r="C30" s="362" t="s">
        <v>138</v>
      </c>
      <c r="D30" s="359">
        <f t="shared" si="2"/>
        <v>1778</v>
      </c>
      <c r="E30" s="359">
        <v>0</v>
      </c>
      <c r="F30" s="359">
        <f t="shared" si="3"/>
        <v>1778</v>
      </c>
      <c r="G30" s="359">
        <v>400</v>
      </c>
      <c r="H30" s="359">
        <v>0</v>
      </c>
      <c r="I30" s="359">
        <v>1378</v>
      </c>
      <c r="K30" s="357"/>
      <c r="L30" s="357"/>
      <c r="M30" s="357"/>
    </row>
    <row r="31" spans="1:13" x14ac:dyDescent="0.2">
      <c r="A31" s="360">
        <v>19</v>
      </c>
      <c r="B31" s="361" t="s">
        <v>139</v>
      </c>
      <c r="C31" s="362" t="s">
        <v>140</v>
      </c>
      <c r="D31" s="359">
        <f t="shared" si="2"/>
        <v>5009</v>
      </c>
      <c r="E31" s="359">
        <v>0</v>
      </c>
      <c r="F31" s="359">
        <f t="shared" si="3"/>
        <v>5009</v>
      </c>
      <c r="G31" s="359">
        <v>1379</v>
      </c>
      <c r="H31" s="359">
        <v>0</v>
      </c>
      <c r="I31" s="359">
        <v>3630</v>
      </c>
      <c r="K31" s="357"/>
      <c r="L31" s="357"/>
      <c r="M31" s="357"/>
    </row>
    <row r="32" spans="1:13" x14ac:dyDescent="0.2">
      <c r="A32" s="360">
        <v>20</v>
      </c>
      <c r="B32" s="361" t="s">
        <v>84</v>
      </c>
      <c r="C32" s="362" t="s">
        <v>85</v>
      </c>
      <c r="D32" s="359">
        <f t="shared" si="2"/>
        <v>8748</v>
      </c>
      <c r="E32" s="359">
        <v>0</v>
      </c>
      <c r="F32" s="359">
        <f t="shared" si="3"/>
        <v>8748</v>
      </c>
      <c r="G32" s="359">
        <v>3748</v>
      </c>
      <c r="H32" s="359">
        <v>0</v>
      </c>
      <c r="I32" s="359">
        <v>5000</v>
      </c>
      <c r="K32" s="357"/>
      <c r="L32" s="357"/>
      <c r="M32" s="357"/>
    </row>
    <row r="33" spans="1:13" x14ac:dyDescent="0.2">
      <c r="A33" s="360">
        <v>21</v>
      </c>
      <c r="B33" s="361" t="s">
        <v>141</v>
      </c>
      <c r="C33" s="362" t="s">
        <v>142</v>
      </c>
      <c r="D33" s="359">
        <f t="shared" si="2"/>
        <v>9303</v>
      </c>
      <c r="E33" s="359">
        <v>0</v>
      </c>
      <c r="F33" s="359">
        <f t="shared" si="3"/>
        <v>9303</v>
      </c>
      <c r="G33" s="359">
        <v>1515</v>
      </c>
      <c r="H33" s="359">
        <v>0</v>
      </c>
      <c r="I33" s="359">
        <v>7788</v>
      </c>
      <c r="K33" s="357"/>
      <c r="L33" s="357"/>
      <c r="M33" s="357"/>
    </row>
    <row r="34" spans="1:13" x14ac:dyDescent="0.2">
      <c r="A34" s="360">
        <v>22</v>
      </c>
      <c r="B34" s="364" t="s">
        <v>143</v>
      </c>
      <c r="C34" s="365" t="s">
        <v>144</v>
      </c>
      <c r="D34" s="359">
        <f t="shared" si="2"/>
        <v>4217</v>
      </c>
      <c r="E34" s="359">
        <v>0</v>
      </c>
      <c r="F34" s="359">
        <f t="shared" si="3"/>
        <v>4217</v>
      </c>
      <c r="G34" s="359">
        <v>450</v>
      </c>
      <c r="H34" s="359">
        <v>0</v>
      </c>
      <c r="I34" s="359">
        <v>3767</v>
      </c>
      <c r="K34" s="357"/>
      <c r="L34" s="357"/>
      <c r="M34" s="357"/>
    </row>
    <row r="35" spans="1:13" x14ac:dyDescent="0.2">
      <c r="A35" s="360">
        <v>23</v>
      </c>
      <c r="B35" s="364" t="s">
        <v>145</v>
      </c>
      <c r="C35" s="365" t="s">
        <v>146</v>
      </c>
      <c r="D35" s="359">
        <f t="shared" si="2"/>
        <v>0</v>
      </c>
      <c r="E35" s="359">
        <v>0</v>
      </c>
      <c r="F35" s="359">
        <f t="shared" si="3"/>
        <v>0</v>
      </c>
      <c r="G35" s="359">
        <v>0</v>
      </c>
      <c r="H35" s="359">
        <v>0</v>
      </c>
      <c r="I35" s="359">
        <v>0</v>
      </c>
      <c r="K35" s="357"/>
      <c r="L35" s="357"/>
      <c r="M35" s="357"/>
    </row>
    <row r="36" spans="1:13" x14ac:dyDescent="0.2">
      <c r="A36" s="360">
        <v>24</v>
      </c>
      <c r="B36" s="364" t="s">
        <v>147</v>
      </c>
      <c r="C36" s="365" t="s">
        <v>148</v>
      </c>
      <c r="D36" s="359">
        <f t="shared" si="2"/>
        <v>0</v>
      </c>
      <c r="E36" s="359">
        <v>0</v>
      </c>
      <c r="F36" s="359">
        <f t="shared" si="3"/>
        <v>0</v>
      </c>
      <c r="G36" s="359">
        <v>0</v>
      </c>
      <c r="H36" s="359">
        <v>0</v>
      </c>
      <c r="I36" s="359">
        <v>0</v>
      </c>
      <c r="K36" s="357"/>
      <c r="L36" s="357"/>
      <c r="M36" s="357"/>
    </row>
    <row r="37" spans="1:13" x14ac:dyDescent="0.2">
      <c r="A37" s="360">
        <v>25</v>
      </c>
      <c r="B37" s="361" t="s">
        <v>149</v>
      </c>
      <c r="C37" s="236" t="s">
        <v>150</v>
      </c>
      <c r="D37" s="359">
        <f t="shared" si="2"/>
        <v>153016</v>
      </c>
      <c r="E37" s="359">
        <v>0</v>
      </c>
      <c r="F37" s="359">
        <f t="shared" si="3"/>
        <v>153016</v>
      </c>
      <c r="G37" s="359">
        <v>22182</v>
      </c>
      <c r="H37" s="359">
        <v>50</v>
      </c>
      <c r="I37" s="359">
        <v>130784</v>
      </c>
      <c r="K37" s="357"/>
      <c r="L37" s="357"/>
      <c r="M37" s="357"/>
    </row>
    <row r="38" spans="1:13" x14ac:dyDescent="0.2">
      <c r="A38" s="360">
        <v>26</v>
      </c>
      <c r="B38" s="364" t="s">
        <v>151</v>
      </c>
      <c r="C38" s="365" t="s">
        <v>152</v>
      </c>
      <c r="D38" s="359">
        <f t="shared" si="2"/>
        <v>0</v>
      </c>
      <c r="E38" s="359">
        <v>0</v>
      </c>
      <c r="F38" s="359">
        <f t="shared" si="3"/>
        <v>0</v>
      </c>
      <c r="G38" s="359">
        <v>0</v>
      </c>
      <c r="H38" s="359">
        <v>0</v>
      </c>
      <c r="I38" s="359">
        <v>0</v>
      </c>
      <c r="K38" s="357"/>
      <c r="L38" s="357"/>
      <c r="M38" s="357"/>
    </row>
    <row r="39" spans="1:13" x14ac:dyDescent="0.2">
      <c r="A39" s="360">
        <v>27</v>
      </c>
      <c r="B39" s="363" t="s">
        <v>153</v>
      </c>
      <c r="C39" s="236" t="s">
        <v>154</v>
      </c>
      <c r="D39" s="359">
        <f t="shared" si="2"/>
        <v>0</v>
      </c>
      <c r="E39" s="359">
        <v>0</v>
      </c>
      <c r="F39" s="359">
        <f t="shared" si="3"/>
        <v>0</v>
      </c>
      <c r="G39" s="359">
        <v>0</v>
      </c>
      <c r="H39" s="359">
        <v>0</v>
      </c>
      <c r="I39" s="359">
        <v>0</v>
      </c>
      <c r="K39" s="357"/>
      <c r="L39" s="357"/>
      <c r="M39" s="357"/>
    </row>
    <row r="40" spans="1:13" x14ac:dyDescent="0.2">
      <c r="A40" s="360">
        <v>28</v>
      </c>
      <c r="B40" s="361" t="s">
        <v>155</v>
      </c>
      <c r="C40" s="362" t="s">
        <v>156</v>
      </c>
      <c r="D40" s="359">
        <f t="shared" si="2"/>
        <v>0</v>
      </c>
      <c r="E40" s="359">
        <v>0</v>
      </c>
      <c r="F40" s="359">
        <f t="shared" si="3"/>
        <v>0</v>
      </c>
      <c r="G40" s="359">
        <v>0</v>
      </c>
      <c r="H40" s="359">
        <v>0</v>
      </c>
      <c r="I40" s="359">
        <v>0</v>
      </c>
      <c r="K40" s="357"/>
      <c r="L40" s="357"/>
      <c r="M40" s="357"/>
    </row>
    <row r="41" spans="1:13" x14ac:dyDescent="0.2">
      <c r="A41" s="360">
        <v>29</v>
      </c>
      <c r="B41" s="363" t="s">
        <v>157</v>
      </c>
      <c r="C41" s="362" t="s">
        <v>158</v>
      </c>
      <c r="D41" s="359">
        <f t="shared" si="2"/>
        <v>14135</v>
      </c>
      <c r="E41" s="359">
        <v>0</v>
      </c>
      <c r="F41" s="359">
        <f t="shared" si="3"/>
        <v>14135</v>
      </c>
      <c r="G41" s="359">
        <v>2071</v>
      </c>
      <c r="H41" s="359">
        <v>120</v>
      </c>
      <c r="I41" s="359">
        <v>11944</v>
      </c>
      <c r="K41" s="357"/>
      <c r="L41" s="357"/>
      <c r="M41" s="357"/>
    </row>
    <row r="42" spans="1:13" x14ac:dyDescent="0.2">
      <c r="A42" s="360">
        <v>30</v>
      </c>
      <c r="B42" s="238" t="s">
        <v>46</v>
      </c>
      <c r="C42" s="236" t="s">
        <v>47</v>
      </c>
      <c r="D42" s="359">
        <f t="shared" si="2"/>
        <v>29339</v>
      </c>
      <c r="E42" s="359">
        <v>0</v>
      </c>
      <c r="F42" s="359">
        <f t="shared" si="3"/>
        <v>29339</v>
      </c>
      <c r="G42" s="359">
        <v>5966</v>
      </c>
      <c r="H42" s="359">
        <v>0</v>
      </c>
      <c r="I42" s="359">
        <v>23373</v>
      </c>
      <c r="K42" s="357"/>
      <c r="L42" s="357"/>
      <c r="M42" s="357"/>
    </row>
    <row r="43" spans="1:13" x14ac:dyDescent="0.2">
      <c r="A43" s="360">
        <v>31</v>
      </c>
      <c r="B43" s="363" t="s">
        <v>159</v>
      </c>
      <c r="C43" s="362" t="s">
        <v>160</v>
      </c>
      <c r="D43" s="359">
        <f t="shared" si="2"/>
        <v>3948</v>
      </c>
      <c r="E43" s="359">
        <v>0</v>
      </c>
      <c r="F43" s="359">
        <f t="shared" si="3"/>
        <v>3948</v>
      </c>
      <c r="G43" s="359">
        <v>511</v>
      </c>
      <c r="H43" s="359">
        <v>0</v>
      </c>
      <c r="I43" s="359">
        <v>3437</v>
      </c>
      <c r="K43" s="357"/>
      <c r="L43" s="357"/>
      <c r="M43" s="357"/>
    </row>
    <row r="44" spans="1:13" x14ac:dyDescent="0.2">
      <c r="A44" s="360">
        <v>32</v>
      </c>
      <c r="B44" s="364" t="s">
        <v>58</v>
      </c>
      <c r="C44" s="365" t="s">
        <v>59</v>
      </c>
      <c r="D44" s="359">
        <f t="shared" si="2"/>
        <v>18110</v>
      </c>
      <c r="E44" s="359">
        <v>0</v>
      </c>
      <c r="F44" s="359">
        <f t="shared" si="3"/>
        <v>18110</v>
      </c>
      <c r="G44" s="359">
        <v>2155</v>
      </c>
      <c r="H44" s="359">
        <v>275</v>
      </c>
      <c r="I44" s="359">
        <v>15680</v>
      </c>
      <c r="K44" s="357"/>
      <c r="L44" s="357"/>
      <c r="M44" s="357"/>
    </row>
    <row r="45" spans="1:13" x14ac:dyDescent="0.2">
      <c r="A45" s="360">
        <v>33</v>
      </c>
      <c r="B45" s="363" t="s">
        <v>161</v>
      </c>
      <c r="C45" s="362" t="s">
        <v>162</v>
      </c>
      <c r="D45" s="359">
        <f t="shared" si="2"/>
        <v>4823</v>
      </c>
      <c r="E45" s="359">
        <v>0</v>
      </c>
      <c r="F45" s="359">
        <f t="shared" si="3"/>
        <v>4823</v>
      </c>
      <c r="G45" s="359">
        <v>717</v>
      </c>
      <c r="H45" s="359">
        <v>356</v>
      </c>
      <c r="I45" s="359">
        <v>3750</v>
      </c>
      <c r="K45" s="357"/>
      <c r="L45" s="357"/>
      <c r="M45" s="357"/>
    </row>
    <row r="46" spans="1:13" x14ac:dyDescent="0.2">
      <c r="A46" s="360">
        <v>34</v>
      </c>
      <c r="B46" s="361" t="s">
        <v>82</v>
      </c>
      <c r="C46" s="362" t="s">
        <v>83</v>
      </c>
      <c r="D46" s="359">
        <f t="shared" si="2"/>
        <v>15796</v>
      </c>
      <c r="E46" s="359">
        <v>0</v>
      </c>
      <c r="F46" s="359">
        <f t="shared" si="3"/>
        <v>15796</v>
      </c>
      <c r="G46" s="359">
        <v>2335</v>
      </c>
      <c r="H46" s="359">
        <v>0</v>
      </c>
      <c r="I46" s="359">
        <v>13461</v>
      </c>
      <c r="K46" s="357"/>
      <c r="L46" s="357"/>
      <c r="M46" s="357"/>
    </row>
    <row r="47" spans="1:13" x14ac:dyDescent="0.2">
      <c r="A47" s="360">
        <v>35</v>
      </c>
      <c r="B47" s="366" t="s">
        <v>163</v>
      </c>
      <c r="C47" s="367" t="s">
        <v>164</v>
      </c>
      <c r="D47" s="359">
        <f t="shared" si="2"/>
        <v>5758</v>
      </c>
      <c r="E47" s="359">
        <v>0</v>
      </c>
      <c r="F47" s="359">
        <f t="shared" si="3"/>
        <v>5758</v>
      </c>
      <c r="G47" s="359">
        <v>628</v>
      </c>
      <c r="H47" s="359">
        <v>360</v>
      </c>
      <c r="I47" s="359">
        <v>4770</v>
      </c>
      <c r="K47" s="357"/>
      <c r="L47" s="357"/>
      <c r="M47" s="357"/>
    </row>
    <row r="48" spans="1:13" x14ac:dyDescent="0.2">
      <c r="A48" s="360">
        <v>36</v>
      </c>
      <c r="B48" s="361" t="s">
        <v>165</v>
      </c>
      <c r="C48" s="362" t="s">
        <v>166</v>
      </c>
      <c r="D48" s="359">
        <f t="shared" si="2"/>
        <v>4060</v>
      </c>
      <c r="E48" s="359">
        <v>0</v>
      </c>
      <c r="F48" s="359">
        <f t="shared" si="3"/>
        <v>4060</v>
      </c>
      <c r="G48" s="359">
        <v>800</v>
      </c>
      <c r="H48" s="359">
        <v>0</v>
      </c>
      <c r="I48" s="359">
        <v>3260</v>
      </c>
      <c r="K48" s="357"/>
      <c r="L48" s="357"/>
      <c r="M48" s="357"/>
    </row>
    <row r="49" spans="1:13" x14ac:dyDescent="0.2">
      <c r="A49" s="360">
        <v>37</v>
      </c>
      <c r="B49" s="238" t="s">
        <v>86</v>
      </c>
      <c r="C49" s="236" t="s">
        <v>87</v>
      </c>
      <c r="D49" s="359">
        <f t="shared" si="2"/>
        <v>7137</v>
      </c>
      <c r="E49" s="359">
        <v>0</v>
      </c>
      <c r="F49" s="359">
        <f t="shared" si="3"/>
        <v>7137</v>
      </c>
      <c r="G49" s="359">
        <v>1204</v>
      </c>
      <c r="H49" s="359">
        <v>0</v>
      </c>
      <c r="I49" s="359">
        <v>5933</v>
      </c>
      <c r="K49" s="357"/>
      <c r="L49" s="357"/>
      <c r="M49" s="357"/>
    </row>
    <row r="50" spans="1:13" x14ac:dyDescent="0.2">
      <c r="A50" s="360">
        <v>38</v>
      </c>
      <c r="B50" s="364" t="s">
        <v>167</v>
      </c>
      <c r="C50" s="365" t="s">
        <v>168</v>
      </c>
      <c r="D50" s="359">
        <f t="shared" si="2"/>
        <v>2186</v>
      </c>
      <c r="E50" s="359">
        <v>0</v>
      </c>
      <c r="F50" s="359">
        <f t="shared" si="3"/>
        <v>2186</v>
      </c>
      <c r="G50" s="359">
        <v>488</v>
      </c>
      <c r="H50" s="359">
        <v>12</v>
      </c>
      <c r="I50" s="359">
        <v>1686</v>
      </c>
      <c r="K50" s="357"/>
      <c r="L50" s="357"/>
      <c r="M50" s="357"/>
    </row>
    <row r="51" spans="1:13" x14ac:dyDescent="0.2">
      <c r="A51" s="360">
        <v>39</v>
      </c>
      <c r="B51" s="363" t="s">
        <v>169</v>
      </c>
      <c r="C51" s="362" t="s">
        <v>170</v>
      </c>
      <c r="D51" s="359">
        <f t="shared" si="2"/>
        <v>0</v>
      </c>
      <c r="E51" s="359">
        <v>0</v>
      </c>
      <c r="F51" s="359">
        <f t="shared" si="3"/>
        <v>0</v>
      </c>
      <c r="G51" s="359">
        <v>0</v>
      </c>
      <c r="H51" s="359">
        <v>0</v>
      </c>
      <c r="I51" s="359">
        <v>0</v>
      </c>
      <c r="K51" s="357"/>
      <c r="L51" s="357"/>
      <c r="M51" s="357"/>
    </row>
    <row r="52" spans="1:13" x14ac:dyDescent="0.2">
      <c r="A52" s="360">
        <v>40</v>
      </c>
      <c r="B52" s="364" t="s">
        <v>171</v>
      </c>
      <c r="C52" s="365" t="s">
        <v>172</v>
      </c>
      <c r="D52" s="359">
        <f t="shared" si="2"/>
        <v>16400</v>
      </c>
      <c r="E52" s="359">
        <v>0</v>
      </c>
      <c r="F52" s="359">
        <f t="shared" si="3"/>
        <v>16400</v>
      </c>
      <c r="G52" s="359">
        <v>3000</v>
      </c>
      <c r="H52" s="359">
        <v>0</v>
      </c>
      <c r="I52" s="359">
        <v>13400</v>
      </c>
      <c r="K52" s="357"/>
      <c r="L52" s="357"/>
      <c r="M52" s="357"/>
    </row>
    <row r="53" spans="1:13" x14ac:dyDescent="0.2">
      <c r="A53" s="360">
        <v>41</v>
      </c>
      <c r="B53" s="361" t="s">
        <v>78</v>
      </c>
      <c r="C53" s="362" t="s">
        <v>79</v>
      </c>
      <c r="D53" s="359">
        <f t="shared" si="2"/>
        <v>5831</v>
      </c>
      <c r="E53" s="359">
        <v>0</v>
      </c>
      <c r="F53" s="359">
        <f t="shared" si="3"/>
        <v>5831</v>
      </c>
      <c r="G53" s="359">
        <v>796</v>
      </c>
      <c r="H53" s="359">
        <v>211</v>
      </c>
      <c r="I53" s="359">
        <v>4824</v>
      </c>
      <c r="K53" s="357"/>
      <c r="L53" s="357"/>
      <c r="M53" s="357"/>
    </row>
    <row r="54" spans="1:13" x14ac:dyDescent="0.2">
      <c r="A54" s="360">
        <v>42</v>
      </c>
      <c r="B54" s="361" t="s">
        <v>173</v>
      </c>
      <c r="C54" s="362" t="s">
        <v>174</v>
      </c>
      <c r="D54" s="359">
        <f t="shared" si="2"/>
        <v>12376</v>
      </c>
      <c r="E54" s="359">
        <v>0</v>
      </c>
      <c r="F54" s="359">
        <f t="shared" si="3"/>
        <v>12376</v>
      </c>
      <c r="G54" s="359">
        <v>2676</v>
      </c>
      <c r="H54" s="359">
        <v>0</v>
      </c>
      <c r="I54" s="359">
        <v>9700</v>
      </c>
      <c r="K54" s="357"/>
      <c r="L54" s="357"/>
      <c r="M54" s="357"/>
    </row>
    <row r="55" spans="1:13" x14ac:dyDescent="0.2">
      <c r="A55" s="360">
        <v>43</v>
      </c>
      <c r="B55" s="364" t="s">
        <v>175</v>
      </c>
      <c r="C55" s="365" t="s">
        <v>176</v>
      </c>
      <c r="D55" s="359">
        <f t="shared" si="2"/>
        <v>3571</v>
      </c>
      <c r="E55" s="359">
        <v>0</v>
      </c>
      <c r="F55" s="359">
        <f t="shared" si="3"/>
        <v>3571</v>
      </c>
      <c r="G55" s="359">
        <v>830</v>
      </c>
      <c r="H55" s="359">
        <v>0</v>
      </c>
      <c r="I55" s="359">
        <v>2741</v>
      </c>
      <c r="K55" s="357"/>
      <c r="L55" s="357"/>
      <c r="M55" s="357"/>
    </row>
    <row r="56" spans="1:13" x14ac:dyDescent="0.2">
      <c r="A56" s="360">
        <v>44</v>
      </c>
      <c r="B56" s="364" t="s">
        <v>42</v>
      </c>
      <c r="C56" s="365" t="s">
        <v>43</v>
      </c>
      <c r="D56" s="359">
        <f t="shared" si="2"/>
        <v>11350</v>
      </c>
      <c r="E56" s="359">
        <v>0</v>
      </c>
      <c r="F56" s="359">
        <f t="shared" si="3"/>
        <v>11350</v>
      </c>
      <c r="G56" s="359">
        <v>1436</v>
      </c>
      <c r="H56" s="359">
        <v>14</v>
      </c>
      <c r="I56" s="359">
        <v>9900</v>
      </c>
      <c r="K56" s="357"/>
      <c r="L56" s="357"/>
      <c r="M56" s="357"/>
    </row>
    <row r="57" spans="1:13" x14ac:dyDescent="0.2">
      <c r="A57" s="360">
        <v>45</v>
      </c>
      <c r="B57" s="363" t="s">
        <v>177</v>
      </c>
      <c r="C57" s="362" t="s">
        <v>178</v>
      </c>
      <c r="D57" s="359">
        <f t="shared" si="2"/>
        <v>5933</v>
      </c>
      <c r="E57" s="359">
        <v>0</v>
      </c>
      <c r="F57" s="359">
        <f t="shared" si="3"/>
        <v>5933</v>
      </c>
      <c r="G57" s="359">
        <v>1433</v>
      </c>
      <c r="H57" s="359">
        <v>0</v>
      </c>
      <c r="I57" s="359">
        <v>4500</v>
      </c>
      <c r="K57" s="357"/>
      <c r="L57" s="357"/>
      <c r="M57" s="357"/>
    </row>
    <row r="58" spans="1:13" x14ac:dyDescent="0.2">
      <c r="A58" s="360">
        <v>46</v>
      </c>
      <c r="B58" s="364" t="s">
        <v>179</v>
      </c>
      <c r="C58" s="365" t="s">
        <v>180</v>
      </c>
      <c r="D58" s="359">
        <f t="shared" si="2"/>
        <v>5122</v>
      </c>
      <c r="E58" s="359">
        <v>0</v>
      </c>
      <c r="F58" s="359">
        <f t="shared" si="3"/>
        <v>5122</v>
      </c>
      <c r="G58" s="359">
        <v>306</v>
      </c>
      <c r="H58" s="359">
        <v>137</v>
      </c>
      <c r="I58" s="359">
        <v>4679</v>
      </c>
      <c r="K58" s="357"/>
      <c r="L58" s="357"/>
      <c r="M58" s="357"/>
    </row>
    <row r="59" spans="1:13" x14ac:dyDescent="0.2">
      <c r="A59" s="360">
        <v>47</v>
      </c>
      <c r="B59" s="363" t="s">
        <v>181</v>
      </c>
      <c r="C59" s="362" t="s">
        <v>182</v>
      </c>
      <c r="D59" s="359">
        <f t="shared" si="2"/>
        <v>10519</v>
      </c>
      <c r="E59" s="359">
        <v>0</v>
      </c>
      <c r="F59" s="359">
        <f t="shared" si="3"/>
        <v>10519</v>
      </c>
      <c r="G59" s="359">
        <v>1530</v>
      </c>
      <c r="H59" s="359">
        <v>0</v>
      </c>
      <c r="I59" s="359">
        <v>8989</v>
      </c>
      <c r="K59" s="357"/>
      <c r="L59" s="357"/>
      <c r="M59" s="357"/>
    </row>
    <row r="60" spans="1:13" x14ac:dyDescent="0.2">
      <c r="A60" s="360">
        <v>48</v>
      </c>
      <c r="B60" s="364" t="s">
        <v>183</v>
      </c>
      <c r="C60" s="365" t="s">
        <v>184</v>
      </c>
      <c r="D60" s="359">
        <f t="shared" si="2"/>
        <v>14370</v>
      </c>
      <c r="E60" s="359">
        <v>0</v>
      </c>
      <c r="F60" s="359">
        <f t="shared" si="3"/>
        <v>14370</v>
      </c>
      <c r="G60" s="359">
        <v>1230</v>
      </c>
      <c r="H60" s="359">
        <v>0</v>
      </c>
      <c r="I60" s="359">
        <v>13140</v>
      </c>
      <c r="K60" s="357"/>
      <c r="L60" s="357"/>
      <c r="M60" s="357"/>
    </row>
    <row r="61" spans="1:13" x14ac:dyDescent="0.2">
      <c r="A61" s="360">
        <v>49</v>
      </c>
      <c r="B61" s="364" t="s">
        <v>185</v>
      </c>
      <c r="C61" s="365" t="s">
        <v>186</v>
      </c>
      <c r="D61" s="359">
        <f t="shared" si="2"/>
        <v>23703</v>
      </c>
      <c r="E61" s="359">
        <v>0</v>
      </c>
      <c r="F61" s="359">
        <f t="shared" si="3"/>
        <v>23703</v>
      </c>
      <c r="G61" s="359">
        <v>7075</v>
      </c>
      <c r="H61" s="359">
        <v>100</v>
      </c>
      <c r="I61" s="359">
        <v>16528</v>
      </c>
      <c r="K61" s="357"/>
      <c r="L61" s="357"/>
      <c r="M61" s="357"/>
    </row>
    <row r="62" spans="1:13" x14ac:dyDescent="0.2">
      <c r="A62" s="360">
        <v>50</v>
      </c>
      <c r="B62" s="364" t="s">
        <v>187</v>
      </c>
      <c r="C62" s="365" t="s">
        <v>188</v>
      </c>
      <c r="D62" s="359">
        <f t="shared" si="2"/>
        <v>5320</v>
      </c>
      <c r="E62" s="359">
        <v>0</v>
      </c>
      <c r="F62" s="359">
        <f t="shared" si="3"/>
        <v>5320</v>
      </c>
      <c r="G62" s="359">
        <v>388</v>
      </c>
      <c r="H62" s="359">
        <v>72</v>
      </c>
      <c r="I62" s="359">
        <v>4860</v>
      </c>
      <c r="K62" s="357"/>
      <c r="L62" s="357"/>
      <c r="M62" s="357"/>
    </row>
    <row r="63" spans="1:13" x14ac:dyDescent="0.2">
      <c r="A63" s="360">
        <v>51</v>
      </c>
      <c r="B63" s="364" t="s">
        <v>189</v>
      </c>
      <c r="C63" s="365" t="s">
        <v>190</v>
      </c>
      <c r="D63" s="359">
        <f t="shared" si="2"/>
        <v>0</v>
      </c>
      <c r="E63" s="359">
        <v>0</v>
      </c>
      <c r="F63" s="359">
        <f t="shared" si="3"/>
        <v>0</v>
      </c>
      <c r="G63" s="359">
        <v>0</v>
      </c>
      <c r="H63" s="359">
        <v>0</v>
      </c>
      <c r="I63" s="359">
        <v>0</v>
      </c>
      <c r="K63" s="357"/>
      <c r="L63" s="357"/>
      <c r="M63" s="357"/>
    </row>
    <row r="64" spans="1:13" x14ac:dyDescent="0.2">
      <c r="A64" s="360">
        <v>52</v>
      </c>
      <c r="B64" s="235" t="s">
        <v>191</v>
      </c>
      <c r="C64" s="236" t="s">
        <v>192</v>
      </c>
      <c r="D64" s="359">
        <f t="shared" si="2"/>
        <v>0</v>
      </c>
      <c r="E64" s="359">
        <v>0</v>
      </c>
      <c r="F64" s="359">
        <f t="shared" si="3"/>
        <v>0</v>
      </c>
      <c r="G64" s="359">
        <v>0</v>
      </c>
      <c r="H64" s="359">
        <v>0</v>
      </c>
      <c r="I64" s="359">
        <v>0</v>
      </c>
      <c r="K64" s="357"/>
      <c r="L64" s="357"/>
      <c r="M64" s="357"/>
    </row>
    <row r="65" spans="1:13" x14ac:dyDescent="0.2">
      <c r="A65" s="360">
        <v>53</v>
      </c>
      <c r="B65" s="364" t="s">
        <v>22</v>
      </c>
      <c r="C65" s="365" t="s">
        <v>23</v>
      </c>
      <c r="D65" s="359">
        <f t="shared" si="2"/>
        <v>0</v>
      </c>
      <c r="E65" s="359">
        <v>0</v>
      </c>
      <c r="F65" s="359">
        <f t="shared" si="3"/>
        <v>0</v>
      </c>
      <c r="G65" s="359">
        <v>0</v>
      </c>
      <c r="H65" s="359">
        <v>0</v>
      </c>
      <c r="I65" s="359">
        <v>0</v>
      </c>
      <c r="K65" s="357"/>
      <c r="L65" s="357"/>
      <c r="M65" s="357"/>
    </row>
    <row r="66" spans="1:13" x14ac:dyDescent="0.2">
      <c r="A66" s="360">
        <v>54</v>
      </c>
      <c r="B66" s="363" t="s">
        <v>24</v>
      </c>
      <c r="C66" s="365" t="s">
        <v>461</v>
      </c>
      <c r="D66" s="359">
        <f t="shared" si="2"/>
        <v>0</v>
      </c>
      <c r="E66" s="359">
        <v>0</v>
      </c>
      <c r="F66" s="359">
        <f t="shared" si="3"/>
        <v>0</v>
      </c>
      <c r="G66" s="359">
        <v>0</v>
      </c>
      <c r="H66" s="359">
        <v>0</v>
      </c>
      <c r="I66" s="359">
        <v>0</v>
      </c>
      <c r="K66" s="357"/>
      <c r="L66" s="357"/>
      <c r="M66" s="357"/>
    </row>
    <row r="67" spans="1:13" x14ac:dyDescent="0.2">
      <c r="A67" s="360">
        <v>55</v>
      </c>
      <c r="B67" s="238" t="s">
        <v>193</v>
      </c>
      <c r="C67" s="236" t="s">
        <v>194</v>
      </c>
      <c r="D67" s="359">
        <f t="shared" si="2"/>
        <v>0</v>
      </c>
      <c r="E67" s="359">
        <v>0</v>
      </c>
      <c r="F67" s="359">
        <f t="shared" si="3"/>
        <v>0</v>
      </c>
      <c r="G67" s="359">
        <v>0</v>
      </c>
      <c r="H67" s="359">
        <v>0</v>
      </c>
      <c r="I67" s="359">
        <v>0</v>
      </c>
      <c r="K67" s="357"/>
      <c r="L67" s="357"/>
      <c r="M67" s="357"/>
    </row>
    <row r="68" spans="1:13" x14ac:dyDescent="0.2">
      <c r="A68" s="360">
        <v>56</v>
      </c>
      <c r="B68" s="363" t="s">
        <v>26</v>
      </c>
      <c r="C68" s="365" t="s">
        <v>462</v>
      </c>
      <c r="D68" s="359">
        <f t="shared" si="2"/>
        <v>0</v>
      </c>
      <c r="E68" s="359">
        <v>0</v>
      </c>
      <c r="F68" s="359">
        <f t="shared" si="3"/>
        <v>0</v>
      </c>
      <c r="G68" s="359">
        <v>0</v>
      </c>
      <c r="H68" s="359">
        <v>0</v>
      </c>
      <c r="I68" s="359">
        <v>0</v>
      </c>
      <c r="K68" s="357"/>
      <c r="L68" s="357"/>
      <c r="M68" s="357"/>
    </row>
    <row r="69" spans="1:13" ht="18" customHeight="1" x14ac:dyDescent="0.2">
      <c r="A69" s="360">
        <v>57</v>
      </c>
      <c r="B69" s="364" t="s">
        <v>28</v>
      </c>
      <c r="C69" s="365" t="s">
        <v>195</v>
      </c>
      <c r="D69" s="359">
        <f t="shared" si="2"/>
        <v>0</v>
      </c>
      <c r="E69" s="359">
        <v>0</v>
      </c>
      <c r="F69" s="359">
        <f t="shared" si="3"/>
        <v>0</v>
      </c>
      <c r="G69" s="359">
        <v>0</v>
      </c>
      <c r="H69" s="359">
        <v>0</v>
      </c>
      <c r="I69" s="359">
        <v>0</v>
      </c>
      <c r="K69" s="357"/>
      <c r="L69" s="357"/>
      <c r="M69" s="357"/>
    </row>
    <row r="70" spans="1:13" ht="24" x14ac:dyDescent="0.2">
      <c r="A70" s="360">
        <v>58</v>
      </c>
      <c r="B70" s="361" t="s">
        <v>196</v>
      </c>
      <c r="C70" s="365" t="s">
        <v>463</v>
      </c>
      <c r="D70" s="359">
        <f t="shared" si="2"/>
        <v>0</v>
      </c>
      <c r="E70" s="359">
        <v>0</v>
      </c>
      <c r="F70" s="359">
        <f t="shared" si="3"/>
        <v>0</v>
      </c>
      <c r="G70" s="359">
        <v>0</v>
      </c>
      <c r="H70" s="359">
        <v>0</v>
      </c>
      <c r="I70" s="359">
        <v>0</v>
      </c>
      <c r="K70" s="357"/>
      <c r="L70" s="357"/>
      <c r="M70" s="357"/>
    </row>
    <row r="71" spans="1:13" ht="24" x14ac:dyDescent="0.2">
      <c r="A71" s="360">
        <v>59</v>
      </c>
      <c r="B71" s="361" t="s">
        <v>198</v>
      </c>
      <c r="C71" s="365" t="s">
        <v>464</v>
      </c>
      <c r="D71" s="359">
        <f t="shared" si="2"/>
        <v>0</v>
      </c>
      <c r="E71" s="359">
        <v>0</v>
      </c>
      <c r="F71" s="359">
        <f t="shared" si="3"/>
        <v>0</v>
      </c>
      <c r="G71" s="359">
        <v>0</v>
      </c>
      <c r="H71" s="359">
        <v>0</v>
      </c>
      <c r="I71" s="359">
        <v>0</v>
      </c>
      <c r="K71" s="357"/>
      <c r="L71" s="357"/>
      <c r="M71" s="357"/>
    </row>
    <row r="72" spans="1:13" x14ac:dyDescent="0.2">
      <c r="A72" s="360">
        <v>60</v>
      </c>
      <c r="B72" s="363" t="s">
        <v>62</v>
      </c>
      <c r="C72" s="365" t="s">
        <v>465</v>
      </c>
      <c r="D72" s="359">
        <f t="shared" si="2"/>
        <v>15402</v>
      </c>
      <c r="E72" s="359">
        <v>0</v>
      </c>
      <c r="F72" s="359">
        <f t="shared" si="3"/>
        <v>15402</v>
      </c>
      <c r="G72" s="359">
        <v>5402</v>
      </c>
      <c r="H72" s="359">
        <v>0</v>
      </c>
      <c r="I72" s="359">
        <v>10000</v>
      </c>
      <c r="K72" s="357"/>
      <c r="L72" s="357"/>
      <c r="M72" s="357"/>
    </row>
    <row r="73" spans="1:13" x14ac:dyDescent="0.2">
      <c r="A73" s="360">
        <v>61</v>
      </c>
      <c r="B73" s="363" t="s">
        <v>64</v>
      </c>
      <c r="C73" s="362" t="s">
        <v>201</v>
      </c>
      <c r="D73" s="359">
        <f t="shared" si="2"/>
        <v>20415</v>
      </c>
      <c r="E73" s="359">
        <v>0</v>
      </c>
      <c r="F73" s="359">
        <f t="shared" si="3"/>
        <v>20415</v>
      </c>
      <c r="G73" s="359">
        <v>6100</v>
      </c>
      <c r="H73" s="359">
        <v>0</v>
      </c>
      <c r="I73" s="359">
        <v>14315</v>
      </c>
      <c r="K73" s="357"/>
      <c r="L73" s="357"/>
      <c r="M73" s="357"/>
    </row>
    <row r="74" spans="1:13" x14ac:dyDescent="0.2">
      <c r="A74" s="360">
        <v>62</v>
      </c>
      <c r="B74" s="363" t="s">
        <v>66</v>
      </c>
      <c r="C74" s="365" t="s">
        <v>466</v>
      </c>
      <c r="D74" s="359">
        <f t="shared" si="2"/>
        <v>60904</v>
      </c>
      <c r="E74" s="359">
        <v>0</v>
      </c>
      <c r="F74" s="359">
        <f t="shared" si="3"/>
        <v>60904</v>
      </c>
      <c r="G74" s="359">
        <v>9311</v>
      </c>
      <c r="H74" s="359">
        <v>0</v>
      </c>
      <c r="I74" s="359">
        <v>51593</v>
      </c>
      <c r="K74" s="357"/>
      <c r="L74" s="357"/>
      <c r="M74" s="357"/>
    </row>
    <row r="75" spans="1:13" ht="16.5" customHeight="1" x14ac:dyDescent="0.2">
      <c r="A75" s="360">
        <v>63</v>
      </c>
      <c r="B75" s="363" t="s">
        <v>203</v>
      </c>
      <c r="C75" s="365" t="s">
        <v>467</v>
      </c>
      <c r="D75" s="359">
        <f t="shared" si="2"/>
        <v>7</v>
      </c>
      <c r="E75" s="359">
        <v>0</v>
      </c>
      <c r="F75" s="359">
        <f t="shared" si="3"/>
        <v>7</v>
      </c>
      <c r="G75" s="359">
        <v>0</v>
      </c>
      <c r="H75" s="359">
        <v>7</v>
      </c>
      <c r="I75" s="359">
        <v>0</v>
      </c>
      <c r="K75" s="357"/>
      <c r="L75" s="357"/>
      <c r="M75" s="357"/>
    </row>
    <row r="76" spans="1:13" ht="16.5" customHeight="1" x14ac:dyDescent="0.2">
      <c r="A76" s="360">
        <v>64</v>
      </c>
      <c r="B76" s="361" t="s">
        <v>205</v>
      </c>
      <c r="C76" s="365" t="s">
        <v>468</v>
      </c>
      <c r="D76" s="359">
        <f t="shared" si="2"/>
        <v>0</v>
      </c>
      <c r="E76" s="359">
        <v>0</v>
      </c>
      <c r="F76" s="359">
        <f t="shared" si="3"/>
        <v>0</v>
      </c>
      <c r="G76" s="359">
        <v>0</v>
      </c>
      <c r="H76" s="359">
        <v>0</v>
      </c>
      <c r="I76" s="359">
        <v>0</v>
      </c>
      <c r="K76" s="357"/>
      <c r="L76" s="357"/>
      <c r="M76" s="357"/>
    </row>
    <row r="77" spans="1:13" ht="16.5" customHeight="1" x14ac:dyDescent="0.2">
      <c r="A77" s="360">
        <v>65</v>
      </c>
      <c r="B77" s="363" t="s">
        <v>207</v>
      </c>
      <c r="C77" s="365" t="s">
        <v>469</v>
      </c>
      <c r="D77" s="359">
        <f t="shared" si="2"/>
        <v>13</v>
      </c>
      <c r="E77" s="359">
        <v>0</v>
      </c>
      <c r="F77" s="359">
        <f t="shared" si="3"/>
        <v>13</v>
      </c>
      <c r="G77" s="359">
        <v>0</v>
      </c>
      <c r="H77" s="359">
        <v>13</v>
      </c>
      <c r="I77" s="359">
        <v>0</v>
      </c>
      <c r="K77" s="357"/>
      <c r="L77" s="357"/>
      <c r="M77" s="357"/>
    </row>
    <row r="78" spans="1:13" ht="16.5" customHeight="1" x14ac:dyDescent="0.2">
      <c r="A78" s="360">
        <v>66</v>
      </c>
      <c r="B78" s="363" t="s">
        <v>209</v>
      </c>
      <c r="C78" s="365" t="s">
        <v>470</v>
      </c>
      <c r="D78" s="359">
        <f t="shared" ref="D78:D141" si="4">E78+F78</f>
        <v>571</v>
      </c>
      <c r="E78" s="359">
        <v>0</v>
      </c>
      <c r="F78" s="359">
        <f t="shared" ref="F78:F141" si="5">G78+H78+I78</f>
        <v>571</v>
      </c>
      <c r="G78" s="359">
        <v>0</v>
      </c>
      <c r="H78" s="359">
        <v>571</v>
      </c>
      <c r="I78" s="359">
        <v>0</v>
      </c>
      <c r="K78" s="357"/>
      <c r="L78" s="357"/>
      <c r="M78" s="357"/>
    </row>
    <row r="79" spans="1:13" ht="16.5" customHeight="1" x14ac:dyDescent="0.2">
      <c r="A79" s="360">
        <v>67</v>
      </c>
      <c r="B79" s="361" t="s">
        <v>211</v>
      </c>
      <c r="C79" s="365" t="s">
        <v>471</v>
      </c>
      <c r="D79" s="359">
        <f t="shared" si="4"/>
        <v>0</v>
      </c>
      <c r="E79" s="359">
        <v>0</v>
      </c>
      <c r="F79" s="359">
        <f t="shared" si="5"/>
        <v>0</v>
      </c>
      <c r="G79" s="359">
        <v>0</v>
      </c>
      <c r="H79" s="359">
        <v>0</v>
      </c>
      <c r="I79" s="359">
        <v>0</v>
      </c>
      <c r="K79" s="357"/>
      <c r="L79" s="357"/>
      <c r="M79" s="357"/>
    </row>
    <row r="80" spans="1:13" ht="16.5" customHeight="1" x14ac:dyDescent="0.2">
      <c r="A80" s="360">
        <v>68</v>
      </c>
      <c r="B80" s="361" t="s">
        <v>213</v>
      </c>
      <c r="C80" s="365" t="s">
        <v>472</v>
      </c>
      <c r="D80" s="359">
        <f t="shared" si="4"/>
        <v>6</v>
      </c>
      <c r="E80" s="359">
        <v>0</v>
      </c>
      <c r="F80" s="359">
        <f t="shared" si="5"/>
        <v>6</v>
      </c>
      <c r="G80" s="359">
        <v>0</v>
      </c>
      <c r="H80" s="359">
        <v>6</v>
      </c>
      <c r="I80" s="359">
        <v>0</v>
      </c>
      <c r="K80" s="357"/>
      <c r="L80" s="357"/>
      <c r="M80" s="357"/>
    </row>
    <row r="81" spans="1:13" ht="16.5" customHeight="1" x14ac:dyDescent="0.2">
      <c r="A81" s="360">
        <v>69</v>
      </c>
      <c r="B81" s="361" t="s">
        <v>215</v>
      </c>
      <c r="C81" s="365" t="s">
        <v>473</v>
      </c>
      <c r="D81" s="359">
        <f t="shared" si="4"/>
        <v>0</v>
      </c>
      <c r="E81" s="359">
        <v>0</v>
      </c>
      <c r="F81" s="359">
        <f t="shared" si="5"/>
        <v>0</v>
      </c>
      <c r="G81" s="359">
        <v>0</v>
      </c>
      <c r="H81" s="359">
        <v>0</v>
      </c>
      <c r="I81" s="359">
        <v>0</v>
      </c>
      <c r="K81" s="357"/>
      <c r="L81" s="357"/>
      <c r="M81" s="357"/>
    </row>
    <row r="82" spans="1:13" x14ac:dyDescent="0.2">
      <c r="A82" s="360">
        <v>70</v>
      </c>
      <c r="B82" s="364" t="s">
        <v>217</v>
      </c>
      <c r="C82" s="365" t="s">
        <v>218</v>
      </c>
      <c r="D82" s="359">
        <f t="shared" si="4"/>
        <v>19376</v>
      </c>
      <c r="E82" s="359">
        <v>0</v>
      </c>
      <c r="F82" s="359">
        <f t="shared" si="5"/>
        <v>19376</v>
      </c>
      <c r="G82" s="359">
        <v>3893</v>
      </c>
      <c r="H82" s="359">
        <v>0</v>
      </c>
      <c r="I82" s="359">
        <v>15483</v>
      </c>
      <c r="K82" s="357"/>
      <c r="L82" s="357"/>
      <c r="M82" s="357"/>
    </row>
    <row r="83" spans="1:13" x14ac:dyDescent="0.2">
      <c r="A83" s="360">
        <v>71</v>
      </c>
      <c r="B83" s="361" t="s">
        <v>50</v>
      </c>
      <c r="C83" s="365" t="s">
        <v>474</v>
      </c>
      <c r="D83" s="359">
        <f t="shared" si="4"/>
        <v>38080</v>
      </c>
      <c r="E83" s="359">
        <v>0</v>
      </c>
      <c r="F83" s="359">
        <f t="shared" si="5"/>
        <v>38080</v>
      </c>
      <c r="G83" s="359">
        <v>9780</v>
      </c>
      <c r="H83" s="359">
        <v>0</v>
      </c>
      <c r="I83" s="359">
        <v>28300</v>
      </c>
      <c r="K83" s="357"/>
      <c r="L83" s="357"/>
      <c r="M83" s="357"/>
    </row>
    <row r="84" spans="1:13" x14ac:dyDescent="0.2">
      <c r="A84" s="360">
        <v>72</v>
      </c>
      <c r="B84" s="364" t="s">
        <v>52</v>
      </c>
      <c r="C84" s="365" t="s">
        <v>220</v>
      </c>
      <c r="D84" s="359">
        <f t="shared" si="4"/>
        <v>25300</v>
      </c>
      <c r="E84" s="359">
        <v>0</v>
      </c>
      <c r="F84" s="359">
        <f t="shared" si="5"/>
        <v>25300</v>
      </c>
      <c r="G84" s="359">
        <v>4170</v>
      </c>
      <c r="H84" s="359">
        <v>210</v>
      </c>
      <c r="I84" s="359">
        <v>20920</v>
      </c>
      <c r="K84" s="357"/>
      <c r="L84" s="357"/>
      <c r="M84" s="357"/>
    </row>
    <row r="85" spans="1:13" x14ac:dyDescent="0.2">
      <c r="A85" s="360">
        <v>73</v>
      </c>
      <c r="B85" s="238" t="s">
        <v>44</v>
      </c>
      <c r="C85" s="236" t="s">
        <v>221</v>
      </c>
      <c r="D85" s="359">
        <f t="shared" si="4"/>
        <v>6681</v>
      </c>
      <c r="E85" s="359">
        <v>0</v>
      </c>
      <c r="F85" s="359">
        <f t="shared" si="5"/>
        <v>6681</v>
      </c>
      <c r="G85" s="359">
        <v>1974</v>
      </c>
      <c r="H85" s="359">
        <v>255</v>
      </c>
      <c r="I85" s="359">
        <v>4452</v>
      </c>
      <c r="K85" s="357"/>
      <c r="L85" s="357"/>
      <c r="M85" s="357"/>
    </row>
    <row r="86" spans="1:13" x14ac:dyDescent="0.2">
      <c r="A86" s="360">
        <v>74</v>
      </c>
      <c r="B86" s="361" t="s">
        <v>54</v>
      </c>
      <c r="C86" s="365" t="s">
        <v>222</v>
      </c>
      <c r="D86" s="359">
        <f t="shared" si="4"/>
        <v>46969</v>
      </c>
      <c r="E86" s="359">
        <v>0</v>
      </c>
      <c r="F86" s="359">
        <f t="shared" si="5"/>
        <v>46969</v>
      </c>
      <c r="G86" s="359">
        <v>21375</v>
      </c>
      <c r="H86" s="359">
        <v>8</v>
      </c>
      <c r="I86" s="359">
        <v>25586</v>
      </c>
      <c r="K86" s="357"/>
      <c r="L86" s="357"/>
      <c r="M86" s="357"/>
    </row>
    <row r="87" spans="1:13" x14ac:dyDescent="0.2">
      <c r="A87" s="360">
        <v>75</v>
      </c>
      <c r="B87" s="238" t="s">
        <v>36</v>
      </c>
      <c r="C87" s="236" t="s">
        <v>37</v>
      </c>
      <c r="D87" s="359">
        <f t="shared" si="4"/>
        <v>0</v>
      </c>
      <c r="E87" s="359">
        <v>0</v>
      </c>
      <c r="F87" s="359">
        <f t="shared" si="5"/>
        <v>0</v>
      </c>
      <c r="G87" s="359">
        <v>0</v>
      </c>
      <c r="H87" s="359">
        <v>0</v>
      </c>
      <c r="I87" s="359">
        <v>0</v>
      </c>
      <c r="K87" s="357"/>
      <c r="L87" s="357"/>
      <c r="M87" s="357"/>
    </row>
    <row r="88" spans="1:13" x14ac:dyDescent="0.2">
      <c r="A88" s="360">
        <v>76</v>
      </c>
      <c r="B88" s="361" t="s">
        <v>48</v>
      </c>
      <c r="C88" s="365" t="s">
        <v>475</v>
      </c>
      <c r="D88" s="359">
        <f t="shared" si="4"/>
        <v>42357</v>
      </c>
      <c r="E88" s="359">
        <v>0</v>
      </c>
      <c r="F88" s="359">
        <f t="shared" si="5"/>
        <v>42357</v>
      </c>
      <c r="G88" s="359">
        <v>13740</v>
      </c>
      <c r="H88" s="359">
        <v>2000</v>
      </c>
      <c r="I88" s="359">
        <v>26617</v>
      </c>
      <c r="K88" s="357"/>
      <c r="L88" s="357"/>
      <c r="M88" s="357"/>
    </row>
    <row r="89" spans="1:13" x14ac:dyDescent="0.2">
      <c r="A89" s="360">
        <v>77</v>
      </c>
      <c r="B89" s="238" t="s">
        <v>224</v>
      </c>
      <c r="C89" s="236" t="s">
        <v>225</v>
      </c>
      <c r="D89" s="359">
        <f t="shared" si="4"/>
        <v>300</v>
      </c>
      <c r="E89" s="359">
        <v>300</v>
      </c>
      <c r="F89" s="359">
        <f t="shared" si="5"/>
        <v>0</v>
      </c>
      <c r="G89" s="359">
        <v>0</v>
      </c>
      <c r="H89" s="359">
        <v>0</v>
      </c>
      <c r="I89" s="359">
        <v>0</v>
      </c>
      <c r="K89" s="357"/>
      <c r="L89" s="357"/>
      <c r="M89" s="357"/>
    </row>
    <row r="90" spans="1:13" x14ac:dyDescent="0.2">
      <c r="A90" s="360">
        <v>78</v>
      </c>
      <c r="B90" s="363" t="s">
        <v>226</v>
      </c>
      <c r="C90" s="365" t="s">
        <v>476</v>
      </c>
      <c r="D90" s="359">
        <f t="shared" si="4"/>
        <v>0</v>
      </c>
      <c r="E90" s="359">
        <v>0</v>
      </c>
      <c r="F90" s="359">
        <f t="shared" si="5"/>
        <v>0</v>
      </c>
      <c r="G90" s="359">
        <v>0</v>
      </c>
      <c r="H90" s="359">
        <v>0</v>
      </c>
      <c r="I90" s="359">
        <v>0</v>
      </c>
      <c r="K90" s="357"/>
      <c r="L90" s="357"/>
      <c r="M90" s="357"/>
    </row>
    <row r="91" spans="1:13" ht="24" x14ac:dyDescent="0.2">
      <c r="A91" s="1018">
        <v>79</v>
      </c>
      <c r="B91" s="1021" t="s">
        <v>228</v>
      </c>
      <c r="C91" s="872" t="s">
        <v>229</v>
      </c>
      <c r="D91" s="359">
        <f t="shared" si="4"/>
        <v>163</v>
      </c>
      <c r="E91" s="359">
        <v>0</v>
      </c>
      <c r="F91" s="359">
        <f t="shared" si="5"/>
        <v>163</v>
      </c>
      <c r="G91" s="359">
        <v>40</v>
      </c>
      <c r="H91" s="359">
        <v>0</v>
      </c>
      <c r="I91" s="359">
        <v>123</v>
      </c>
      <c r="K91" s="357"/>
      <c r="L91" s="357"/>
      <c r="M91" s="357"/>
    </row>
    <row r="92" spans="1:13" ht="36" x14ac:dyDescent="0.2">
      <c r="A92" s="1019"/>
      <c r="B92" s="1022"/>
      <c r="C92" s="236" t="s">
        <v>230</v>
      </c>
      <c r="D92" s="359">
        <f t="shared" si="4"/>
        <v>163</v>
      </c>
      <c r="E92" s="359">
        <v>0</v>
      </c>
      <c r="F92" s="359">
        <f t="shared" si="5"/>
        <v>163</v>
      </c>
      <c r="G92" s="359">
        <v>40</v>
      </c>
      <c r="H92" s="359">
        <v>0</v>
      </c>
      <c r="I92" s="359">
        <v>123</v>
      </c>
      <c r="K92" s="357"/>
      <c r="L92" s="357"/>
      <c r="M92" s="357"/>
    </row>
    <row r="93" spans="1:13" x14ac:dyDescent="0.2">
      <c r="A93" s="1019"/>
      <c r="B93" s="1022"/>
      <c r="C93" s="365" t="s">
        <v>231</v>
      </c>
      <c r="D93" s="359">
        <f t="shared" si="4"/>
        <v>0</v>
      </c>
      <c r="E93" s="359">
        <v>0</v>
      </c>
      <c r="F93" s="359">
        <f t="shared" si="5"/>
        <v>0</v>
      </c>
      <c r="G93" s="359">
        <v>0</v>
      </c>
      <c r="H93" s="359">
        <v>0</v>
      </c>
      <c r="I93" s="359">
        <v>0</v>
      </c>
      <c r="K93" s="357"/>
      <c r="L93" s="357"/>
      <c r="M93" s="357"/>
    </row>
    <row r="94" spans="1:13" ht="24" x14ac:dyDescent="0.2">
      <c r="A94" s="1020"/>
      <c r="B94" s="1023"/>
      <c r="C94" s="332" t="s">
        <v>232</v>
      </c>
      <c r="D94" s="359">
        <f t="shared" si="4"/>
        <v>0</v>
      </c>
      <c r="E94" s="359">
        <v>0</v>
      </c>
      <c r="F94" s="359">
        <f t="shared" si="5"/>
        <v>0</v>
      </c>
      <c r="G94" s="359">
        <v>0</v>
      </c>
      <c r="H94" s="359">
        <v>0</v>
      </c>
      <c r="I94" s="359">
        <v>0</v>
      </c>
      <c r="K94" s="357"/>
      <c r="L94" s="357"/>
      <c r="M94" s="357"/>
    </row>
    <row r="95" spans="1:13" x14ac:dyDescent="0.2">
      <c r="A95" s="360">
        <v>80</v>
      </c>
      <c r="B95" s="363" t="s">
        <v>233</v>
      </c>
      <c r="C95" s="362" t="s">
        <v>234</v>
      </c>
      <c r="D95" s="359">
        <f t="shared" si="4"/>
        <v>0</v>
      </c>
      <c r="E95" s="359">
        <v>0</v>
      </c>
      <c r="F95" s="359">
        <f t="shared" si="5"/>
        <v>0</v>
      </c>
      <c r="G95" s="359">
        <v>0</v>
      </c>
      <c r="H95" s="359">
        <v>0</v>
      </c>
      <c r="I95" s="359">
        <v>0</v>
      </c>
      <c r="K95" s="357"/>
      <c r="L95" s="357"/>
      <c r="M95" s="357"/>
    </row>
    <row r="96" spans="1:13" x14ac:dyDescent="0.2">
      <c r="A96" s="360">
        <v>81</v>
      </c>
      <c r="B96" s="363" t="s">
        <v>235</v>
      </c>
      <c r="C96" s="236" t="s">
        <v>236</v>
      </c>
      <c r="D96" s="359">
        <f t="shared" si="4"/>
        <v>0</v>
      </c>
      <c r="E96" s="359">
        <v>0</v>
      </c>
      <c r="F96" s="359">
        <f t="shared" si="5"/>
        <v>0</v>
      </c>
      <c r="G96" s="359">
        <v>0</v>
      </c>
      <c r="H96" s="359">
        <v>0</v>
      </c>
      <c r="I96" s="359">
        <v>0</v>
      </c>
      <c r="K96" s="357"/>
      <c r="L96" s="357"/>
      <c r="M96" s="357"/>
    </row>
    <row r="97" spans="1:13" x14ac:dyDescent="0.2">
      <c r="A97" s="360">
        <v>82</v>
      </c>
      <c r="B97" s="364" t="s">
        <v>74</v>
      </c>
      <c r="C97" s="365" t="s">
        <v>237</v>
      </c>
      <c r="D97" s="359">
        <f t="shared" si="4"/>
        <v>9275</v>
      </c>
      <c r="E97" s="359">
        <v>0</v>
      </c>
      <c r="F97" s="359">
        <f t="shared" si="5"/>
        <v>9275</v>
      </c>
      <c r="G97" s="359">
        <v>1766</v>
      </c>
      <c r="H97" s="359">
        <v>0</v>
      </c>
      <c r="I97" s="359">
        <v>7509</v>
      </c>
      <c r="K97" s="357"/>
      <c r="L97" s="357"/>
      <c r="M97" s="357"/>
    </row>
    <row r="98" spans="1:13" x14ac:dyDescent="0.2">
      <c r="A98" s="360">
        <v>83</v>
      </c>
      <c r="B98" s="363" t="s">
        <v>38</v>
      </c>
      <c r="C98" s="362" t="s">
        <v>39</v>
      </c>
      <c r="D98" s="359">
        <f t="shared" si="4"/>
        <v>3474</v>
      </c>
      <c r="E98" s="359">
        <v>0</v>
      </c>
      <c r="F98" s="359">
        <f t="shared" si="5"/>
        <v>3474</v>
      </c>
      <c r="G98" s="359">
        <v>974</v>
      </c>
      <c r="H98" s="359">
        <v>200</v>
      </c>
      <c r="I98" s="359">
        <v>2300</v>
      </c>
      <c r="K98" s="357"/>
      <c r="L98" s="357"/>
      <c r="M98" s="357"/>
    </row>
    <row r="99" spans="1:13" x14ac:dyDescent="0.2">
      <c r="A99" s="360">
        <v>84</v>
      </c>
      <c r="B99" s="364" t="s">
        <v>40</v>
      </c>
      <c r="C99" s="365" t="s">
        <v>41</v>
      </c>
      <c r="D99" s="359">
        <f t="shared" si="4"/>
        <v>3559</v>
      </c>
      <c r="E99" s="359">
        <v>0</v>
      </c>
      <c r="F99" s="359">
        <f t="shared" si="5"/>
        <v>3559</v>
      </c>
      <c r="G99" s="359">
        <v>607</v>
      </c>
      <c r="H99" s="359">
        <v>0</v>
      </c>
      <c r="I99" s="359">
        <v>2952</v>
      </c>
      <c r="K99" s="357"/>
      <c r="L99" s="357"/>
      <c r="M99" s="357"/>
    </row>
    <row r="100" spans="1:13" x14ac:dyDescent="0.2">
      <c r="A100" s="360">
        <v>85</v>
      </c>
      <c r="B100" s="364" t="s">
        <v>238</v>
      </c>
      <c r="C100" s="365" t="s">
        <v>239</v>
      </c>
      <c r="D100" s="359">
        <f t="shared" si="4"/>
        <v>9815</v>
      </c>
      <c r="E100" s="359">
        <v>0</v>
      </c>
      <c r="F100" s="359">
        <f t="shared" si="5"/>
        <v>9815</v>
      </c>
      <c r="G100" s="359">
        <v>2115</v>
      </c>
      <c r="H100" s="359">
        <v>0</v>
      </c>
      <c r="I100" s="359">
        <v>7700</v>
      </c>
      <c r="K100" s="357"/>
      <c r="L100" s="357"/>
      <c r="M100" s="357"/>
    </row>
    <row r="101" spans="1:13" x14ac:dyDescent="0.2">
      <c r="A101" s="360">
        <v>86</v>
      </c>
      <c r="B101" s="363" t="s">
        <v>240</v>
      </c>
      <c r="C101" s="236" t="s">
        <v>241</v>
      </c>
      <c r="D101" s="359">
        <f t="shared" si="4"/>
        <v>4625</v>
      </c>
      <c r="E101" s="359">
        <v>0</v>
      </c>
      <c r="F101" s="359">
        <f t="shared" si="5"/>
        <v>4625</v>
      </c>
      <c r="G101" s="359">
        <v>1000</v>
      </c>
      <c r="H101" s="359">
        <v>0</v>
      </c>
      <c r="I101" s="359">
        <v>3625</v>
      </c>
      <c r="K101" s="357"/>
      <c r="L101" s="357"/>
      <c r="M101" s="357"/>
    </row>
    <row r="102" spans="1:13" x14ac:dyDescent="0.2">
      <c r="A102" s="360">
        <v>87</v>
      </c>
      <c r="B102" s="363" t="s">
        <v>88</v>
      </c>
      <c r="C102" s="362" t="s">
        <v>89</v>
      </c>
      <c r="D102" s="359">
        <f t="shared" si="4"/>
        <v>10134</v>
      </c>
      <c r="E102" s="359">
        <v>0</v>
      </c>
      <c r="F102" s="359">
        <f t="shared" si="5"/>
        <v>10134</v>
      </c>
      <c r="G102" s="359">
        <v>2934</v>
      </c>
      <c r="H102" s="359">
        <v>0</v>
      </c>
      <c r="I102" s="359">
        <v>7200</v>
      </c>
      <c r="K102" s="357"/>
      <c r="L102" s="357"/>
      <c r="M102" s="357"/>
    </row>
    <row r="103" spans="1:13" x14ac:dyDescent="0.2">
      <c r="A103" s="360">
        <v>88</v>
      </c>
      <c r="B103" s="361" t="s">
        <v>242</v>
      </c>
      <c r="C103" s="362" t="s">
        <v>243</v>
      </c>
      <c r="D103" s="359">
        <f t="shared" si="4"/>
        <v>6649</v>
      </c>
      <c r="E103" s="359">
        <v>0</v>
      </c>
      <c r="F103" s="359">
        <f t="shared" si="5"/>
        <v>6649</v>
      </c>
      <c r="G103" s="359">
        <v>699</v>
      </c>
      <c r="H103" s="359">
        <v>0</v>
      </c>
      <c r="I103" s="359">
        <v>5950</v>
      </c>
      <c r="K103" s="357"/>
      <c r="L103" s="357"/>
      <c r="M103" s="357"/>
    </row>
    <row r="104" spans="1:13" x14ac:dyDescent="0.2">
      <c r="A104" s="360">
        <v>89</v>
      </c>
      <c r="B104" s="361" t="s">
        <v>244</v>
      </c>
      <c r="C104" s="362" t="s">
        <v>245</v>
      </c>
      <c r="D104" s="359">
        <f t="shared" si="4"/>
        <v>2460</v>
      </c>
      <c r="E104" s="359">
        <v>0</v>
      </c>
      <c r="F104" s="359">
        <f t="shared" si="5"/>
        <v>2460</v>
      </c>
      <c r="G104" s="359">
        <v>1360</v>
      </c>
      <c r="H104" s="359">
        <v>100</v>
      </c>
      <c r="I104" s="359">
        <v>1000</v>
      </c>
      <c r="K104" s="357"/>
      <c r="L104" s="357"/>
      <c r="M104" s="357"/>
    </row>
    <row r="105" spans="1:13" x14ac:dyDescent="0.2">
      <c r="A105" s="360">
        <v>90</v>
      </c>
      <c r="B105" s="364" t="s">
        <v>246</v>
      </c>
      <c r="C105" s="365" t="s">
        <v>247</v>
      </c>
      <c r="D105" s="359">
        <f t="shared" si="4"/>
        <v>2070</v>
      </c>
      <c r="E105" s="359">
        <v>0</v>
      </c>
      <c r="F105" s="359">
        <f t="shared" si="5"/>
        <v>2070</v>
      </c>
      <c r="G105" s="359">
        <v>570</v>
      </c>
      <c r="H105" s="359">
        <v>0</v>
      </c>
      <c r="I105" s="359">
        <v>1500</v>
      </c>
      <c r="K105" s="357"/>
      <c r="L105" s="357"/>
      <c r="M105" s="357"/>
    </row>
    <row r="106" spans="1:13" x14ac:dyDescent="0.2">
      <c r="A106" s="360">
        <v>91</v>
      </c>
      <c r="B106" s="238" t="s">
        <v>248</v>
      </c>
      <c r="C106" s="236" t="s">
        <v>249</v>
      </c>
      <c r="D106" s="359">
        <f t="shared" si="4"/>
        <v>7112</v>
      </c>
      <c r="E106" s="359">
        <v>0</v>
      </c>
      <c r="F106" s="359">
        <f t="shared" si="5"/>
        <v>7112</v>
      </c>
      <c r="G106" s="359">
        <v>1168</v>
      </c>
      <c r="H106" s="359">
        <v>0</v>
      </c>
      <c r="I106" s="359">
        <v>5944</v>
      </c>
      <c r="K106" s="357"/>
      <c r="L106" s="357"/>
      <c r="M106" s="357"/>
    </row>
    <row r="107" spans="1:13" x14ac:dyDescent="0.2">
      <c r="A107" s="360">
        <v>92</v>
      </c>
      <c r="B107" s="361" t="s">
        <v>250</v>
      </c>
      <c r="C107" s="362" t="s">
        <v>251</v>
      </c>
      <c r="D107" s="359">
        <f t="shared" si="4"/>
        <v>2700</v>
      </c>
      <c r="E107" s="359">
        <v>0</v>
      </c>
      <c r="F107" s="359">
        <f t="shared" si="5"/>
        <v>2700</v>
      </c>
      <c r="G107" s="359">
        <v>700</v>
      </c>
      <c r="H107" s="359">
        <v>0</v>
      </c>
      <c r="I107" s="359">
        <v>2000</v>
      </c>
      <c r="K107" s="357"/>
      <c r="L107" s="357"/>
      <c r="M107" s="357"/>
    </row>
    <row r="108" spans="1:13" x14ac:dyDescent="0.2">
      <c r="A108" s="360">
        <v>93</v>
      </c>
      <c r="B108" s="363" t="s">
        <v>32</v>
      </c>
      <c r="C108" s="362" t="s">
        <v>33</v>
      </c>
      <c r="D108" s="359">
        <f t="shared" si="4"/>
        <v>5278</v>
      </c>
      <c r="E108" s="359">
        <v>0</v>
      </c>
      <c r="F108" s="359">
        <f t="shared" si="5"/>
        <v>5278</v>
      </c>
      <c r="G108" s="359">
        <v>1020</v>
      </c>
      <c r="H108" s="359">
        <v>0</v>
      </c>
      <c r="I108" s="359">
        <v>4258</v>
      </c>
      <c r="K108" s="357"/>
      <c r="L108" s="357"/>
      <c r="M108" s="357"/>
    </row>
    <row r="109" spans="1:13" x14ac:dyDescent="0.2">
      <c r="A109" s="360">
        <v>94</v>
      </c>
      <c r="B109" s="364" t="s">
        <v>252</v>
      </c>
      <c r="C109" s="365" t="s">
        <v>253</v>
      </c>
      <c r="D109" s="359">
        <f t="shared" si="4"/>
        <v>4937</v>
      </c>
      <c r="E109" s="359">
        <v>0</v>
      </c>
      <c r="F109" s="359">
        <f t="shared" si="5"/>
        <v>4937</v>
      </c>
      <c r="G109" s="359">
        <v>947</v>
      </c>
      <c r="H109" s="359">
        <v>80</v>
      </c>
      <c r="I109" s="359">
        <v>3910</v>
      </c>
      <c r="K109" s="357"/>
      <c r="L109" s="357"/>
      <c r="M109" s="357"/>
    </row>
    <row r="110" spans="1:13" x14ac:dyDescent="0.2">
      <c r="A110" s="360">
        <v>95</v>
      </c>
      <c r="B110" s="364" t="s">
        <v>254</v>
      </c>
      <c r="C110" s="365" t="s">
        <v>255</v>
      </c>
      <c r="D110" s="359">
        <f t="shared" si="4"/>
        <v>7790</v>
      </c>
      <c r="E110" s="359">
        <v>0</v>
      </c>
      <c r="F110" s="359">
        <f t="shared" si="5"/>
        <v>7790</v>
      </c>
      <c r="G110" s="359">
        <v>1715</v>
      </c>
      <c r="H110" s="359">
        <v>0</v>
      </c>
      <c r="I110" s="359">
        <v>6075</v>
      </c>
      <c r="K110" s="357"/>
      <c r="L110" s="357"/>
      <c r="M110" s="357"/>
    </row>
    <row r="111" spans="1:13" x14ac:dyDescent="0.2">
      <c r="A111" s="360">
        <v>96</v>
      </c>
      <c r="B111" s="361" t="s">
        <v>256</v>
      </c>
      <c r="C111" s="362" t="s">
        <v>257</v>
      </c>
      <c r="D111" s="359">
        <f t="shared" si="4"/>
        <v>11760</v>
      </c>
      <c r="E111" s="359">
        <v>0</v>
      </c>
      <c r="F111" s="359">
        <f t="shared" si="5"/>
        <v>11760</v>
      </c>
      <c r="G111" s="359">
        <v>1048</v>
      </c>
      <c r="H111" s="359">
        <v>20</v>
      </c>
      <c r="I111" s="359">
        <v>10692</v>
      </c>
      <c r="K111" s="357"/>
      <c r="L111" s="357"/>
      <c r="M111" s="357"/>
    </row>
    <row r="112" spans="1:13" x14ac:dyDescent="0.2">
      <c r="A112" s="360">
        <v>97</v>
      </c>
      <c r="B112" s="363" t="s">
        <v>76</v>
      </c>
      <c r="C112" s="362" t="s">
        <v>77</v>
      </c>
      <c r="D112" s="359">
        <f t="shared" si="4"/>
        <v>6280</v>
      </c>
      <c r="E112" s="359">
        <v>0</v>
      </c>
      <c r="F112" s="359">
        <f t="shared" si="5"/>
        <v>6280</v>
      </c>
      <c r="G112" s="359">
        <v>1030</v>
      </c>
      <c r="H112" s="359">
        <v>100</v>
      </c>
      <c r="I112" s="359">
        <v>5150</v>
      </c>
      <c r="K112" s="357"/>
      <c r="L112" s="357"/>
      <c r="M112" s="357"/>
    </row>
    <row r="113" spans="1:13" x14ac:dyDescent="0.2">
      <c r="A113" s="360">
        <v>98</v>
      </c>
      <c r="B113" s="361" t="s">
        <v>258</v>
      </c>
      <c r="C113" s="365" t="s">
        <v>259</v>
      </c>
      <c r="D113" s="359">
        <f t="shared" si="4"/>
        <v>892</v>
      </c>
      <c r="E113" s="359">
        <f>832+60</f>
        <v>892</v>
      </c>
      <c r="F113" s="359">
        <f t="shared" si="5"/>
        <v>0</v>
      </c>
      <c r="G113" s="359">
        <v>0</v>
      </c>
      <c r="H113" s="359">
        <v>0</v>
      </c>
      <c r="I113" s="359">
        <v>0</v>
      </c>
      <c r="K113" s="357"/>
      <c r="L113" s="357"/>
      <c r="M113" s="357"/>
    </row>
    <row r="114" spans="1:13" x14ac:dyDescent="0.2">
      <c r="A114" s="360">
        <v>99</v>
      </c>
      <c r="B114" s="361" t="s">
        <v>260</v>
      </c>
      <c r="C114" s="362" t="s">
        <v>261</v>
      </c>
      <c r="D114" s="359">
        <f t="shared" si="4"/>
        <v>0</v>
      </c>
      <c r="E114" s="359">
        <v>0</v>
      </c>
      <c r="F114" s="359">
        <f t="shared" si="5"/>
        <v>0</v>
      </c>
      <c r="G114" s="359">
        <v>0</v>
      </c>
      <c r="H114" s="359">
        <v>0</v>
      </c>
      <c r="I114" s="359">
        <v>0</v>
      </c>
      <c r="K114" s="357"/>
      <c r="L114" s="357"/>
      <c r="M114" s="357"/>
    </row>
    <row r="115" spans="1:13" x14ac:dyDescent="0.2">
      <c r="A115" s="360">
        <v>100</v>
      </c>
      <c r="B115" s="364" t="s">
        <v>264</v>
      </c>
      <c r="C115" s="365" t="s">
        <v>265</v>
      </c>
      <c r="D115" s="359">
        <f t="shared" si="4"/>
        <v>0</v>
      </c>
      <c r="E115" s="359">
        <v>0</v>
      </c>
      <c r="F115" s="359">
        <f t="shared" si="5"/>
        <v>0</v>
      </c>
      <c r="G115" s="359">
        <v>0</v>
      </c>
      <c r="H115" s="359">
        <v>0</v>
      </c>
      <c r="I115" s="359">
        <v>0</v>
      </c>
      <c r="K115" s="357"/>
      <c r="L115" s="357"/>
      <c r="M115" s="357"/>
    </row>
    <row r="116" spans="1:13" x14ac:dyDescent="0.2">
      <c r="A116" s="360">
        <v>101</v>
      </c>
      <c r="B116" s="364" t="s">
        <v>266</v>
      </c>
      <c r="C116" s="365" t="s">
        <v>267</v>
      </c>
      <c r="D116" s="359">
        <f t="shared" si="4"/>
        <v>0</v>
      </c>
      <c r="E116" s="359">
        <v>0</v>
      </c>
      <c r="F116" s="359">
        <f t="shared" si="5"/>
        <v>0</v>
      </c>
      <c r="G116" s="359">
        <v>0</v>
      </c>
      <c r="H116" s="359">
        <v>0</v>
      </c>
      <c r="I116" s="359">
        <v>0</v>
      </c>
      <c r="K116" s="357"/>
      <c r="L116" s="357"/>
      <c r="M116" s="357"/>
    </row>
    <row r="117" spans="1:13" x14ac:dyDescent="0.2">
      <c r="A117" s="360">
        <v>102</v>
      </c>
      <c r="B117" s="364" t="s">
        <v>268</v>
      </c>
      <c r="C117" s="365" t="s">
        <v>269</v>
      </c>
      <c r="D117" s="359">
        <f t="shared" si="4"/>
        <v>0</v>
      </c>
      <c r="E117" s="359">
        <v>0</v>
      </c>
      <c r="F117" s="359">
        <f t="shared" si="5"/>
        <v>0</v>
      </c>
      <c r="G117" s="359">
        <v>0</v>
      </c>
      <c r="H117" s="359">
        <v>0</v>
      </c>
      <c r="I117" s="359">
        <v>0</v>
      </c>
      <c r="K117" s="357"/>
      <c r="L117" s="357"/>
      <c r="M117" s="357"/>
    </row>
    <row r="118" spans="1:13" x14ac:dyDescent="0.2">
      <c r="A118" s="360">
        <v>103</v>
      </c>
      <c r="B118" s="364" t="s">
        <v>270</v>
      </c>
      <c r="C118" s="365" t="s">
        <v>271</v>
      </c>
      <c r="D118" s="359">
        <f t="shared" si="4"/>
        <v>0</v>
      </c>
      <c r="E118" s="359">
        <v>0</v>
      </c>
      <c r="F118" s="359">
        <f t="shared" si="5"/>
        <v>0</v>
      </c>
      <c r="G118" s="359">
        <v>0</v>
      </c>
      <c r="H118" s="359">
        <v>0</v>
      </c>
      <c r="I118" s="359">
        <v>0</v>
      </c>
      <c r="K118" s="357"/>
      <c r="L118" s="357"/>
      <c r="M118" s="357"/>
    </row>
    <row r="119" spans="1:13" x14ac:dyDescent="0.2">
      <c r="A119" s="360">
        <v>104</v>
      </c>
      <c r="B119" s="364" t="s">
        <v>272</v>
      </c>
      <c r="C119" s="365" t="s">
        <v>273</v>
      </c>
      <c r="D119" s="359">
        <f t="shared" si="4"/>
        <v>3360</v>
      </c>
      <c r="E119" s="359">
        <f>3076+284</f>
        <v>3360</v>
      </c>
      <c r="F119" s="359">
        <f t="shared" si="5"/>
        <v>0</v>
      </c>
      <c r="G119" s="359">
        <v>0</v>
      </c>
      <c r="H119" s="359">
        <v>0</v>
      </c>
      <c r="I119" s="359">
        <v>0</v>
      </c>
      <c r="K119" s="357"/>
      <c r="L119" s="357"/>
      <c r="M119" s="357"/>
    </row>
    <row r="120" spans="1:13" x14ac:dyDescent="0.2">
      <c r="A120" s="360">
        <v>105</v>
      </c>
      <c r="B120" s="369" t="s">
        <v>274</v>
      </c>
      <c r="C120" s="370" t="s">
        <v>275</v>
      </c>
      <c r="D120" s="359">
        <f t="shared" si="4"/>
        <v>0</v>
      </c>
      <c r="E120" s="359">
        <v>0</v>
      </c>
      <c r="F120" s="359">
        <f t="shared" si="5"/>
        <v>0</v>
      </c>
      <c r="G120" s="359">
        <v>0</v>
      </c>
      <c r="H120" s="359">
        <v>0</v>
      </c>
      <c r="I120" s="359">
        <v>0</v>
      </c>
      <c r="K120" s="357"/>
      <c r="L120" s="357"/>
      <c r="M120" s="357"/>
    </row>
    <row r="121" spans="1:13" x14ac:dyDescent="0.2">
      <c r="A121" s="360">
        <v>106</v>
      </c>
      <c r="B121" s="363" t="s">
        <v>276</v>
      </c>
      <c r="C121" s="362" t="s">
        <v>277</v>
      </c>
      <c r="D121" s="359">
        <f t="shared" si="4"/>
        <v>0</v>
      </c>
      <c r="E121" s="359">
        <v>0</v>
      </c>
      <c r="F121" s="359">
        <f t="shared" si="5"/>
        <v>0</v>
      </c>
      <c r="G121" s="359">
        <v>0</v>
      </c>
      <c r="H121" s="359">
        <v>0</v>
      </c>
      <c r="I121" s="359">
        <v>0</v>
      </c>
      <c r="K121" s="357"/>
      <c r="L121" s="357"/>
      <c r="M121" s="357"/>
    </row>
    <row r="122" spans="1:13" x14ac:dyDescent="0.2">
      <c r="A122" s="360">
        <v>107</v>
      </c>
      <c r="B122" s="364" t="s">
        <v>278</v>
      </c>
      <c r="C122" s="365" t="s">
        <v>279</v>
      </c>
      <c r="D122" s="359">
        <f t="shared" si="4"/>
        <v>0</v>
      </c>
      <c r="E122" s="359">
        <v>0</v>
      </c>
      <c r="F122" s="359">
        <f t="shared" si="5"/>
        <v>0</v>
      </c>
      <c r="G122" s="359">
        <v>0</v>
      </c>
      <c r="H122" s="359">
        <v>0</v>
      </c>
      <c r="I122" s="359">
        <v>0</v>
      </c>
      <c r="K122" s="357"/>
      <c r="L122" s="357"/>
      <c r="M122" s="357"/>
    </row>
    <row r="123" spans="1:13" x14ac:dyDescent="0.2">
      <c r="A123" s="360">
        <v>108</v>
      </c>
      <c r="B123" s="361" t="s">
        <v>280</v>
      </c>
      <c r="C123" s="371" t="s">
        <v>281</v>
      </c>
      <c r="D123" s="359">
        <f t="shared" si="4"/>
        <v>0</v>
      </c>
      <c r="E123" s="359">
        <v>0</v>
      </c>
      <c r="F123" s="359">
        <f t="shared" si="5"/>
        <v>0</v>
      </c>
      <c r="G123" s="359">
        <v>0</v>
      </c>
      <c r="H123" s="359">
        <v>0</v>
      </c>
      <c r="I123" s="359">
        <v>0</v>
      </c>
      <c r="K123" s="357"/>
      <c r="L123" s="357"/>
      <c r="M123" s="357"/>
    </row>
    <row r="124" spans="1:13" x14ac:dyDescent="0.2">
      <c r="A124" s="360">
        <v>109</v>
      </c>
      <c r="B124" s="364" t="s">
        <v>282</v>
      </c>
      <c r="C124" s="236" t="s">
        <v>283</v>
      </c>
      <c r="D124" s="359">
        <f t="shared" si="4"/>
        <v>0</v>
      </c>
      <c r="E124" s="359">
        <v>0</v>
      </c>
      <c r="F124" s="359">
        <f t="shared" si="5"/>
        <v>0</v>
      </c>
      <c r="G124" s="359">
        <v>0</v>
      </c>
      <c r="H124" s="359">
        <v>0</v>
      </c>
      <c r="I124" s="359">
        <v>0</v>
      </c>
      <c r="K124" s="357"/>
      <c r="L124" s="357"/>
      <c r="M124" s="357"/>
    </row>
    <row r="125" spans="1:13" x14ac:dyDescent="0.2">
      <c r="A125" s="360">
        <v>110</v>
      </c>
      <c r="B125" s="363" t="s">
        <v>284</v>
      </c>
      <c r="C125" s="365" t="s">
        <v>477</v>
      </c>
      <c r="D125" s="359">
        <f t="shared" si="4"/>
        <v>0</v>
      </c>
      <c r="E125" s="359">
        <v>0</v>
      </c>
      <c r="F125" s="359">
        <f t="shared" si="5"/>
        <v>0</v>
      </c>
      <c r="G125" s="359">
        <v>0</v>
      </c>
      <c r="H125" s="359">
        <v>0</v>
      </c>
      <c r="I125" s="359">
        <v>0</v>
      </c>
      <c r="K125" s="357"/>
      <c r="L125" s="357"/>
      <c r="M125" s="357"/>
    </row>
    <row r="126" spans="1:13" x14ac:dyDescent="0.2">
      <c r="A126" s="360">
        <v>111</v>
      </c>
      <c r="B126" s="363" t="s">
        <v>286</v>
      </c>
      <c r="C126" s="365" t="s">
        <v>287</v>
      </c>
      <c r="D126" s="359">
        <f t="shared" si="4"/>
        <v>0</v>
      </c>
      <c r="E126" s="359">
        <v>0</v>
      </c>
      <c r="F126" s="359">
        <f t="shared" si="5"/>
        <v>0</v>
      </c>
      <c r="G126" s="359">
        <v>0</v>
      </c>
      <c r="H126" s="359">
        <v>0</v>
      </c>
      <c r="I126" s="359">
        <v>0</v>
      </c>
      <c r="K126" s="357"/>
      <c r="L126" s="357"/>
      <c r="M126" s="357"/>
    </row>
    <row r="127" spans="1:13" x14ac:dyDescent="0.2">
      <c r="A127" s="360">
        <v>112</v>
      </c>
      <c r="B127" s="363" t="s">
        <v>288</v>
      </c>
      <c r="C127" s="365" t="s">
        <v>289</v>
      </c>
      <c r="D127" s="359">
        <f t="shared" si="4"/>
        <v>0</v>
      </c>
      <c r="E127" s="359">
        <v>0</v>
      </c>
      <c r="F127" s="359">
        <f t="shared" si="5"/>
        <v>0</v>
      </c>
      <c r="G127" s="359">
        <v>0</v>
      </c>
      <c r="H127" s="359">
        <v>0</v>
      </c>
      <c r="I127" s="359">
        <v>0</v>
      </c>
      <c r="K127" s="357"/>
      <c r="L127" s="357"/>
      <c r="M127" s="357"/>
    </row>
    <row r="128" spans="1:13" x14ac:dyDescent="0.2">
      <c r="A128" s="360">
        <v>113</v>
      </c>
      <c r="B128" s="363" t="s">
        <v>290</v>
      </c>
      <c r="C128" s="236" t="s">
        <v>747</v>
      </c>
      <c r="D128" s="359">
        <f t="shared" si="4"/>
        <v>0</v>
      </c>
      <c r="E128" s="359">
        <v>0</v>
      </c>
      <c r="F128" s="359">
        <f t="shared" si="5"/>
        <v>0</v>
      </c>
      <c r="G128" s="359">
        <v>0</v>
      </c>
      <c r="H128" s="359">
        <v>0</v>
      </c>
      <c r="I128" s="359">
        <v>0</v>
      </c>
      <c r="K128" s="357"/>
      <c r="L128" s="357"/>
      <c r="M128" s="357"/>
    </row>
    <row r="129" spans="1:13" x14ac:dyDescent="0.2">
      <c r="A129" s="360">
        <v>114</v>
      </c>
      <c r="B129" s="364" t="s">
        <v>292</v>
      </c>
      <c r="C129" s="365" t="s">
        <v>293</v>
      </c>
      <c r="D129" s="359">
        <f t="shared" si="4"/>
        <v>992</v>
      </c>
      <c r="E129" s="359">
        <v>992</v>
      </c>
      <c r="F129" s="359">
        <f t="shared" si="5"/>
        <v>0</v>
      </c>
      <c r="G129" s="359">
        <v>0</v>
      </c>
      <c r="H129" s="359">
        <v>0</v>
      </c>
      <c r="I129" s="359">
        <v>0</v>
      </c>
      <c r="K129" s="357"/>
      <c r="L129" s="357"/>
      <c r="M129" s="357"/>
    </row>
    <row r="130" spans="1:13" x14ac:dyDescent="0.2">
      <c r="A130" s="360">
        <v>115</v>
      </c>
      <c r="B130" s="364" t="s">
        <v>294</v>
      </c>
      <c r="C130" s="328" t="s">
        <v>295</v>
      </c>
      <c r="D130" s="359">
        <f t="shared" si="4"/>
        <v>0</v>
      </c>
      <c r="E130" s="359">
        <v>0</v>
      </c>
      <c r="F130" s="359">
        <f t="shared" si="5"/>
        <v>0</v>
      </c>
      <c r="G130" s="359">
        <v>0</v>
      </c>
      <c r="H130" s="359">
        <v>0</v>
      </c>
      <c r="I130" s="359">
        <v>0</v>
      </c>
      <c r="K130" s="357"/>
      <c r="L130" s="357"/>
      <c r="M130" s="357"/>
    </row>
    <row r="131" spans="1:13" x14ac:dyDescent="0.2">
      <c r="A131" s="360">
        <v>116</v>
      </c>
      <c r="B131" s="364" t="s">
        <v>296</v>
      </c>
      <c r="C131" s="365" t="s">
        <v>297</v>
      </c>
      <c r="D131" s="359">
        <f t="shared" si="4"/>
        <v>0</v>
      </c>
      <c r="E131" s="359">
        <v>0</v>
      </c>
      <c r="F131" s="359">
        <f t="shared" si="5"/>
        <v>0</v>
      </c>
      <c r="G131" s="359">
        <v>0</v>
      </c>
      <c r="H131" s="359">
        <v>0</v>
      </c>
      <c r="I131" s="359">
        <v>0</v>
      </c>
      <c r="K131" s="357"/>
      <c r="L131" s="357"/>
      <c r="M131" s="357"/>
    </row>
    <row r="132" spans="1:13" x14ac:dyDescent="0.2">
      <c r="A132" s="360">
        <v>117</v>
      </c>
      <c r="B132" s="364" t="s">
        <v>70</v>
      </c>
      <c r="C132" s="365" t="s">
        <v>298</v>
      </c>
      <c r="D132" s="359">
        <f t="shared" si="4"/>
        <v>0</v>
      </c>
      <c r="E132" s="359">
        <v>0</v>
      </c>
      <c r="F132" s="359">
        <f t="shared" si="5"/>
        <v>0</v>
      </c>
      <c r="G132" s="359">
        <v>0</v>
      </c>
      <c r="H132" s="359">
        <v>0</v>
      </c>
      <c r="I132" s="359">
        <v>0</v>
      </c>
      <c r="K132" s="357"/>
      <c r="L132" s="357"/>
      <c r="M132" s="357"/>
    </row>
    <row r="133" spans="1:13" x14ac:dyDescent="0.2">
      <c r="A133" s="360">
        <v>118</v>
      </c>
      <c r="B133" s="364" t="s">
        <v>72</v>
      </c>
      <c r="C133" s="365" t="s">
        <v>73</v>
      </c>
      <c r="D133" s="359">
        <f t="shared" si="4"/>
        <v>0</v>
      </c>
      <c r="E133" s="359">
        <v>0</v>
      </c>
      <c r="F133" s="359">
        <f t="shared" si="5"/>
        <v>0</v>
      </c>
      <c r="G133" s="359">
        <v>0</v>
      </c>
      <c r="H133" s="359">
        <v>0</v>
      </c>
      <c r="I133" s="359">
        <v>0</v>
      </c>
      <c r="K133" s="357"/>
      <c r="L133" s="357"/>
      <c r="M133" s="357"/>
    </row>
    <row r="134" spans="1:13" x14ac:dyDescent="0.2">
      <c r="A134" s="360">
        <v>119</v>
      </c>
      <c r="B134" s="361" t="s">
        <v>34</v>
      </c>
      <c r="C134" s="362" t="s">
        <v>35</v>
      </c>
      <c r="D134" s="359">
        <f t="shared" si="4"/>
        <v>0</v>
      </c>
      <c r="E134" s="359">
        <v>0</v>
      </c>
      <c r="F134" s="359">
        <f t="shared" si="5"/>
        <v>0</v>
      </c>
      <c r="G134" s="359">
        <v>0</v>
      </c>
      <c r="H134" s="359">
        <v>0</v>
      </c>
      <c r="I134" s="359">
        <v>0</v>
      </c>
      <c r="K134" s="357"/>
      <c r="L134" s="357"/>
      <c r="M134" s="357"/>
    </row>
    <row r="135" spans="1:13" x14ac:dyDescent="0.2">
      <c r="A135" s="360">
        <v>120</v>
      </c>
      <c r="B135" s="361" t="s">
        <v>299</v>
      </c>
      <c r="C135" s="365" t="s">
        <v>300</v>
      </c>
      <c r="D135" s="359">
        <f t="shared" si="4"/>
        <v>0</v>
      </c>
      <c r="E135" s="359">
        <v>0</v>
      </c>
      <c r="F135" s="359">
        <f t="shared" si="5"/>
        <v>0</v>
      </c>
      <c r="G135" s="359">
        <v>0</v>
      </c>
      <c r="H135" s="359">
        <v>0</v>
      </c>
      <c r="I135" s="359">
        <v>0</v>
      </c>
      <c r="K135" s="357"/>
      <c r="L135" s="357"/>
      <c r="M135" s="357"/>
    </row>
    <row r="136" spans="1:13" x14ac:dyDescent="0.2">
      <c r="A136" s="360">
        <v>121</v>
      </c>
      <c r="B136" s="238" t="s">
        <v>301</v>
      </c>
      <c r="C136" s="236" t="s">
        <v>302</v>
      </c>
      <c r="D136" s="359">
        <f t="shared" si="4"/>
        <v>0</v>
      </c>
      <c r="E136" s="359">
        <v>0</v>
      </c>
      <c r="F136" s="359">
        <f t="shared" si="5"/>
        <v>0</v>
      </c>
      <c r="G136" s="359">
        <v>0</v>
      </c>
      <c r="H136" s="359">
        <v>0</v>
      </c>
      <c r="I136" s="359">
        <v>0</v>
      </c>
      <c r="K136" s="357"/>
      <c r="L136" s="357"/>
      <c r="M136" s="357"/>
    </row>
    <row r="137" spans="1:13" x14ac:dyDescent="0.2">
      <c r="A137" s="360">
        <v>122</v>
      </c>
      <c r="B137" s="364" t="s">
        <v>303</v>
      </c>
      <c r="C137" s="365" t="s">
        <v>304</v>
      </c>
      <c r="D137" s="359">
        <f t="shared" si="4"/>
        <v>0</v>
      </c>
      <c r="E137" s="359">
        <v>0</v>
      </c>
      <c r="F137" s="359">
        <f t="shared" si="5"/>
        <v>0</v>
      </c>
      <c r="G137" s="359">
        <v>0</v>
      </c>
      <c r="H137" s="359">
        <v>0</v>
      </c>
      <c r="I137" s="359">
        <v>0</v>
      </c>
      <c r="K137" s="357"/>
      <c r="L137" s="357"/>
      <c r="M137" s="357"/>
    </row>
    <row r="138" spans="1:13" x14ac:dyDescent="0.2">
      <c r="A138" s="360">
        <v>123</v>
      </c>
      <c r="B138" s="364" t="s">
        <v>16</v>
      </c>
      <c r="C138" s="365" t="s">
        <v>17</v>
      </c>
      <c r="D138" s="359">
        <f t="shared" si="4"/>
        <v>0</v>
      </c>
      <c r="E138" s="359">
        <v>0</v>
      </c>
      <c r="F138" s="359">
        <f t="shared" si="5"/>
        <v>0</v>
      </c>
      <c r="G138" s="359">
        <v>0</v>
      </c>
      <c r="H138" s="359">
        <v>0</v>
      </c>
      <c r="I138" s="359">
        <v>0</v>
      </c>
      <c r="K138" s="357"/>
      <c r="L138" s="357"/>
      <c r="M138" s="357"/>
    </row>
    <row r="139" spans="1:13" x14ac:dyDescent="0.2">
      <c r="A139" s="360">
        <v>124</v>
      </c>
      <c r="B139" s="364" t="s">
        <v>68</v>
      </c>
      <c r="C139" s="365" t="s">
        <v>69</v>
      </c>
      <c r="D139" s="359">
        <f t="shared" si="4"/>
        <v>0</v>
      </c>
      <c r="E139" s="359">
        <v>0</v>
      </c>
      <c r="F139" s="359">
        <f t="shared" si="5"/>
        <v>0</v>
      </c>
      <c r="G139" s="359">
        <v>0</v>
      </c>
      <c r="H139" s="359">
        <v>0</v>
      </c>
      <c r="I139" s="359">
        <v>0</v>
      </c>
      <c r="K139" s="357"/>
      <c r="L139" s="357"/>
      <c r="M139" s="357"/>
    </row>
    <row r="140" spans="1:13" x14ac:dyDescent="0.2">
      <c r="A140" s="360">
        <v>125</v>
      </c>
      <c r="B140" s="238" t="s">
        <v>60</v>
      </c>
      <c r="C140" s="236" t="s">
        <v>305</v>
      </c>
      <c r="D140" s="359">
        <f t="shared" si="4"/>
        <v>25853</v>
      </c>
      <c r="E140" s="359">
        <v>0</v>
      </c>
      <c r="F140" s="359">
        <f t="shared" si="5"/>
        <v>25853</v>
      </c>
      <c r="G140" s="359">
        <v>3152</v>
      </c>
      <c r="H140" s="359">
        <v>0</v>
      </c>
      <c r="I140" s="359">
        <v>22701</v>
      </c>
      <c r="K140" s="357"/>
      <c r="L140" s="357"/>
      <c r="M140" s="357"/>
    </row>
    <row r="141" spans="1:13" x14ac:dyDescent="0.2">
      <c r="A141" s="360">
        <v>126</v>
      </c>
      <c r="B141" s="363" t="s">
        <v>56</v>
      </c>
      <c r="C141" s="236" t="s">
        <v>306</v>
      </c>
      <c r="D141" s="359">
        <f t="shared" si="4"/>
        <v>20364</v>
      </c>
      <c r="E141" s="359">
        <v>0</v>
      </c>
      <c r="F141" s="359">
        <f t="shared" si="5"/>
        <v>20364</v>
      </c>
      <c r="G141" s="359">
        <v>7797</v>
      </c>
      <c r="H141" s="359">
        <v>104</v>
      </c>
      <c r="I141" s="359">
        <v>12463</v>
      </c>
      <c r="K141" s="357"/>
      <c r="L141" s="357"/>
      <c r="M141" s="357"/>
    </row>
    <row r="142" spans="1:13" x14ac:dyDescent="0.2">
      <c r="A142" s="360">
        <v>127</v>
      </c>
      <c r="B142" s="364" t="s">
        <v>307</v>
      </c>
      <c r="C142" s="365" t="s">
        <v>308</v>
      </c>
      <c r="D142" s="359">
        <f t="shared" ref="D142:D150" si="6">E142+F142</f>
        <v>0</v>
      </c>
      <c r="E142" s="359">
        <v>0</v>
      </c>
      <c r="F142" s="359">
        <f t="shared" ref="F142:F150" si="7">G142+H142+I142</f>
        <v>0</v>
      </c>
      <c r="G142" s="359">
        <v>0</v>
      </c>
      <c r="H142" s="359">
        <v>0</v>
      </c>
      <c r="I142" s="359">
        <v>0</v>
      </c>
      <c r="K142" s="357"/>
      <c r="L142" s="357"/>
      <c r="M142" s="357"/>
    </row>
    <row r="143" spans="1:13" x14ac:dyDescent="0.2">
      <c r="A143" s="360">
        <v>128</v>
      </c>
      <c r="B143" s="361" t="s">
        <v>309</v>
      </c>
      <c r="C143" s="362" t="s">
        <v>310</v>
      </c>
      <c r="D143" s="359">
        <f t="shared" si="6"/>
        <v>0</v>
      </c>
      <c r="E143" s="359">
        <v>0</v>
      </c>
      <c r="F143" s="359">
        <f t="shared" si="7"/>
        <v>0</v>
      </c>
      <c r="G143" s="359">
        <v>0</v>
      </c>
      <c r="H143" s="359">
        <v>0</v>
      </c>
      <c r="I143" s="359">
        <v>0</v>
      </c>
      <c r="K143" s="357"/>
      <c r="L143" s="357"/>
      <c r="M143" s="357"/>
    </row>
    <row r="144" spans="1:13" x14ac:dyDescent="0.2">
      <c r="A144" s="360">
        <v>129</v>
      </c>
      <c r="B144" s="364" t="s">
        <v>311</v>
      </c>
      <c r="C144" s="365" t="s">
        <v>312</v>
      </c>
      <c r="D144" s="359">
        <f t="shared" si="6"/>
        <v>0</v>
      </c>
      <c r="E144" s="359">
        <v>0</v>
      </c>
      <c r="F144" s="359">
        <f t="shared" si="7"/>
        <v>0</v>
      </c>
      <c r="G144" s="359">
        <v>0</v>
      </c>
      <c r="H144" s="359">
        <v>0</v>
      </c>
      <c r="I144" s="359">
        <v>0</v>
      </c>
      <c r="K144" s="357"/>
      <c r="L144" s="357"/>
      <c r="M144" s="357"/>
    </row>
    <row r="145" spans="1:13" x14ac:dyDescent="0.2">
      <c r="A145" s="360">
        <v>130</v>
      </c>
      <c r="B145" s="372" t="s">
        <v>313</v>
      </c>
      <c r="C145" s="373" t="s">
        <v>314</v>
      </c>
      <c r="D145" s="359">
        <f t="shared" si="6"/>
        <v>0</v>
      </c>
      <c r="E145" s="359">
        <v>0</v>
      </c>
      <c r="F145" s="359">
        <f t="shared" si="7"/>
        <v>0</v>
      </c>
      <c r="G145" s="359">
        <v>0</v>
      </c>
      <c r="H145" s="359">
        <v>0</v>
      </c>
      <c r="I145" s="359">
        <v>0</v>
      </c>
      <c r="K145" s="357"/>
      <c r="L145" s="357"/>
      <c r="M145" s="357"/>
    </row>
    <row r="146" spans="1:13" x14ac:dyDescent="0.2">
      <c r="A146" s="360">
        <v>131</v>
      </c>
      <c r="B146" s="374" t="s">
        <v>315</v>
      </c>
      <c r="C146" s="375" t="s">
        <v>316</v>
      </c>
      <c r="D146" s="359">
        <f t="shared" si="6"/>
        <v>0</v>
      </c>
      <c r="E146" s="359">
        <v>0</v>
      </c>
      <c r="F146" s="359">
        <f t="shared" si="7"/>
        <v>0</v>
      </c>
      <c r="G146" s="359">
        <v>0</v>
      </c>
      <c r="H146" s="359">
        <v>0</v>
      </c>
      <c r="I146" s="359">
        <v>0</v>
      </c>
      <c r="K146" s="357"/>
      <c r="L146" s="357"/>
      <c r="M146" s="357"/>
    </row>
    <row r="147" spans="1:13" x14ac:dyDescent="0.2">
      <c r="A147" s="360">
        <v>132</v>
      </c>
      <c r="B147" s="376" t="s">
        <v>317</v>
      </c>
      <c r="C147" s="377" t="s">
        <v>318</v>
      </c>
      <c r="D147" s="359">
        <f t="shared" si="6"/>
        <v>0</v>
      </c>
      <c r="E147" s="359">
        <v>0</v>
      </c>
      <c r="F147" s="359">
        <f t="shared" si="7"/>
        <v>0</v>
      </c>
      <c r="G147" s="359">
        <v>0</v>
      </c>
      <c r="H147" s="359">
        <v>0</v>
      </c>
      <c r="I147" s="359">
        <v>0</v>
      </c>
      <c r="K147" s="357"/>
      <c r="L147" s="357"/>
      <c r="M147" s="357"/>
    </row>
    <row r="148" spans="1:13" x14ac:dyDescent="0.2">
      <c r="A148" s="360">
        <v>133</v>
      </c>
      <c r="B148" s="360" t="s">
        <v>319</v>
      </c>
      <c r="C148" s="378" t="s">
        <v>320</v>
      </c>
      <c r="D148" s="359">
        <f t="shared" si="6"/>
        <v>0</v>
      </c>
      <c r="E148" s="359">
        <v>0</v>
      </c>
      <c r="F148" s="359">
        <f t="shared" si="7"/>
        <v>0</v>
      </c>
      <c r="G148" s="359">
        <v>0</v>
      </c>
      <c r="H148" s="359">
        <v>0</v>
      </c>
      <c r="I148" s="359">
        <v>0</v>
      </c>
      <c r="K148" s="357"/>
      <c r="L148" s="357"/>
      <c r="M148" s="357"/>
    </row>
    <row r="149" spans="1:13" x14ac:dyDescent="0.2">
      <c r="A149" s="360">
        <v>134</v>
      </c>
      <c r="B149" s="873" t="s">
        <v>323</v>
      </c>
      <c r="C149" s="874" t="s">
        <v>324</v>
      </c>
      <c r="D149" s="359">
        <f t="shared" si="6"/>
        <v>0</v>
      </c>
      <c r="E149" s="359">
        <v>0</v>
      </c>
      <c r="F149" s="359">
        <f t="shared" si="7"/>
        <v>0</v>
      </c>
      <c r="G149" s="359">
        <v>0</v>
      </c>
      <c r="H149" s="359">
        <v>0</v>
      </c>
      <c r="I149" s="216">
        <v>0</v>
      </c>
      <c r="K149" s="357"/>
      <c r="L149" s="357"/>
      <c r="M149" s="357"/>
    </row>
    <row r="150" spans="1:13" x14ac:dyDescent="0.2">
      <c r="A150" s="360">
        <v>135</v>
      </c>
      <c r="B150" s="875" t="s">
        <v>736</v>
      </c>
      <c r="C150" s="876" t="s">
        <v>737</v>
      </c>
      <c r="D150" s="359">
        <f t="shared" si="6"/>
        <v>0</v>
      </c>
      <c r="E150" s="359">
        <v>0</v>
      </c>
      <c r="F150" s="359">
        <f t="shared" si="7"/>
        <v>0</v>
      </c>
      <c r="G150" s="359">
        <v>0</v>
      </c>
      <c r="H150" s="359">
        <v>0</v>
      </c>
      <c r="I150" s="216">
        <v>0</v>
      </c>
      <c r="M150" s="357"/>
    </row>
    <row r="152" spans="1:13" ht="59.25" customHeight="1" x14ac:dyDescent="0.2">
      <c r="A152" s="1014" t="s">
        <v>755</v>
      </c>
      <c r="B152" s="1014"/>
      <c r="C152" s="1014"/>
      <c r="D152" s="1014"/>
      <c r="E152" s="1014"/>
      <c r="F152" s="1014"/>
      <c r="G152" s="1014"/>
      <c r="H152" s="1014"/>
      <c r="I152" s="1014"/>
    </row>
  </sheetData>
  <mergeCells count="18">
    <mergeCell ref="A1:I1"/>
    <mergeCell ref="A3:A8"/>
    <mergeCell ref="B3:B8"/>
    <mergeCell ref="C3:C8"/>
    <mergeCell ref="D3:I3"/>
    <mergeCell ref="D4:D8"/>
    <mergeCell ref="E4:I5"/>
    <mergeCell ref="E6:E8"/>
    <mergeCell ref="F6:I6"/>
    <mergeCell ref="F7:F8"/>
    <mergeCell ref="A152:I152"/>
    <mergeCell ref="G7:G8"/>
    <mergeCell ref="H7:I7"/>
    <mergeCell ref="A10:C10"/>
    <mergeCell ref="A11:C11"/>
    <mergeCell ref="A12:C12"/>
    <mergeCell ref="A91:A94"/>
    <mergeCell ref="B91:B94"/>
  </mergeCells>
  <pageMargins left="0.31496062992125984" right="0.31496062992125984" top="0.35433070866141736" bottom="0.35433070866141736" header="0.31496062992125984" footer="0.31496062992125984"/>
  <pageSetup paperSize="9" scale="8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0"/>
  <sheetViews>
    <sheetView workbookViewId="0">
      <pane xSplit="4" ySplit="10" topLeftCell="E80" activePane="bottomRight" state="frozen"/>
      <selection activeCell="I38" sqref="I38"/>
      <selection pane="topRight" activeCell="I38" sqref="I38"/>
      <selection pane="bottomLeft" activeCell="I38" sqref="I38"/>
      <selection pane="bottomRight" activeCell="H166" sqref="H166"/>
    </sheetView>
  </sheetViews>
  <sheetFormatPr defaultRowHeight="12" x14ac:dyDescent="0.2"/>
  <cols>
    <col min="1" max="1" width="6.140625" style="319" customWidth="1"/>
    <col min="2" max="2" width="9.140625" style="319"/>
    <col min="3" max="3" width="33.140625" style="319" customWidth="1"/>
    <col min="4" max="4" width="13.140625" style="319" customWidth="1"/>
    <col min="5" max="5" width="10.5703125" style="319" customWidth="1"/>
    <col min="6" max="6" width="12" style="319" customWidth="1"/>
    <col min="7" max="10" width="11.28515625" style="319" customWidth="1"/>
    <col min="11" max="11" width="12.42578125" style="319" customWidth="1"/>
    <col min="12" max="12" width="11.7109375" style="319" customWidth="1"/>
    <col min="13" max="14" width="10.5703125" style="319" customWidth="1"/>
    <col min="15" max="18" width="10.140625" style="319" customWidth="1"/>
    <col min="19" max="19" width="14.5703125" style="319" customWidth="1"/>
    <col min="20" max="16384" width="9.140625" style="319"/>
  </cols>
  <sheetData>
    <row r="1" spans="1:22" ht="15.75" x14ac:dyDescent="0.2">
      <c r="B1" s="1048" t="s">
        <v>448</v>
      </c>
      <c r="C1" s="1048"/>
      <c r="D1" s="1048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</row>
    <row r="2" spans="1:22" ht="12" customHeight="1" x14ac:dyDescent="0.2">
      <c r="A2" s="1046" t="s">
        <v>0</v>
      </c>
      <c r="B2" s="1050" t="s">
        <v>362</v>
      </c>
      <c r="C2" s="1046" t="s">
        <v>2</v>
      </c>
      <c r="D2" s="1053" t="s">
        <v>449</v>
      </c>
      <c r="E2" s="1053"/>
      <c r="F2" s="1053"/>
      <c r="G2" s="1053"/>
      <c r="H2" s="1053"/>
      <c r="I2" s="1053"/>
      <c r="J2" s="1053"/>
      <c r="K2" s="1053"/>
      <c r="L2" s="1053"/>
      <c r="M2" s="1053"/>
      <c r="N2" s="1053"/>
      <c r="O2" s="1053"/>
      <c r="P2" s="1053"/>
      <c r="Q2" s="1053"/>
      <c r="R2" s="1053"/>
      <c r="S2" s="1053"/>
    </row>
    <row r="3" spans="1:22" ht="12" customHeight="1" x14ac:dyDescent="0.2">
      <c r="A3" s="1046"/>
      <c r="B3" s="1051"/>
      <c r="C3" s="1046"/>
      <c r="D3" s="1054" t="s">
        <v>441</v>
      </c>
      <c r="E3" s="1053" t="s">
        <v>418</v>
      </c>
      <c r="F3" s="1053"/>
      <c r="G3" s="1053"/>
      <c r="H3" s="1053"/>
      <c r="I3" s="1053"/>
      <c r="J3" s="1053"/>
      <c r="K3" s="1053"/>
      <c r="L3" s="1053"/>
      <c r="M3" s="1053"/>
      <c r="N3" s="1053"/>
      <c r="O3" s="1053"/>
      <c r="P3" s="1053"/>
      <c r="Q3" s="1053"/>
      <c r="R3" s="1053"/>
      <c r="S3" s="1053"/>
    </row>
    <row r="4" spans="1:22" ht="28.5" customHeight="1" x14ac:dyDescent="0.2">
      <c r="A4" s="1046"/>
      <c r="B4" s="1051"/>
      <c r="C4" s="1046"/>
      <c r="D4" s="1054"/>
      <c r="E4" s="1047" t="s">
        <v>442</v>
      </c>
      <c r="F4" s="1047"/>
      <c r="G4" s="1047"/>
      <c r="H4" s="1016" t="s">
        <v>443</v>
      </c>
      <c r="I4" s="1043"/>
      <c r="J4" s="1043"/>
      <c r="K4" s="1043"/>
      <c r="L4" s="1017"/>
      <c r="M4" s="1047" t="s">
        <v>450</v>
      </c>
      <c r="N4" s="1047"/>
      <c r="O4" s="1016" t="s">
        <v>451</v>
      </c>
      <c r="P4" s="1043"/>
      <c r="Q4" s="1043"/>
      <c r="R4" s="1043"/>
      <c r="S4" s="1017"/>
    </row>
    <row r="5" spans="1:22" ht="47.25" customHeight="1" x14ac:dyDescent="0.2">
      <c r="A5" s="1046"/>
      <c r="B5" s="1051"/>
      <c r="C5" s="1046"/>
      <c r="D5" s="1054"/>
      <c r="E5" s="1044" t="s">
        <v>101</v>
      </c>
      <c r="F5" s="1016" t="s">
        <v>418</v>
      </c>
      <c r="G5" s="1017"/>
      <c r="H5" s="1044" t="s">
        <v>101</v>
      </c>
      <c r="I5" s="1046" t="s">
        <v>445</v>
      </c>
      <c r="J5" s="1046"/>
      <c r="K5" s="1047" t="s">
        <v>103</v>
      </c>
      <c r="L5" s="1047"/>
      <c r="M5" s="1046" t="s">
        <v>452</v>
      </c>
      <c r="N5" s="1047" t="s">
        <v>453</v>
      </c>
      <c r="O5" s="1047" t="s">
        <v>101</v>
      </c>
      <c r="P5" s="1041" t="s">
        <v>454</v>
      </c>
      <c r="Q5" s="1039" t="s">
        <v>455</v>
      </c>
      <c r="R5" s="1041" t="s">
        <v>359</v>
      </c>
      <c r="S5" s="1041" t="s">
        <v>456</v>
      </c>
    </row>
    <row r="6" spans="1:22" ht="36.75" customHeight="1" x14ac:dyDescent="0.2">
      <c r="A6" s="1046"/>
      <c r="B6" s="1052"/>
      <c r="C6" s="1046"/>
      <c r="D6" s="1042"/>
      <c r="E6" s="1045"/>
      <c r="F6" s="840" t="s">
        <v>360</v>
      </c>
      <c r="G6" s="841" t="s">
        <v>359</v>
      </c>
      <c r="H6" s="1045"/>
      <c r="I6" s="838" t="s">
        <v>455</v>
      </c>
      <c r="J6" s="839" t="s">
        <v>359</v>
      </c>
      <c r="K6" s="839" t="s">
        <v>360</v>
      </c>
      <c r="L6" s="841" t="s">
        <v>359</v>
      </c>
      <c r="M6" s="1046"/>
      <c r="N6" s="1047"/>
      <c r="O6" s="1047"/>
      <c r="P6" s="1042"/>
      <c r="Q6" s="1040"/>
      <c r="R6" s="1042"/>
      <c r="S6" s="1042"/>
    </row>
    <row r="7" spans="1:22" s="324" customFormat="1" ht="11.25" x14ac:dyDescent="0.2">
      <c r="A7" s="320">
        <v>1</v>
      </c>
      <c r="B7" s="320">
        <v>2</v>
      </c>
      <c r="C7" s="320">
        <v>3</v>
      </c>
      <c r="D7" s="321">
        <v>4</v>
      </c>
      <c r="E7" s="322">
        <v>5</v>
      </c>
      <c r="F7" s="322">
        <v>6</v>
      </c>
      <c r="G7" s="322">
        <v>7</v>
      </c>
      <c r="H7" s="322">
        <v>8</v>
      </c>
      <c r="I7" s="322">
        <v>9</v>
      </c>
      <c r="J7" s="322">
        <v>10</v>
      </c>
      <c r="K7" s="322">
        <v>11</v>
      </c>
      <c r="L7" s="322">
        <v>12</v>
      </c>
      <c r="M7" s="322">
        <v>13</v>
      </c>
      <c r="N7" s="322">
        <v>14</v>
      </c>
      <c r="O7" s="322">
        <v>15</v>
      </c>
      <c r="P7" s="322">
        <v>16</v>
      </c>
      <c r="Q7" s="322">
        <v>17</v>
      </c>
      <c r="R7" s="322">
        <v>18</v>
      </c>
      <c r="S7" s="322">
        <v>19</v>
      </c>
    </row>
    <row r="8" spans="1:22" s="324" customFormat="1" x14ac:dyDescent="0.2">
      <c r="A8" s="974" t="s">
        <v>335</v>
      </c>
      <c r="B8" s="974"/>
      <c r="C8" s="974"/>
      <c r="D8" s="325">
        <f>E8+H8+M8+N8+O8</f>
        <v>4299639</v>
      </c>
      <c r="E8" s="325">
        <f t="shared" ref="E8:S8" si="0">E9+E10</f>
        <v>108647</v>
      </c>
      <c r="F8" s="325">
        <f t="shared" si="0"/>
        <v>5292</v>
      </c>
      <c r="G8" s="325">
        <f t="shared" si="0"/>
        <v>103355</v>
      </c>
      <c r="H8" s="325">
        <f>H9+H10</f>
        <v>3245819</v>
      </c>
      <c r="I8" s="325">
        <f t="shared" si="0"/>
        <v>21598</v>
      </c>
      <c r="J8" s="325">
        <f t="shared" si="0"/>
        <v>989741</v>
      </c>
      <c r="K8" s="325">
        <f>K9+K10</f>
        <v>231607</v>
      </c>
      <c r="L8" s="325">
        <f t="shared" si="0"/>
        <v>2002873</v>
      </c>
      <c r="M8" s="325">
        <f t="shared" si="0"/>
        <v>44073</v>
      </c>
      <c r="N8" s="325">
        <f t="shared" si="0"/>
        <v>18879</v>
      </c>
      <c r="O8" s="325">
        <f t="shared" si="0"/>
        <v>882221</v>
      </c>
      <c r="P8" s="325">
        <f t="shared" si="0"/>
        <v>11988</v>
      </c>
      <c r="Q8" s="325">
        <f t="shared" si="0"/>
        <v>4924</v>
      </c>
      <c r="R8" s="325">
        <f t="shared" si="0"/>
        <v>865309</v>
      </c>
      <c r="S8" s="325">
        <f t="shared" si="0"/>
        <v>300</v>
      </c>
      <c r="V8" s="877"/>
    </row>
    <row r="9" spans="1:22" s="324" customFormat="1" ht="12" customHeight="1" x14ac:dyDescent="0.2">
      <c r="A9" s="978" t="s">
        <v>105</v>
      </c>
      <c r="B9" s="979"/>
      <c r="C9" s="980"/>
      <c r="D9" s="322">
        <f>E9+J9+L9+M9+N9+O9</f>
        <v>143560</v>
      </c>
      <c r="E9" s="322">
        <f>F9+G9</f>
        <v>0</v>
      </c>
      <c r="F9" s="322">
        <f>'[18]Раз.пос.(Пр.2-24) '!F9+'[18]Перевод ДН дети'!F9+'[18]Перевод 2 этапа ДВН'!F9+'[18]Перевод 2 этапа УД'!F9</f>
        <v>0</v>
      </c>
      <c r="G9" s="322">
        <f>'[18]Раз.пос.(Пр.2-24) '!G9+'[18]Перевод ДН дети'!G9+'[18]Перевод 2 этапа ДВН'!G9+'[18]Перевод 2 этапа УД'!G9-2376</f>
        <v>0</v>
      </c>
      <c r="H9" s="322">
        <f>I9+J9</f>
        <v>143560</v>
      </c>
      <c r="I9" s="322">
        <f>'[18]Раз.пос.(Пр.2-24) '!I9+'[18]Перевод ДН дети'!I9+'[18]Перевод 2 этапа ДВН'!I9+'[18]Перевод 2 этапа УД'!I9</f>
        <v>0</v>
      </c>
      <c r="J9" s="322">
        <f>'[18]Раз.пос.(Пр.2-24) '!J9+'[18]Перевод ДН дети'!J9+'[18]Перевод 2 этапа ДВН'!J9+'[18]Перевод 2 этапа УД'!J9-440</f>
        <v>143560</v>
      </c>
      <c r="K9" s="322">
        <f>'[18]Раз.пос.(Пр.2-24) '!K9+'[18]Перевод ДН дети'!K9+'[18]Перевод 2 этапа ДВН'!K9+'[18]Перевод 2 этапа УД'!K9</f>
        <v>0</v>
      </c>
      <c r="L9" s="322">
        <f>'[18]Раз.пос.(Пр.2-24) '!L9+'[18]Перевод ДН дети'!L9+'[18]Перевод 2 этапа ДВН'!L9+'[18]Перевод 2 этапа УД'!L9</f>
        <v>0</v>
      </c>
      <c r="M9" s="322">
        <f>'[18]Раз.пос.(Пр.2-24) '!M9+'[18]Перевод ДН дети'!M9+'[18]Перевод 2 этапа ДВН'!M9+'[18]Перевод 2 этапа УД'!M9</f>
        <v>0</v>
      </c>
      <c r="N9" s="322">
        <f>'[18]Раз.пос.(Пр.2-24) '!N9+'[18]Перевод ДН дети'!N9+'[18]Перевод 2 этапа ДВН'!N9+'[18]Перевод 2 этапа УД'!N9</f>
        <v>0</v>
      </c>
      <c r="O9" s="322"/>
      <c r="P9" s="322">
        <f>'[18]Раз.пос.(Пр.2-24) '!P9+'[18]Перевод ДН дети'!P9+'[18]Перевод 2 этапа ДВН'!P9+'[18]Перевод 2 этапа УД'!P9</f>
        <v>0</v>
      </c>
      <c r="Q9" s="322">
        <f>'[18]Раз.пос.(Пр.2-24) '!Q9+'[18]Перевод ДН дети'!Q9+'[18]Перевод 2 этапа ДВН'!Q9+'[18]Перевод 2 этапа УД'!Q9</f>
        <v>0</v>
      </c>
      <c r="R9" s="322">
        <f>'[18]Раз.пос.(Пр.2-24) '!R9+'[18]Перевод ДН дети'!R9+'[18]Перевод 2 этапа ДВН'!R9+'[18]Перевод 2 этапа УД'!R9</f>
        <v>0</v>
      </c>
      <c r="S9" s="322">
        <f>'[18]Раз.пос.(Пр.2-24) '!S9+'[18]Перевод ДН дети'!S9+'[18]Перевод 2 этапа ДВН'!S9+'[18]Перевод 2 этапа УД'!S9</f>
        <v>0</v>
      </c>
      <c r="V9" s="877"/>
    </row>
    <row r="10" spans="1:22" s="324" customFormat="1" ht="12" customHeight="1" x14ac:dyDescent="0.2">
      <c r="A10" s="978" t="s">
        <v>108</v>
      </c>
      <c r="B10" s="979"/>
      <c r="C10" s="980"/>
      <c r="D10" s="325">
        <f t="shared" ref="D10:S10" si="1">SUM(D11:D143)-D89</f>
        <v>4156079</v>
      </c>
      <c r="E10" s="325">
        <f t="shared" si="1"/>
        <v>108647</v>
      </c>
      <c r="F10" s="325">
        <f t="shared" si="1"/>
        <v>5292</v>
      </c>
      <c r="G10" s="325">
        <f t="shared" si="1"/>
        <v>103355</v>
      </c>
      <c r="H10" s="325">
        <f t="shared" si="1"/>
        <v>3102259</v>
      </c>
      <c r="I10" s="325">
        <f t="shared" si="1"/>
        <v>21598</v>
      </c>
      <c r="J10" s="325">
        <f t="shared" si="1"/>
        <v>846181</v>
      </c>
      <c r="K10" s="325">
        <f t="shared" si="1"/>
        <v>231607</v>
      </c>
      <c r="L10" s="325">
        <f t="shared" si="1"/>
        <v>2002873</v>
      </c>
      <c r="M10" s="325">
        <f t="shared" si="1"/>
        <v>44073</v>
      </c>
      <c r="N10" s="325">
        <f t="shared" si="1"/>
        <v>18879</v>
      </c>
      <c r="O10" s="325">
        <f t="shared" si="1"/>
        <v>882221</v>
      </c>
      <c r="P10" s="325">
        <f t="shared" si="1"/>
        <v>11988</v>
      </c>
      <c r="Q10" s="325">
        <f t="shared" si="1"/>
        <v>4924</v>
      </c>
      <c r="R10" s="325">
        <f t="shared" si="1"/>
        <v>865309</v>
      </c>
      <c r="S10" s="325">
        <f t="shared" si="1"/>
        <v>300</v>
      </c>
      <c r="V10" s="878"/>
    </row>
    <row r="11" spans="1:22" x14ac:dyDescent="0.2">
      <c r="A11" s="326">
        <v>1</v>
      </c>
      <c r="B11" s="238" t="s">
        <v>109</v>
      </c>
      <c r="C11" s="236" t="s">
        <v>110</v>
      </c>
      <c r="D11" s="322">
        <f>E11+H11+M11+N11+O11</f>
        <v>14620</v>
      </c>
      <c r="E11" s="327">
        <f>F11+G11</f>
        <v>0</v>
      </c>
      <c r="F11" s="327">
        <f>'[18]Раз.пос.(Пр.2-24) '!F11+'[18]Перевод ДН дети'!F11+'[18]Перевод 2 этапа ДВН'!F11+'[18]Перевод 2 этапа УД'!F11</f>
        <v>0</v>
      </c>
      <c r="G11" s="327">
        <f>'[18]Раз.пос.(Пр.2-24) '!G11+'[18]Перевод ДН дети'!G11+'[18]Перевод 2 этапа ДВН'!G11+'[18]Перевод 2 этапа УД'!G11</f>
        <v>0</v>
      </c>
      <c r="H11" s="327">
        <f>SUM(I11:L11)</f>
        <v>14620</v>
      </c>
      <c r="I11" s="353">
        <f>'[18]Раз.пос.(Пр.2-24) '!I11+'[18]Перевод ДН дети'!I11+'[18]Перевод 2 этапа ДВН'!I11+'[18]Перевод 2 этапа УД'!I11</f>
        <v>0</v>
      </c>
      <c r="J11" s="327">
        <f>'[18]Раз.пос.(Пр.2-24) '!J11+'[18]Перевод ДН дети'!J11+'[18]Перевод 2 этапа ДВН'!J11+'[18]Перевод 2 этапа УД'!J11</f>
        <v>3948</v>
      </c>
      <c r="K11" s="327">
        <f>'[18]Раз.пос.(Пр.2-24) '!K11+'[18]Перевод ДН дети'!K11+'[18]Перевод 2 этапа ДВН'!K11+'[18]Перевод 2 этапа УД'!K11</f>
        <v>1450</v>
      </c>
      <c r="L11" s="327">
        <f>'[18]Раз.пос.(Пр.2-24) '!L11+'[18]Перевод ДН дети'!L11+'[18]Перевод 2 этапа ДВН'!L11+'[18]Перевод 2 этапа УД'!L11</f>
        <v>9222</v>
      </c>
      <c r="M11" s="327">
        <f>'[18]Раз.пос.(Пр.2-24) '!M11+'[18]Перевод ДН дети'!M11+'[18]Перевод 2 этапа ДВН'!M11+'[18]Перевод 2 этапа УД'!M11</f>
        <v>0</v>
      </c>
      <c r="N11" s="327">
        <f>'[18]Раз.пос.(Пр.2-24) '!N11+'[18]Перевод ДН дети'!N11+'[18]Перевод 2 этапа ДВН'!N11+'[18]Перевод 2 этапа УД'!N11</f>
        <v>0</v>
      </c>
      <c r="O11" s="322">
        <f>P11+Q11+R11</f>
        <v>0</v>
      </c>
      <c r="P11" s="327">
        <f>'[18]Раз.пос.(Пр.2-24) '!P11+'[18]Перевод ДН дети'!P11+'[18]Перевод 2 этапа ДВН'!P11+'[18]Перевод 2 этапа УД'!P11</f>
        <v>0</v>
      </c>
      <c r="Q11" s="327">
        <f>'[18]Раз.пос.(Пр.2-24) '!Q11+'[18]Перевод ДН дети'!Q11+'[18]Перевод 2 этапа ДВН'!Q11+'[18]Перевод 2 этапа УД'!Q11</f>
        <v>0</v>
      </c>
      <c r="R11" s="327">
        <f>'[18]Раз.пос.(Пр.2-24) '!R11+'[18]Перевод ДН дети'!R11+'[18]Перевод 2 этапа ДВН'!R11+'[18]Перевод 2 этапа УД'!R11</f>
        <v>0</v>
      </c>
      <c r="S11" s="327">
        <f>'[18]Раз.пос.(Пр.2-24) '!S11+'[18]Перевод ДН дети'!S11+'[18]Перевод 2 этапа ДВН'!S11+'[18]Перевод 2 этапа УД'!S11</f>
        <v>0</v>
      </c>
      <c r="V11" s="877"/>
    </row>
    <row r="12" spans="1:22" x14ac:dyDescent="0.2">
      <c r="A12" s="326">
        <v>2</v>
      </c>
      <c r="B12" s="240" t="s">
        <v>111</v>
      </c>
      <c r="C12" s="236" t="s">
        <v>112</v>
      </c>
      <c r="D12" s="322">
        <f>E12+H12+M12+N12+O12</f>
        <v>17138</v>
      </c>
      <c r="E12" s="327">
        <f t="shared" ref="E12:E75" si="2">F12+G12</f>
        <v>0</v>
      </c>
      <c r="F12" s="327">
        <f>'[18]Раз.пос.(Пр.2-24) '!F12+'[18]Перевод ДН дети'!F12+'[18]Перевод 2 этапа ДВН'!F12+'[18]Перевод 2 этапа УД'!F12</f>
        <v>0</v>
      </c>
      <c r="G12" s="327">
        <f>'[18]Раз.пос.(Пр.2-24) '!G12+'[18]Перевод ДН дети'!G12+'[18]Перевод 2 этапа ДВН'!G12+'[18]Перевод 2 этапа УД'!G12</f>
        <v>0</v>
      </c>
      <c r="H12" s="327">
        <f t="shared" ref="H12:H75" si="3">SUM(I12:L12)</f>
        <v>15674</v>
      </c>
      <c r="I12" s="353">
        <f>'[18]Раз.пос.(Пр.2-24) '!I12+'[18]Перевод ДН дети'!I12+'[18]Перевод 2 этапа ДВН'!I12+'[18]Перевод 2 этапа УД'!I12</f>
        <v>0</v>
      </c>
      <c r="J12" s="327">
        <f>'[18]Раз.пос.(Пр.2-24) '!J12+'[18]Перевод ДН дети'!J12+'[18]Перевод 2 этапа ДВН'!J12+'[18]Перевод 2 этапа УД'!J12</f>
        <v>2935</v>
      </c>
      <c r="K12" s="327">
        <f>'[18]Раз.пос.(Пр.2-24) '!K12+'[18]Перевод ДН дети'!K12+'[18]Перевод 2 этапа ДВН'!K12+'[18]Перевод 2 этапа УД'!K12</f>
        <v>800</v>
      </c>
      <c r="L12" s="327">
        <f>'[18]Раз.пос.(Пр.2-24) '!L12+'[18]Перевод ДН дети'!L12+'[18]Перевод 2 этапа ДВН'!L12+'[18]Перевод 2 этапа УД'!L12</f>
        <v>11939</v>
      </c>
      <c r="M12" s="327">
        <f>'[18]Раз.пос.(Пр.2-24) '!M12+'[18]Перевод ДН дети'!M12+'[18]Перевод 2 этапа ДВН'!M12+'[18]Перевод 2 этапа УД'!M12</f>
        <v>1025</v>
      </c>
      <c r="N12" s="327">
        <f>'[18]Раз.пос.(Пр.2-24) '!N12+'[18]Перевод ДН дети'!N12+'[18]Перевод 2 этапа ДВН'!N12+'[18]Перевод 2 этапа УД'!N12</f>
        <v>439</v>
      </c>
      <c r="O12" s="322">
        <f t="shared" ref="O12:O75" si="4">P12+Q12+R12</f>
        <v>0</v>
      </c>
      <c r="P12" s="327">
        <f>'[18]Раз.пос.(Пр.2-24) '!P12+'[18]Перевод ДН дети'!P12+'[18]Перевод 2 этапа ДВН'!P12+'[18]Перевод 2 этапа УД'!P12</f>
        <v>0</v>
      </c>
      <c r="Q12" s="327">
        <f>'[18]Раз.пос.(Пр.2-24) '!Q12+'[18]Перевод ДН дети'!Q12+'[18]Перевод 2 этапа ДВН'!Q12+'[18]Перевод 2 этапа УД'!Q12</f>
        <v>0</v>
      </c>
      <c r="R12" s="327">
        <f>'[18]Раз.пос.(Пр.2-24) '!R12+'[18]Перевод ДН дети'!R12+'[18]Перевод 2 этапа ДВН'!R12+'[18]Перевод 2 этапа УД'!R12</f>
        <v>0</v>
      </c>
      <c r="S12" s="327">
        <f>'[18]Раз.пос.(Пр.2-24) '!S12+'[18]Перевод ДН дети'!S12+'[18]Перевод 2 этапа ДВН'!S12+'[18]Перевод 2 этапа УД'!S12</f>
        <v>0</v>
      </c>
      <c r="V12" s="877"/>
    </row>
    <row r="13" spans="1:22" x14ac:dyDescent="0.2">
      <c r="A13" s="326">
        <v>3</v>
      </c>
      <c r="B13" s="235" t="s">
        <v>80</v>
      </c>
      <c r="C13" s="236" t="s">
        <v>81</v>
      </c>
      <c r="D13" s="322">
        <f t="shared" ref="D13:D76" si="5">E13+H13+M13+N13+O13</f>
        <v>38824</v>
      </c>
      <c r="E13" s="327">
        <f t="shared" si="2"/>
        <v>0</v>
      </c>
      <c r="F13" s="327">
        <f>'[18]Раз.пос.(Пр.2-24) '!F13+'[18]Перевод ДН дети'!F13+'[18]Перевод 2 этапа ДВН'!F13+'[18]Перевод 2 этапа УД'!F13</f>
        <v>0</v>
      </c>
      <c r="G13" s="327">
        <f>'[18]Раз.пос.(Пр.2-24) '!G13+'[18]Перевод ДН дети'!G13+'[18]Перевод 2 этапа ДВН'!G13+'[18]Перевод 2 этапа УД'!G13</f>
        <v>0</v>
      </c>
      <c r="H13" s="327">
        <f t="shared" si="3"/>
        <v>37215</v>
      </c>
      <c r="I13" s="353">
        <f>'[18]Раз.пос.(Пр.2-24) '!I13+'[18]Перевод ДН дети'!I13+'[18]Перевод 2 этапа ДВН'!I13+'[18]Перевод 2 этапа УД'!I13</f>
        <v>0</v>
      </c>
      <c r="J13" s="327">
        <f>'[18]Раз.пос.(Пр.2-24) '!J13+'[18]Перевод ДН дети'!J13+'[18]Перевод 2 этапа ДВН'!J13+'[18]Перевод 2 этапа УД'!J13</f>
        <v>7106</v>
      </c>
      <c r="K13" s="327">
        <f>'[18]Раз.пос.(Пр.2-24) '!K13+'[18]Перевод ДН дети'!K13+'[18]Перевод 2 этапа ДВН'!K13+'[18]Перевод 2 этапа УД'!K13</f>
        <v>1839</v>
      </c>
      <c r="L13" s="327">
        <f>'[18]Раз.пос.(Пр.2-24) '!L13+'[18]Перевод ДН дети'!L13+'[18]Перевод 2 этапа ДВН'!L13+'[18]Перевод 2 этапа УД'!L13</f>
        <v>28270</v>
      </c>
      <c r="M13" s="327">
        <f>'[18]Раз.пос.(Пр.2-24) '!M13+'[18]Перевод ДН дети'!M13+'[18]Перевод 2 этапа ДВН'!M13+'[18]Перевод 2 этапа УД'!M13</f>
        <v>1025</v>
      </c>
      <c r="N13" s="327">
        <f>'[18]Раз.пос.(Пр.2-24) '!N13+'[18]Перевод ДН дети'!N13+'[18]Перевод 2 этапа ДВН'!N13+'[18]Перевод 2 этапа УД'!N13</f>
        <v>439</v>
      </c>
      <c r="O13" s="322">
        <f t="shared" si="4"/>
        <v>145</v>
      </c>
      <c r="P13" s="327">
        <f>'[18]Раз.пос.(Пр.2-24) '!P13+'[18]Перевод ДН дети'!P13+'[18]Перевод 2 этапа ДВН'!P13+'[18]Перевод 2 этапа УД'!P13</f>
        <v>0</v>
      </c>
      <c r="Q13" s="327">
        <f>'[18]Раз.пос.(Пр.2-24) '!Q13+'[18]Перевод ДН дети'!Q13+'[18]Перевод 2 этапа ДВН'!Q13+'[18]Перевод 2 этапа УД'!Q13</f>
        <v>0</v>
      </c>
      <c r="R13" s="327">
        <f>'[18]Раз.пос.(Пр.2-24) '!R13+'[18]Перевод ДН дети'!R13+'[18]Перевод 2 этапа ДВН'!R13+'[18]Перевод 2 этапа УД'!R13</f>
        <v>145</v>
      </c>
      <c r="S13" s="327">
        <f>'[18]Раз.пос.(Пр.2-24) '!S13+'[18]Перевод ДН дети'!S13+'[18]Перевод 2 этапа ДВН'!S13+'[18]Перевод 2 этапа УД'!S13</f>
        <v>0</v>
      </c>
      <c r="V13" s="877"/>
    </row>
    <row r="14" spans="1:22" x14ac:dyDescent="0.2">
      <c r="A14" s="326">
        <v>4</v>
      </c>
      <c r="B14" s="238" t="s">
        <v>113</v>
      </c>
      <c r="C14" s="236" t="s">
        <v>114</v>
      </c>
      <c r="D14" s="322">
        <f t="shared" si="5"/>
        <v>14024</v>
      </c>
      <c r="E14" s="327">
        <f t="shared" si="2"/>
        <v>0</v>
      </c>
      <c r="F14" s="327">
        <f>'[18]Раз.пос.(Пр.2-24) '!F14+'[18]Перевод ДН дети'!F14+'[18]Перевод 2 этапа ДВН'!F14+'[18]Перевод 2 этапа УД'!F14</f>
        <v>0</v>
      </c>
      <c r="G14" s="327">
        <f>'[18]Раз.пос.(Пр.2-24) '!G14+'[18]Перевод ДН дети'!G14+'[18]Перевод 2 этапа ДВН'!G14+'[18]Перевод 2 этапа УД'!G14</f>
        <v>0</v>
      </c>
      <c r="H14" s="327">
        <f t="shared" si="3"/>
        <v>14024</v>
      </c>
      <c r="I14" s="353">
        <f>'[18]Раз.пос.(Пр.2-24) '!I14+'[18]Перевод ДН дети'!I14+'[18]Перевод 2 этапа ДВН'!I14+'[18]Перевод 2 этапа УД'!I14</f>
        <v>0</v>
      </c>
      <c r="J14" s="327">
        <f>'[18]Раз.пос.(Пр.2-24) '!J14+'[18]Перевод ДН дети'!J14+'[18]Перевод 2 этапа ДВН'!J14+'[18]Перевод 2 этапа УД'!J14</f>
        <v>4219</v>
      </c>
      <c r="K14" s="327">
        <f>'[18]Раз.пос.(Пр.2-24) '!K14+'[18]Перевод ДН дети'!K14+'[18]Перевод 2 этапа ДВН'!K14+'[18]Перевод 2 этапа УД'!K14</f>
        <v>751</v>
      </c>
      <c r="L14" s="327">
        <f>'[18]Раз.пос.(Пр.2-24) '!L14+'[18]Перевод ДН дети'!L14+'[18]Перевод 2 этапа ДВН'!L14+'[18]Перевод 2 этапа УД'!L14</f>
        <v>9054</v>
      </c>
      <c r="M14" s="327">
        <f>'[18]Раз.пос.(Пр.2-24) '!M14+'[18]Перевод ДН дети'!M14+'[18]Перевод 2 этапа ДВН'!M14+'[18]Перевод 2 этапа УД'!M14</f>
        <v>0</v>
      </c>
      <c r="N14" s="327">
        <f>'[18]Раз.пос.(Пр.2-24) '!N14+'[18]Перевод ДН дети'!N14+'[18]Перевод 2 этапа ДВН'!N14+'[18]Перевод 2 этапа УД'!N14</f>
        <v>0</v>
      </c>
      <c r="O14" s="322">
        <f t="shared" si="4"/>
        <v>0</v>
      </c>
      <c r="P14" s="327">
        <f>'[18]Раз.пос.(Пр.2-24) '!P14+'[18]Перевод ДН дети'!P14+'[18]Перевод 2 этапа ДВН'!P14+'[18]Перевод 2 этапа УД'!P14</f>
        <v>0</v>
      </c>
      <c r="Q14" s="327">
        <f>'[18]Раз.пос.(Пр.2-24) '!Q14+'[18]Перевод ДН дети'!Q14+'[18]Перевод 2 этапа ДВН'!Q14+'[18]Перевод 2 этапа УД'!Q14</f>
        <v>0</v>
      </c>
      <c r="R14" s="327">
        <f>'[18]Раз.пос.(Пр.2-24) '!R14+'[18]Перевод ДН дети'!R14+'[18]Перевод 2 этапа ДВН'!R14+'[18]Перевод 2 этапа УД'!R14</f>
        <v>0</v>
      </c>
      <c r="S14" s="327">
        <f>'[18]Раз.пос.(Пр.2-24) '!S14+'[18]Перевод ДН дети'!S14+'[18]Перевод 2 этапа ДВН'!S14+'[18]Перевод 2 этапа УД'!S14</f>
        <v>0</v>
      </c>
      <c r="V14" s="877"/>
    </row>
    <row r="15" spans="1:22" x14ac:dyDescent="0.2">
      <c r="A15" s="326">
        <v>5</v>
      </c>
      <c r="B15" s="238" t="s">
        <v>115</v>
      </c>
      <c r="C15" s="236" t="s">
        <v>116</v>
      </c>
      <c r="D15" s="322">
        <f t="shared" si="5"/>
        <v>13001</v>
      </c>
      <c r="E15" s="327">
        <f t="shared" si="2"/>
        <v>0</v>
      </c>
      <c r="F15" s="327">
        <f>'[18]Раз.пос.(Пр.2-24) '!F15+'[18]Перевод ДН дети'!F15+'[18]Перевод 2 этапа ДВН'!F15+'[18]Перевод 2 этапа УД'!F15</f>
        <v>0</v>
      </c>
      <c r="G15" s="327">
        <f>'[18]Раз.пос.(Пр.2-24) '!G15+'[18]Перевод ДН дети'!G15+'[18]Перевод 2 этапа ДВН'!G15+'[18]Перевод 2 этапа УД'!G15</f>
        <v>0</v>
      </c>
      <c r="H15" s="327">
        <f t="shared" si="3"/>
        <v>13001</v>
      </c>
      <c r="I15" s="353">
        <f>'[18]Раз.пос.(Пр.2-24) '!I15+'[18]Перевод ДН дети'!I15+'[18]Перевод 2 этапа ДВН'!I15+'[18]Перевод 2 этапа УД'!I15</f>
        <v>0</v>
      </c>
      <c r="J15" s="327">
        <f>'[18]Раз.пос.(Пр.2-24) '!J15+'[18]Перевод ДН дети'!J15+'[18]Перевод 2 этапа ДВН'!J15+'[18]Перевод 2 этапа УД'!J15</f>
        <v>4283</v>
      </c>
      <c r="K15" s="327">
        <f>'[18]Раз.пос.(Пр.2-24) '!K15+'[18]Перевод ДН дети'!K15+'[18]Перевод 2 этапа ДВН'!K15+'[18]Перевод 2 этапа УД'!K15</f>
        <v>3300</v>
      </c>
      <c r="L15" s="327">
        <f>'[18]Раз.пос.(Пр.2-24) '!L15+'[18]Перевод ДН дети'!L15+'[18]Перевод 2 этапа ДВН'!L15+'[18]Перевод 2 этапа УД'!L15</f>
        <v>5418</v>
      </c>
      <c r="M15" s="327">
        <f>'[18]Раз.пос.(Пр.2-24) '!M15+'[18]Перевод ДН дети'!M15+'[18]Перевод 2 этапа ДВН'!M15+'[18]Перевод 2 этапа УД'!M15</f>
        <v>0</v>
      </c>
      <c r="N15" s="327">
        <f>'[18]Раз.пос.(Пр.2-24) '!N15+'[18]Перевод ДН дети'!N15+'[18]Перевод 2 этапа ДВН'!N15+'[18]Перевод 2 этапа УД'!N15</f>
        <v>0</v>
      </c>
      <c r="O15" s="322">
        <f t="shared" si="4"/>
        <v>0</v>
      </c>
      <c r="P15" s="327">
        <f>'[18]Раз.пос.(Пр.2-24) '!P15+'[18]Перевод ДН дети'!P15+'[18]Перевод 2 этапа ДВН'!P15+'[18]Перевод 2 этапа УД'!P15</f>
        <v>0</v>
      </c>
      <c r="Q15" s="327">
        <f>'[18]Раз.пос.(Пр.2-24) '!Q15+'[18]Перевод ДН дети'!Q15+'[18]Перевод 2 этапа ДВН'!Q15+'[18]Перевод 2 этапа УД'!Q15</f>
        <v>0</v>
      </c>
      <c r="R15" s="327">
        <f>'[18]Раз.пос.(Пр.2-24) '!R15+'[18]Перевод ДН дети'!R15+'[18]Перевод 2 этапа ДВН'!R15+'[18]Перевод 2 этапа УД'!R15</f>
        <v>0</v>
      </c>
      <c r="S15" s="327">
        <f>'[18]Раз.пос.(Пр.2-24) '!S15+'[18]Перевод ДН дети'!S15+'[18]Перевод 2 этапа ДВН'!S15+'[18]Перевод 2 этапа УД'!S15</f>
        <v>0</v>
      </c>
      <c r="V15" s="877"/>
    </row>
    <row r="16" spans="1:22" x14ac:dyDescent="0.2">
      <c r="A16" s="326">
        <v>6</v>
      </c>
      <c r="B16" s="235" t="s">
        <v>117</v>
      </c>
      <c r="C16" s="236" t="s">
        <v>118</v>
      </c>
      <c r="D16" s="322">
        <f t="shared" si="5"/>
        <v>143023</v>
      </c>
      <c r="E16" s="327">
        <f t="shared" si="2"/>
        <v>0</v>
      </c>
      <c r="F16" s="327">
        <f>'[18]Раз.пос.(Пр.2-24) '!F16+'[18]Перевод ДН дети'!F16+'[18]Перевод 2 этапа ДВН'!F16+'[18]Перевод 2 этапа УД'!F16</f>
        <v>0</v>
      </c>
      <c r="G16" s="327">
        <f>'[18]Раз.пос.(Пр.2-24) '!G16+'[18]Перевод ДН дети'!G16+'[18]Перевод 2 этапа ДВН'!G16+'[18]Перевод 2 этапа УД'!G16</f>
        <v>0</v>
      </c>
      <c r="H16" s="327">
        <f t="shared" si="3"/>
        <v>141386</v>
      </c>
      <c r="I16" s="353">
        <f>'[18]Раз.пос.(Пр.2-24) '!I16+'[18]Перевод ДН дети'!I16+'[18]Перевод 2 этапа ДВН'!I16+'[18]Перевод 2 этапа УД'!I16</f>
        <v>218</v>
      </c>
      <c r="J16" s="327">
        <f>'[18]Раз.пос.(Пр.2-24) '!J16+'[18]Перевод ДН дети'!J16+'[18]Перевод 2 этапа ДВН'!J16+'[18]Перевод 2 этапа УД'!J16</f>
        <v>31564</v>
      </c>
      <c r="K16" s="327">
        <f>'[18]Раз.пос.(Пр.2-24) '!K16+'[18]Перевод ДН дети'!K16+'[18]Перевод 2 этапа ДВН'!K16+'[18]Перевод 2 этапа УД'!K16</f>
        <v>12082</v>
      </c>
      <c r="L16" s="327">
        <f>'[18]Раз.пос.(Пр.2-24) '!L16+'[18]Перевод ДН дети'!L16+'[18]Перевод 2 этапа ДВН'!L16+'[18]Перевод 2 этапа УД'!L16</f>
        <v>97522</v>
      </c>
      <c r="M16" s="327">
        <f>'[18]Раз.пос.(Пр.2-24) '!M16+'[18]Перевод ДН дети'!M16+'[18]Перевод 2 этапа ДВН'!M16+'[18]Перевод 2 этапа УД'!M16</f>
        <v>1025</v>
      </c>
      <c r="N16" s="327">
        <f>'[18]Раз.пос.(Пр.2-24) '!N16+'[18]Перевод ДН дети'!N16+'[18]Перевод 2 этапа ДВН'!N16+'[18]Перевод 2 этапа УД'!N16</f>
        <v>439</v>
      </c>
      <c r="O16" s="322">
        <f t="shared" si="4"/>
        <v>173</v>
      </c>
      <c r="P16" s="327">
        <f>'[18]Раз.пос.(Пр.2-24) '!P16+'[18]Перевод ДН дети'!P16+'[18]Перевод 2 этапа ДВН'!P16+'[18]Перевод 2 этапа УД'!P16</f>
        <v>0</v>
      </c>
      <c r="Q16" s="327">
        <f>'[18]Раз.пос.(Пр.2-24) '!Q16+'[18]Перевод ДН дети'!Q16+'[18]Перевод 2 этапа ДВН'!Q16+'[18]Перевод 2 этапа УД'!Q16</f>
        <v>0</v>
      </c>
      <c r="R16" s="327">
        <f>'[18]Раз.пос.(Пр.2-24) '!R16+'[18]Перевод ДН дети'!R16+'[18]Перевод 2 этапа ДВН'!R16+'[18]Перевод 2 этапа УД'!R16</f>
        <v>173</v>
      </c>
      <c r="S16" s="327">
        <f>'[18]Раз.пос.(Пр.2-24) '!S16+'[18]Перевод ДН дети'!S16+'[18]Перевод 2 этапа ДВН'!S16+'[18]Перевод 2 этапа УД'!S16</f>
        <v>0</v>
      </c>
      <c r="V16" s="877"/>
    </row>
    <row r="17" spans="1:22" x14ac:dyDescent="0.2">
      <c r="A17" s="326">
        <v>7</v>
      </c>
      <c r="B17" s="238" t="s">
        <v>20</v>
      </c>
      <c r="C17" s="236" t="s">
        <v>21</v>
      </c>
      <c r="D17" s="322">
        <f t="shared" si="5"/>
        <v>40796</v>
      </c>
      <c r="E17" s="327">
        <f t="shared" si="2"/>
        <v>0</v>
      </c>
      <c r="F17" s="327">
        <f>'[18]Раз.пос.(Пр.2-24) '!F17+'[18]Перевод ДН дети'!F17+'[18]Перевод 2 этапа ДВН'!F17+'[18]Перевод 2 этапа УД'!F17</f>
        <v>0</v>
      </c>
      <c r="G17" s="327">
        <f>'[18]Раз.пос.(Пр.2-24) '!G17+'[18]Перевод ДН дети'!G17+'[18]Перевод 2 этапа ДВН'!G17+'[18]Перевод 2 этапа УД'!G17</f>
        <v>0</v>
      </c>
      <c r="H17" s="327">
        <f t="shared" si="3"/>
        <v>39059</v>
      </c>
      <c r="I17" s="353">
        <f>'[18]Раз.пос.(Пр.2-24) '!I17+'[18]Перевод ДН дети'!I17+'[18]Перевод 2 этапа ДВН'!I17+'[18]Перевод 2 этапа УД'!I17</f>
        <v>1373</v>
      </c>
      <c r="J17" s="327">
        <f>'[18]Раз.пос.(Пр.2-24) '!J17+'[18]Перевод ДН дети'!J17+'[18]Перевод 2 этапа ДВН'!J17+'[18]Перевод 2 этапа УД'!J17</f>
        <v>9540</v>
      </c>
      <c r="K17" s="327">
        <f>'[18]Раз.пос.(Пр.2-24) '!K17+'[18]Перевод ДН дети'!K17+'[18]Перевод 2 этапа ДВН'!K17+'[18]Перевод 2 этапа УД'!K17</f>
        <v>5523</v>
      </c>
      <c r="L17" s="327">
        <f>'[18]Раз.пос.(Пр.2-24) '!L17+'[18]Перевод ДН дети'!L17+'[18]Перевод 2 этапа ДВН'!L17+'[18]Перевод 2 этапа УД'!L17</f>
        <v>22623</v>
      </c>
      <c r="M17" s="327">
        <f>'[18]Раз.пос.(Пр.2-24) '!M17+'[18]Перевод ДН дети'!M17+'[18]Перевод 2 этапа ДВН'!M17+'[18]Перевод 2 этапа УД'!M17</f>
        <v>1025</v>
      </c>
      <c r="N17" s="327">
        <f>'[18]Раз.пос.(Пр.2-24) '!N17+'[18]Перевод ДН дети'!N17+'[18]Перевод 2 этапа ДВН'!N17+'[18]Перевод 2 этапа УД'!N17</f>
        <v>439</v>
      </c>
      <c r="O17" s="322">
        <f t="shared" si="4"/>
        <v>273</v>
      </c>
      <c r="P17" s="327">
        <f>'[18]Раз.пос.(Пр.2-24) '!P17+'[18]Перевод ДН дети'!P17+'[18]Перевод 2 этапа ДВН'!P17+'[18]Перевод 2 этапа УД'!P17</f>
        <v>0</v>
      </c>
      <c r="Q17" s="327">
        <f>'[18]Раз.пос.(Пр.2-24) '!Q17+'[18]Перевод ДН дети'!Q17+'[18]Перевод 2 этапа ДВН'!Q17+'[18]Перевод 2 этапа УД'!Q17</f>
        <v>0</v>
      </c>
      <c r="R17" s="327">
        <f>'[18]Раз.пос.(Пр.2-24) '!R17+'[18]Перевод ДН дети'!R17+'[18]Перевод 2 этапа ДВН'!R17+'[18]Перевод 2 этапа УД'!R17</f>
        <v>273</v>
      </c>
      <c r="S17" s="327">
        <f>'[18]Раз.пос.(Пр.2-24) '!S17+'[18]Перевод ДН дети'!S17+'[18]Перевод 2 этапа ДВН'!S17+'[18]Перевод 2 этапа УД'!S17</f>
        <v>0</v>
      </c>
      <c r="V17" s="877"/>
    </row>
    <row r="18" spans="1:22" x14ac:dyDescent="0.2">
      <c r="A18" s="326">
        <v>8</v>
      </c>
      <c r="B18" s="235" t="s">
        <v>119</v>
      </c>
      <c r="C18" s="236" t="s">
        <v>120</v>
      </c>
      <c r="D18" s="322">
        <f t="shared" si="5"/>
        <v>18992</v>
      </c>
      <c r="E18" s="327">
        <f t="shared" si="2"/>
        <v>0</v>
      </c>
      <c r="F18" s="327">
        <f>'[18]Раз.пос.(Пр.2-24) '!F18+'[18]Перевод ДН дети'!F18+'[18]Перевод 2 этапа ДВН'!F18+'[18]Перевод 2 этапа УД'!F18</f>
        <v>0</v>
      </c>
      <c r="G18" s="327">
        <f>'[18]Раз.пос.(Пр.2-24) '!G18+'[18]Перевод ДН дети'!G18+'[18]Перевод 2 этапа ДВН'!G18+'[18]Перевод 2 этапа УД'!G18</f>
        <v>0</v>
      </c>
      <c r="H18" s="327">
        <f t="shared" si="3"/>
        <v>18992</v>
      </c>
      <c r="I18" s="353">
        <f>'[18]Раз.пос.(Пр.2-24) '!I18+'[18]Перевод ДН дети'!I18+'[18]Перевод 2 этапа ДВН'!I18+'[18]Перевод 2 этапа УД'!I18</f>
        <v>0</v>
      </c>
      <c r="J18" s="327">
        <f>'[18]Раз.пос.(Пр.2-24) '!J18+'[18]Перевод ДН дети'!J18+'[18]Перевод 2 этапа ДВН'!J18+'[18]Перевод 2 этапа УД'!J18</f>
        <v>4730</v>
      </c>
      <c r="K18" s="327">
        <f>'[18]Раз.пос.(Пр.2-24) '!K18+'[18]Перевод ДН дети'!K18+'[18]Перевод 2 этапа ДВН'!K18+'[18]Перевод 2 этапа УД'!K18</f>
        <v>1689</v>
      </c>
      <c r="L18" s="327">
        <f>'[18]Раз.пос.(Пр.2-24) '!L18+'[18]Перевод ДН дети'!L18+'[18]Перевод 2 этапа ДВН'!L18+'[18]Перевод 2 этапа УД'!L18</f>
        <v>12573</v>
      </c>
      <c r="M18" s="327">
        <f>'[18]Раз.пос.(Пр.2-24) '!M18+'[18]Перевод ДН дети'!M18+'[18]Перевод 2 этапа ДВН'!M18+'[18]Перевод 2 этапа УД'!M18</f>
        <v>0</v>
      </c>
      <c r="N18" s="327">
        <f>'[18]Раз.пос.(Пр.2-24) '!N18+'[18]Перевод ДН дети'!N18+'[18]Перевод 2 этапа ДВН'!N18+'[18]Перевод 2 этапа УД'!N18</f>
        <v>0</v>
      </c>
      <c r="O18" s="322">
        <f t="shared" si="4"/>
        <v>0</v>
      </c>
      <c r="P18" s="327">
        <f>'[18]Раз.пос.(Пр.2-24) '!P18+'[18]Перевод ДН дети'!P18+'[18]Перевод 2 этапа ДВН'!P18+'[18]Перевод 2 этапа УД'!P18</f>
        <v>0</v>
      </c>
      <c r="Q18" s="327">
        <f>'[18]Раз.пос.(Пр.2-24) '!Q18+'[18]Перевод ДН дети'!Q18+'[18]Перевод 2 этапа ДВН'!Q18+'[18]Перевод 2 этапа УД'!Q18</f>
        <v>0</v>
      </c>
      <c r="R18" s="327">
        <f>'[18]Раз.пос.(Пр.2-24) '!R18+'[18]Перевод ДН дети'!R18+'[18]Перевод 2 этапа ДВН'!R18+'[18]Перевод 2 этапа УД'!R18</f>
        <v>0</v>
      </c>
      <c r="S18" s="327">
        <f>'[18]Раз.пос.(Пр.2-24) '!S18+'[18]Перевод ДН дети'!S18+'[18]Перевод 2 этапа ДВН'!S18+'[18]Перевод 2 этапа УД'!S18</f>
        <v>0</v>
      </c>
      <c r="V18" s="877"/>
    </row>
    <row r="19" spans="1:22" x14ac:dyDescent="0.2">
      <c r="A19" s="326">
        <v>9</v>
      </c>
      <c r="B19" s="235" t="s">
        <v>121</v>
      </c>
      <c r="C19" s="236" t="s">
        <v>122</v>
      </c>
      <c r="D19" s="322">
        <f t="shared" si="5"/>
        <v>17148</v>
      </c>
      <c r="E19" s="327">
        <f t="shared" si="2"/>
        <v>0</v>
      </c>
      <c r="F19" s="327">
        <f>'[18]Раз.пос.(Пр.2-24) '!F19+'[18]Перевод ДН дети'!F19+'[18]Перевод 2 этапа ДВН'!F19+'[18]Перевод 2 этапа УД'!F19</f>
        <v>0</v>
      </c>
      <c r="G19" s="327">
        <f>'[18]Раз.пос.(Пр.2-24) '!G19+'[18]Перевод ДН дети'!G19+'[18]Перевод 2 этапа ДВН'!G19+'[18]Перевод 2 этапа УД'!G19</f>
        <v>0</v>
      </c>
      <c r="H19" s="327">
        <f t="shared" si="3"/>
        <v>15684</v>
      </c>
      <c r="I19" s="353">
        <f>'[18]Раз.пос.(Пр.2-24) '!I19+'[18]Перевод ДН дети'!I19+'[18]Перевод 2 этапа ДВН'!I19+'[18]Перевод 2 этапа УД'!I19</f>
        <v>0</v>
      </c>
      <c r="J19" s="327">
        <f>'[18]Раз.пос.(Пр.2-24) '!J19+'[18]Перевод ДН дети'!J19+'[18]Перевод 2 этапа ДВН'!J19+'[18]Перевод 2 этапа УД'!J19</f>
        <v>3306</v>
      </c>
      <c r="K19" s="327">
        <f>'[18]Раз.пос.(Пр.2-24) '!K19+'[18]Перевод ДН дети'!K19+'[18]Перевод 2 этапа ДВН'!K19+'[18]Перевод 2 этапа УД'!K19</f>
        <v>3022</v>
      </c>
      <c r="L19" s="327">
        <f>'[18]Раз.пос.(Пр.2-24) '!L19+'[18]Перевод ДН дети'!L19+'[18]Перевод 2 этапа ДВН'!L19+'[18]Перевод 2 этапа УД'!L19</f>
        <v>9356</v>
      </c>
      <c r="M19" s="327">
        <f>'[18]Раз.пос.(Пр.2-24) '!M19+'[18]Перевод ДН дети'!M19+'[18]Перевод 2 этапа ДВН'!M19+'[18]Перевод 2 этапа УД'!M19</f>
        <v>1025</v>
      </c>
      <c r="N19" s="327">
        <f>'[18]Раз.пос.(Пр.2-24) '!N19+'[18]Перевод ДН дети'!N19+'[18]Перевод 2 этапа ДВН'!N19+'[18]Перевод 2 этапа УД'!N19</f>
        <v>439</v>
      </c>
      <c r="O19" s="322">
        <f t="shared" si="4"/>
        <v>0</v>
      </c>
      <c r="P19" s="327">
        <f>'[18]Раз.пос.(Пр.2-24) '!P19+'[18]Перевод ДН дети'!P19+'[18]Перевод 2 этапа ДВН'!P19+'[18]Перевод 2 этапа УД'!P19</f>
        <v>0</v>
      </c>
      <c r="Q19" s="327">
        <f>'[18]Раз.пос.(Пр.2-24) '!Q19+'[18]Перевод ДН дети'!Q19+'[18]Перевод 2 этапа ДВН'!Q19+'[18]Перевод 2 этапа УД'!Q19</f>
        <v>0</v>
      </c>
      <c r="R19" s="327">
        <f>'[18]Раз.пос.(Пр.2-24) '!R19+'[18]Перевод ДН дети'!R19+'[18]Перевод 2 этапа ДВН'!R19+'[18]Перевод 2 этапа УД'!R19</f>
        <v>0</v>
      </c>
      <c r="S19" s="327">
        <f>'[18]Раз.пос.(Пр.2-24) '!S19+'[18]Перевод ДН дети'!S19+'[18]Перевод 2 этапа ДВН'!S19+'[18]Перевод 2 этапа УД'!S19</f>
        <v>0</v>
      </c>
      <c r="V19" s="877"/>
    </row>
    <row r="20" spans="1:22" x14ac:dyDescent="0.2">
      <c r="A20" s="326">
        <v>10</v>
      </c>
      <c r="B20" s="235" t="s">
        <v>123</v>
      </c>
      <c r="C20" s="236" t="s">
        <v>124</v>
      </c>
      <c r="D20" s="322">
        <f t="shared" si="5"/>
        <v>17686</v>
      </c>
      <c r="E20" s="327">
        <f t="shared" si="2"/>
        <v>0</v>
      </c>
      <c r="F20" s="327">
        <f>'[18]Раз.пос.(Пр.2-24) '!F20+'[18]Перевод ДН дети'!F20+'[18]Перевод 2 этапа ДВН'!F20+'[18]Перевод 2 этапа УД'!F20</f>
        <v>0</v>
      </c>
      <c r="G20" s="327">
        <f>'[18]Раз.пос.(Пр.2-24) '!G20+'[18]Перевод ДН дети'!G20+'[18]Перевод 2 этапа ДВН'!G20+'[18]Перевод 2 этапа УД'!G20</f>
        <v>0</v>
      </c>
      <c r="H20" s="327">
        <f t="shared" si="3"/>
        <v>17686</v>
      </c>
      <c r="I20" s="353">
        <f>'[18]Раз.пос.(Пр.2-24) '!I20+'[18]Перевод ДН дети'!I20+'[18]Перевод 2 этапа ДВН'!I20+'[18]Перевод 2 этапа УД'!I20</f>
        <v>0</v>
      </c>
      <c r="J20" s="327">
        <f>'[18]Раз.пос.(Пр.2-24) '!J20+'[18]Перевод ДН дети'!J20+'[18]Перевод 2 этапа ДВН'!J20+'[18]Перевод 2 этапа УД'!J20</f>
        <v>3732</v>
      </c>
      <c r="K20" s="327">
        <f>'[18]Раз.пос.(Пр.2-24) '!K20+'[18]Перевод ДН дети'!K20+'[18]Перевод 2 этапа ДВН'!K20+'[18]Перевод 2 этапа УД'!K20</f>
        <v>3935</v>
      </c>
      <c r="L20" s="327">
        <f>'[18]Раз.пос.(Пр.2-24) '!L20+'[18]Перевод ДН дети'!L20+'[18]Перевод 2 этапа ДВН'!L20+'[18]Перевод 2 этапа УД'!L20</f>
        <v>10019</v>
      </c>
      <c r="M20" s="327">
        <f>'[18]Раз.пос.(Пр.2-24) '!M20+'[18]Перевод ДН дети'!M20+'[18]Перевод 2 этапа ДВН'!M20+'[18]Перевод 2 этапа УД'!M20</f>
        <v>0</v>
      </c>
      <c r="N20" s="327">
        <f>'[18]Раз.пос.(Пр.2-24) '!N20+'[18]Перевод ДН дети'!N20+'[18]Перевод 2 этапа ДВН'!N20+'[18]Перевод 2 этапа УД'!N20</f>
        <v>0</v>
      </c>
      <c r="O20" s="322">
        <f t="shared" si="4"/>
        <v>0</v>
      </c>
      <c r="P20" s="327">
        <f>'[18]Раз.пос.(Пр.2-24) '!P20+'[18]Перевод ДН дети'!P20+'[18]Перевод 2 этапа ДВН'!P20+'[18]Перевод 2 этапа УД'!P20</f>
        <v>0</v>
      </c>
      <c r="Q20" s="327">
        <f>'[18]Раз.пос.(Пр.2-24) '!Q20+'[18]Перевод ДН дети'!Q20+'[18]Перевод 2 этапа ДВН'!Q20+'[18]Перевод 2 этапа УД'!Q20</f>
        <v>0</v>
      </c>
      <c r="R20" s="327">
        <f>'[18]Раз.пос.(Пр.2-24) '!R20+'[18]Перевод ДН дети'!R20+'[18]Перевод 2 этапа ДВН'!R20+'[18]Перевод 2 этапа УД'!R20</f>
        <v>0</v>
      </c>
      <c r="S20" s="327">
        <f>'[18]Раз.пос.(Пр.2-24) '!S20+'[18]Перевод ДН дети'!S20+'[18]Перевод 2 этапа ДВН'!S20+'[18]Перевод 2 этапа УД'!S20</f>
        <v>0</v>
      </c>
      <c r="V20" s="877"/>
    </row>
    <row r="21" spans="1:22" x14ac:dyDescent="0.2">
      <c r="A21" s="326">
        <v>11</v>
      </c>
      <c r="B21" s="235" t="s">
        <v>125</v>
      </c>
      <c r="C21" s="236" t="s">
        <v>126</v>
      </c>
      <c r="D21" s="322">
        <f t="shared" si="5"/>
        <v>11985</v>
      </c>
      <c r="E21" s="327">
        <f t="shared" si="2"/>
        <v>0</v>
      </c>
      <c r="F21" s="327">
        <f>'[18]Раз.пос.(Пр.2-24) '!F21+'[18]Перевод ДН дети'!F21+'[18]Перевод 2 этапа ДВН'!F21+'[18]Перевод 2 этапа УД'!F21</f>
        <v>0</v>
      </c>
      <c r="G21" s="327">
        <f>'[18]Раз.пос.(Пр.2-24) '!G21+'[18]Перевод ДН дети'!G21+'[18]Перевод 2 этапа ДВН'!G21+'[18]Перевод 2 этапа УД'!G21</f>
        <v>0</v>
      </c>
      <c r="H21" s="327">
        <f t="shared" si="3"/>
        <v>11985</v>
      </c>
      <c r="I21" s="353">
        <f>'[18]Раз.пос.(Пр.2-24) '!I21+'[18]Перевод ДН дети'!I21+'[18]Перевод 2 этапа ДВН'!I21+'[18]Перевод 2 этапа УД'!I21</f>
        <v>0</v>
      </c>
      <c r="J21" s="327">
        <f>'[18]Раз.пос.(Пр.2-24) '!J21+'[18]Перевод ДН дети'!J21+'[18]Перевод 2 этапа ДВН'!J21+'[18]Перевод 2 этапа УД'!J21</f>
        <v>3817</v>
      </c>
      <c r="K21" s="327">
        <f>'[18]Раз.пос.(Пр.2-24) '!K21+'[18]Перевод ДН дети'!K21+'[18]Перевод 2 этапа ДВН'!K21+'[18]Перевод 2 этапа УД'!K21</f>
        <v>1992</v>
      </c>
      <c r="L21" s="327">
        <f>'[18]Раз.пос.(Пр.2-24) '!L21+'[18]Перевод ДН дети'!L21+'[18]Перевод 2 этапа ДВН'!L21+'[18]Перевод 2 этапа УД'!L21</f>
        <v>6176</v>
      </c>
      <c r="M21" s="327">
        <f>'[18]Раз.пос.(Пр.2-24) '!M21+'[18]Перевод ДН дети'!M21+'[18]Перевод 2 этапа ДВН'!M21+'[18]Перевод 2 этапа УД'!M21</f>
        <v>0</v>
      </c>
      <c r="N21" s="327">
        <f>'[18]Раз.пос.(Пр.2-24) '!N21+'[18]Перевод ДН дети'!N21+'[18]Перевод 2 этапа ДВН'!N21+'[18]Перевод 2 этапа УД'!N21</f>
        <v>0</v>
      </c>
      <c r="O21" s="322">
        <f t="shared" si="4"/>
        <v>0</v>
      </c>
      <c r="P21" s="327">
        <f>'[18]Раз.пос.(Пр.2-24) '!P21+'[18]Перевод ДН дети'!P21+'[18]Перевод 2 этапа ДВН'!P21+'[18]Перевод 2 этапа УД'!P21</f>
        <v>0</v>
      </c>
      <c r="Q21" s="327">
        <f>'[18]Раз.пос.(Пр.2-24) '!Q21+'[18]Перевод ДН дети'!Q21+'[18]Перевод 2 этапа ДВН'!Q21+'[18]Перевод 2 этапа УД'!Q21</f>
        <v>0</v>
      </c>
      <c r="R21" s="327">
        <f>'[18]Раз.пос.(Пр.2-24) '!R21+'[18]Перевод ДН дети'!R21+'[18]Перевод 2 этапа ДВН'!R21+'[18]Перевод 2 этапа УД'!R21</f>
        <v>0</v>
      </c>
      <c r="S21" s="327">
        <f>'[18]Раз.пос.(Пр.2-24) '!S21+'[18]Перевод ДН дети'!S21+'[18]Перевод 2 этапа ДВН'!S21+'[18]Перевод 2 этапа УД'!S21</f>
        <v>0</v>
      </c>
      <c r="V21" s="877"/>
    </row>
    <row r="22" spans="1:22" x14ac:dyDescent="0.2">
      <c r="A22" s="326">
        <v>12</v>
      </c>
      <c r="B22" s="235" t="s">
        <v>127</v>
      </c>
      <c r="C22" s="236" t="s">
        <v>128</v>
      </c>
      <c r="D22" s="322">
        <f t="shared" si="5"/>
        <v>39900</v>
      </c>
      <c r="E22" s="327">
        <f t="shared" si="2"/>
        <v>0</v>
      </c>
      <c r="F22" s="327">
        <f>'[18]Раз.пос.(Пр.2-24) '!F22+'[18]Перевод ДН дети'!F22+'[18]Перевод 2 этапа ДВН'!F22+'[18]Перевод 2 этапа УД'!F22</f>
        <v>0</v>
      </c>
      <c r="G22" s="327">
        <f>'[18]Раз.пос.(Пр.2-24) '!G22+'[18]Перевод ДН дети'!G22+'[18]Перевод 2 этапа ДВН'!G22+'[18]Перевод 2 этапа УД'!G22</f>
        <v>0</v>
      </c>
      <c r="H22" s="327">
        <f t="shared" si="3"/>
        <v>38436</v>
      </c>
      <c r="I22" s="353">
        <f>'[18]Раз.пос.(Пр.2-24) '!I22+'[18]Перевод ДН дети'!I22+'[18]Перевод 2 этапа ДВН'!I22+'[18]Перевод 2 этапа УД'!I22</f>
        <v>0</v>
      </c>
      <c r="J22" s="327">
        <f>'[18]Раз.пос.(Пр.2-24) '!J22+'[18]Перевод ДН дети'!J22+'[18]Перевод 2 этапа ДВН'!J22+'[18]Перевод 2 этапа УД'!J22</f>
        <v>6922</v>
      </c>
      <c r="K22" s="327">
        <f>'[18]Раз.пос.(Пр.2-24) '!K22+'[18]Перевод ДН дети'!K22+'[18]Перевод 2 этапа ДВН'!K22+'[18]Перевод 2 этапа УД'!K22</f>
        <v>0</v>
      </c>
      <c r="L22" s="327">
        <f>'[18]Раз.пос.(Пр.2-24) '!L22+'[18]Перевод ДН дети'!L22+'[18]Перевод 2 этапа ДВН'!L22+'[18]Перевод 2 этапа УД'!L22</f>
        <v>31514</v>
      </c>
      <c r="M22" s="327">
        <f>'[18]Раз.пос.(Пр.2-24) '!M22+'[18]Перевод ДН дети'!M22+'[18]Перевод 2 этапа ДВН'!M22+'[18]Перевод 2 этапа УД'!M22</f>
        <v>1025</v>
      </c>
      <c r="N22" s="327">
        <f>'[18]Раз.пос.(Пр.2-24) '!N22+'[18]Перевод ДН дети'!N22+'[18]Перевод 2 этапа ДВН'!N22+'[18]Перевод 2 этапа УД'!N22</f>
        <v>439</v>
      </c>
      <c r="O22" s="322">
        <f t="shared" si="4"/>
        <v>0</v>
      </c>
      <c r="P22" s="327">
        <f>'[18]Раз.пос.(Пр.2-24) '!P22+'[18]Перевод ДН дети'!P22+'[18]Перевод 2 этапа ДВН'!P22+'[18]Перевод 2 этапа УД'!P22</f>
        <v>0</v>
      </c>
      <c r="Q22" s="327">
        <f>'[18]Раз.пос.(Пр.2-24) '!Q22+'[18]Перевод ДН дети'!Q22+'[18]Перевод 2 этапа ДВН'!Q22+'[18]Перевод 2 этапа УД'!Q22</f>
        <v>0</v>
      </c>
      <c r="R22" s="327">
        <f>'[18]Раз.пос.(Пр.2-24) '!R22+'[18]Перевод ДН дети'!R22+'[18]Перевод 2 этапа ДВН'!R22+'[18]Перевод 2 этапа УД'!R22</f>
        <v>0</v>
      </c>
      <c r="S22" s="327">
        <f>'[18]Раз.пос.(Пр.2-24) '!S22+'[18]Перевод ДН дети'!S22+'[18]Перевод 2 этапа ДВН'!S22+'[18]Перевод 2 этапа УД'!S22</f>
        <v>0</v>
      </c>
      <c r="V22" s="877"/>
    </row>
    <row r="23" spans="1:22" x14ac:dyDescent="0.2">
      <c r="A23" s="326">
        <v>13</v>
      </c>
      <c r="B23" s="235" t="s">
        <v>129</v>
      </c>
      <c r="C23" s="236" t="s">
        <v>130</v>
      </c>
      <c r="D23" s="322">
        <f t="shared" si="5"/>
        <v>0</v>
      </c>
      <c r="E23" s="327">
        <f t="shared" si="2"/>
        <v>0</v>
      </c>
      <c r="F23" s="327">
        <f>'[18]Раз.пос.(Пр.2-24) '!F23+'[18]Перевод ДН дети'!F23+'[18]Перевод 2 этапа ДВН'!F23+'[18]Перевод 2 этапа УД'!F23</f>
        <v>0</v>
      </c>
      <c r="G23" s="327">
        <f>'[18]Раз.пос.(Пр.2-24) '!G23+'[18]Перевод ДН дети'!G23+'[18]Перевод 2 этапа ДВН'!G23+'[18]Перевод 2 этапа УД'!G23</f>
        <v>0</v>
      </c>
      <c r="H23" s="327">
        <f t="shared" si="3"/>
        <v>0</v>
      </c>
      <c r="I23" s="353">
        <f>'[18]Раз.пос.(Пр.2-24) '!I23+'[18]Перевод ДН дети'!I23+'[18]Перевод 2 этапа ДВН'!I23+'[18]Перевод 2 этапа УД'!I23</f>
        <v>0</v>
      </c>
      <c r="J23" s="327">
        <f>'[18]Раз.пос.(Пр.2-24) '!J23+'[18]Перевод ДН дети'!J23+'[18]Перевод 2 этапа ДВН'!J23+'[18]Перевод 2 этапа УД'!J23</f>
        <v>0</v>
      </c>
      <c r="K23" s="327">
        <f>'[18]Раз.пос.(Пр.2-24) '!K23+'[18]Перевод ДН дети'!K23+'[18]Перевод 2 этапа ДВН'!K23+'[18]Перевод 2 этапа УД'!K23</f>
        <v>0</v>
      </c>
      <c r="L23" s="327">
        <f>'[18]Раз.пос.(Пр.2-24) '!L23+'[18]Перевод ДН дети'!L23+'[18]Перевод 2 этапа ДВН'!L23+'[18]Перевод 2 этапа УД'!L23</f>
        <v>0</v>
      </c>
      <c r="M23" s="327">
        <f>'[18]Раз.пос.(Пр.2-24) '!M23+'[18]Перевод ДН дети'!M23+'[18]Перевод 2 этапа ДВН'!M23+'[18]Перевод 2 этапа УД'!M23</f>
        <v>0</v>
      </c>
      <c r="N23" s="327">
        <f>'[18]Раз.пос.(Пр.2-24) '!N23+'[18]Перевод ДН дети'!N23+'[18]Перевод 2 этапа ДВН'!N23+'[18]Перевод 2 этапа УД'!N23</f>
        <v>0</v>
      </c>
      <c r="O23" s="322">
        <f t="shared" si="4"/>
        <v>0</v>
      </c>
      <c r="P23" s="327">
        <f>'[18]Раз.пос.(Пр.2-24) '!P23+'[18]Перевод ДН дети'!P23+'[18]Перевод 2 этапа ДВН'!P23+'[18]Перевод 2 этапа УД'!P23</f>
        <v>0</v>
      </c>
      <c r="Q23" s="327">
        <f>'[18]Раз.пос.(Пр.2-24) '!Q23+'[18]Перевод ДН дети'!Q23+'[18]Перевод 2 этапа ДВН'!Q23+'[18]Перевод 2 этапа УД'!Q23</f>
        <v>0</v>
      </c>
      <c r="R23" s="327">
        <f>'[18]Раз.пос.(Пр.2-24) '!R23+'[18]Перевод ДН дети'!R23+'[18]Перевод 2 этапа ДВН'!R23+'[18]Перевод 2 этапа УД'!R23</f>
        <v>0</v>
      </c>
      <c r="S23" s="327">
        <f>'[18]Раз.пос.(Пр.2-24) '!S23+'[18]Перевод ДН дети'!S23+'[18]Перевод 2 этапа ДВН'!S23+'[18]Перевод 2 этапа УД'!S23</f>
        <v>0</v>
      </c>
      <c r="V23" s="877"/>
    </row>
    <row r="24" spans="1:22" x14ac:dyDescent="0.2">
      <c r="A24" s="326">
        <v>14</v>
      </c>
      <c r="B24" s="235" t="s">
        <v>131</v>
      </c>
      <c r="C24" s="236" t="s">
        <v>132</v>
      </c>
      <c r="D24" s="322">
        <f t="shared" si="5"/>
        <v>17768</v>
      </c>
      <c r="E24" s="327">
        <f t="shared" si="2"/>
        <v>0</v>
      </c>
      <c r="F24" s="327">
        <f>'[18]Раз.пос.(Пр.2-24) '!F24+'[18]Перевод ДН дети'!F24+'[18]Перевод 2 этапа ДВН'!F24+'[18]Перевод 2 этапа УД'!F24</f>
        <v>0</v>
      </c>
      <c r="G24" s="327">
        <f>'[18]Раз.пос.(Пр.2-24) '!G24+'[18]Перевод ДН дети'!G24+'[18]Перевод 2 этапа ДВН'!G24+'[18]Перевод 2 этапа УД'!G24</f>
        <v>0</v>
      </c>
      <c r="H24" s="327">
        <f t="shared" si="3"/>
        <v>17768</v>
      </c>
      <c r="I24" s="353">
        <f>'[18]Раз.пос.(Пр.2-24) '!I24+'[18]Перевод ДН дети'!I24+'[18]Перевод 2 этапа ДВН'!I24+'[18]Перевод 2 этапа УД'!I24</f>
        <v>0</v>
      </c>
      <c r="J24" s="327">
        <f>'[18]Раз.пос.(Пр.2-24) '!J24+'[18]Перевод ДН дети'!J24+'[18]Перевод 2 этапа ДВН'!J24+'[18]Перевод 2 этапа УД'!J24</f>
        <v>4573</v>
      </c>
      <c r="K24" s="327">
        <f>'[18]Раз.пос.(Пр.2-24) '!K24+'[18]Перевод ДН дети'!K24+'[18]Перевод 2 этапа ДВН'!K24+'[18]Перевод 2 этапа УД'!K24</f>
        <v>1027</v>
      </c>
      <c r="L24" s="327">
        <f>'[18]Раз.пос.(Пр.2-24) '!L24+'[18]Перевод ДН дети'!L24+'[18]Перевод 2 этапа ДВН'!L24+'[18]Перевод 2 этапа УД'!L24</f>
        <v>12168</v>
      </c>
      <c r="M24" s="327">
        <f>'[18]Раз.пос.(Пр.2-24) '!M24+'[18]Перевод ДН дети'!M24+'[18]Перевод 2 этапа ДВН'!M24+'[18]Перевод 2 этапа УД'!M24</f>
        <v>0</v>
      </c>
      <c r="N24" s="327">
        <f>'[18]Раз.пос.(Пр.2-24) '!N24+'[18]Перевод ДН дети'!N24+'[18]Перевод 2 этапа ДВН'!N24+'[18]Перевод 2 этапа УД'!N24</f>
        <v>0</v>
      </c>
      <c r="O24" s="322">
        <f t="shared" si="4"/>
        <v>0</v>
      </c>
      <c r="P24" s="327">
        <f>'[18]Раз.пос.(Пр.2-24) '!P24+'[18]Перевод ДН дети'!P24+'[18]Перевод 2 этапа ДВН'!P24+'[18]Перевод 2 этапа УД'!P24</f>
        <v>0</v>
      </c>
      <c r="Q24" s="327">
        <f>'[18]Раз.пос.(Пр.2-24) '!Q24+'[18]Перевод ДН дети'!Q24+'[18]Перевод 2 этапа ДВН'!Q24+'[18]Перевод 2 этапа УД'!Q24</f>
        <v>0</v>
      </c>
      <c r="R24" s="327">
        <f>'[18]Раз.пос.(Пр.2-24) '!R24+'[18]Перевод ДН дети'!R24+'[18]Перевод 2 этапа ДВН'!R24+'[18]Перевод 2 этапа УД'!R24</f>
        <v>0</v>
      </c>
      <c r="S24" s="327">
        <f>'[18]Раз.пос.(Пр.2-24) '!S24+'[18]Перевод ДН дети'!S24+'[18]Перевод 2 этапа ДВН'!S24+'[18]Перевод 2 этапа УД'!S24</f>
        <v>0</v>
      </c>
      <c r="V24" s="877"/>
    </row>
    <row r="25" spans="1:22" x14ac:dyDescent="0.2">
      <c r="A25" s="326">
        <v>15</v>
      </c>
      <c r="B25" s="235" t="s">
        <v>133</v>
      </c>
      <c r="C25" s="236" t="s">
        <v>134</v>
      </c>
      <c r="D25" s="322">
        <f t="shared" si="5"/>
        <v>33826</v>
      </c>
      <c r="E25" s="327">
        <f t="shared" si="2"/>
        <v>0</v>
      </c>
      <c r="F25" s="327">
        <f>'[18]Раз.пос.(Пр.2-24) '!F25+'[18]Перевод ДН дети'!F25+'[18]Перевод 2 этапа ДВН'!F25+'[18]Перевод 2 этапа УД'!F25</f>
        <v>0</v>
      </c>
      <c r="G25" s="327">
        <f>'[18]Раз.пос.(Пр.2-24) '!G25+'[18]Перевод ДН дети'!G25+'[18]Перевод 2 этапа ДВН'!G25+'[18]Перевод 2 этапа УД'!G25</f>
        <v>0</v>
      </c>
      <c r="H25" s="327">
        <f t="shared" si="3"/>
        <v>32362</v>
      </c>
      <c r="I25" s="353">
        <f>'[18]Раз.пос.(Пр.2-24) '!I25+'[18]Перевод ДН дети'!I25+'[18]Перевод 2 этапа ДВН'!I25+'[18]Перевод 2 этапа УД'!I25</f>
        <v>0</v>
      </c>
      <c r="J25" s="327">
        <f>'[18]Раз.пос.(Пр.2-24) '!J25+'[18]Перевод ДН дети'!J25+'[18]Перевод 2 этапа ДВН'!J25+'[18]Перевод 2 этапа УД'!J25</f>
        <v>6198</v>
      </c>
      <c r="K25" s="327">
        <f>'[18]Раз.пос.(Пр.2-24) '!K25+'[18]Перевод ДН дети'!K25+'[18]Перевод 2 этапа ДВН'!K25+'[18]Перевод 2 этапа УД'!K25</f>
        <v>7069</v>
      </c>
      <c r="L25" s="327">
        <f>'[18]Раз.пос.(Пр.2-24) '!L25+'[18]Перевод ДН дети'!L25+'[18]Перевод 2 этапа ДВН'!L25+'[18]Перевод 2 этапа УД'!L25</f>
        <v>19095</v>
      </c>
      <c r="M25" s="327">
        <f>'[18]Раз.пос.(Пр.2-24) '!M25+'[18]Перевод ДН дети'!M25+'[18]Перевод 2 этапа ДВН'!M25+'[18]Перевод 2 этапа УД'!M25</f>
        <v>1025</v>
      </c>
      <c r="N25" s="327">
        <f>'[18]Раз.пос.(Пр.2-24) '!N25+'[18]Перевод ДН дети'!N25+'[18]Перевод 2 этапа ДВН'!N25+'[18]Перевод 2 этапа УД'!N25</f>
        <v>439</v>
      </c>
      <c r="O25" s="322">
        <f t="shared" si="4"/>
        <v>0</v>
      </c>
      <c r="P25" s="327">
        <f>'[18]Раз.пос.(Пр.2-24) '!P25+'[18]Перевод ДН дети'!P25+'[18]Перевод 2 этапа ДВН'!P25+'[18]Перевод 2 этапа УД'!P25</f>
        <v>0</v>
      </c>
      <c r="Q25" s="327">
        <f>'[18]Раз.пос.(Пр.2-24) '!Q25+'[18]Перевод ДН дети'!Q25+'[18]Перевод 2 этапа ДВН'!Q25+'[18]Перевод 2 этапа УД'!Q25</f>
        <v>0</v>
      </c>
      <c r="R25" s="327">
        <f>'[18]Раз.пос.(Пр.2-24) '!R25+'[18]Перевод ДН дети'!R25+'[18]Перевод 2 этапа ДВН'!R25+'[18]Перевод 2 этапа УД'!R25</f>
        <v>0</v>
      </c>
      <c r="S25" s="327">
        <f>'[18]Раз.пос.(Пр.2-24) '!S25+'[18]Перевод ДН дети'!S25+'[18]Перевод 2 этапа ДВН'!S25+'[18]Перевод 2 этапа УД'!S25</f>
        <v>0</v>
      </c>
      <c r="V25" s="877"/>
    </row>
    <row r="26" spans="1:22" x14ac:dyDescent="0.2">
      <c r="A26" s="326">
        <v>16</v>
      </c>
      <c r="B26" s="235" t="s">
        <v>135</v>
      </c>
      <c r="C26" s="236" t="s">
        <v>136</v>
      </c>
      <c r="D26" s="322">
        <f t="shared" si="5"/>
        <v>44670</v>
      </c>
      <c r="E26" s="327">
        <f t="shared" si="2"/>
        <v>0</v>
      </c>
      <c r="F26" s="327">
        <f>'[18]Раз.пос.(Пр.2-24) '!F26+'[18]Перевод ДН дети'!F26+'[18]Перевод 2 этапа ДВН'!F26+'[18]Перевод 2 этапа УД'!F26</f>
        <v>0</v>
      </c>
      <c r="G26" s="327">
        <f>'[18]Раз.пос.(Пр.2-24) '!G26+'[18]Перевод ДН дети'!G26+'[18]Перевод 2 этапа ДВН'!G26+'[18]Перевод 2 этапа УД'!G26</f>
        <v>0</v>
      </c>
      <c r="H26" s="327">
        <f t="shared" si="3"/>
        <v>44670</v>
      </c>
      <c r="I26" s="353">
        <f>'[18]Раз.пос.(Пр.2-24) '!I26+'[18]Перевод ДН дети'!I26+'[18]Перевод 2 этапа ДВН'!I26+'[18]Перевод 2 этапа УД'!I26</f>
        <v>0</v>
      </c>
      <c r="J26" s="327">
        <f>'[18]Раз.пос.(Пр.2-24) '!J26+'[18]Перевод ДН дети'!J26+'[18]Перевод 2 этапа ДВН'!J26+'[18]Перевод 2 этапа УД'!J26</f>
        <v>8088</v>
      </c>
      <c r="K26" s="327">
        <f>'[18]Раз.пос.(Пр.2-24) '!K26+'[18]Перевод ДН дети'!K26+'[18]Перевод 2 этапа ДВН'!K26+'[18]Перевод 2 этапа УД'!K26</f>
        <v>4610</v>
      </c>
      <c r="L26" s="327">
        <f>'[18]Раз.пос.(Пр.2-24) '!L26+'[18]Перевод ДН дети'!L26+'[18]Перевод 2 этапа ДВН'!L26+'[18]Перевод 2 этапа УД'!L26</f>
        <v>31972</v>
      </c>
      <c r="M26" s="327">
        <f>'[18]Раз.пос.(Пр.2-24) '!M26+'[18]Перевод ДН дети'!M26+'[18]Перевод 2 этапа ДВН'!M26+'[18]Перевод 2 этапа УД'!M26</f>
        <v>0</v>
      </c>
      <c r="N26" s="327">
        <f>'[18]Раз.пос.(Пр.2-24) '!N26+'[18]Перевод ДН дети'!N26+'[18]Перевод 2 этапа ДВН'!N26+'[18]Перевод 2 этапа УД'!N26</f>
        <v>0</v>
      </c>
      <c r="O26" s="322">
        <f t="shared" si="4"/>
        <v>0</v>
      </c>
      <c r="P26" s="327">
        <f>'[18]Раз.пос.(Пр.2-24) '!P26+'[18]Перевод ДН дети'!P26+'[18]Перевод 2 этапа ДВН'!P26+'[18]Перевод 2 этапа УД'!P26</f>
        <v>0</v>
      </c>
      <c r="Q26" s="327">
        <f>'[18]Раз.пос.(Пр.2-24) '!Q26+'[18]Перевод ДН дети'!Q26+'[18]Перевод 2 этапа ДВН'!Q26+'[18]Перевод 2 этапа УД'!Q26</f>
        <v>0</v>
      </c>
      <c r="R26" s="327">
        <f>'[18]Раз.пос.(Пр.2-24) '!R26+'[18]Перевод ДН дети'!R26+'[18]Перевод 2 этапа ДВН'!R26+'[18]Перевод 2 этапа УД'!R26</f>
        <v>0</v>
      </c>
      <c r="S26" s="327">
        <f>'[18]Раз.пос.(Пр.2-24) '!S26+'[18]Перевод ДН дети'!S26+'[18]Перевод 2 этапа ДВН'!S26+'[18]Перевод 2 этапа УД'!S26</f>
        <v>0</v>
      </c>
      <c r="V26" s="877"/>
    </row>
    <row r="27" spans="1:22" x14ac:dyDescent="0.2">
      <c r="A27" s="326">
        <v>17</v>
      </c>
      <c r="B27" s="235" t="s">
        <v>30</v>
      </c>
      <c r="C27" s="236" t="s">
        <v>31</v>
      </c>
      <c r="D27" s="322">
        <f t="shared" si="5"/>
        <v>59534</v>
      </c>
      <c r="E27" s="327">
        <f t="shared" si="2"/>
        <v>0</v>
      </c>
      <c r="F27" s="327">
        <f>'[18]Раз.пос.(Пр.2-24) '!F27+'[18]Перевод ДН дети'!F27+'[18]Перевод 2 этапа ДВН'!F27+'[18]Перевод 2 этапа УД'!F27</f>
        <v>0</v>
      </c>
      <c r="G27" s="327">
        <f>'[18]Раз.пос.(Пр.2-24) '!G27+'[18]Перевод ДН дети'!G27+'[18]Перевод 2 этапа ДВН'!G27+'[18]Перевод 2 этапа УД'!G27</f>
        <v>0</v>
      </c>
      <c r="H27" s="327">
        <f t="shared" si="3"/>
        <v>57807</v>
      </c>
      <c r="I27" s="353">
        <f>'[18]Раз.пос.(Пр.2-24) '!I27+'[18]Перевод ДН дети'!I27+'[18]Перевод 2 этапа ДВН'!I27+'[18]Перевод 2 этапа УД'!I27</f>
        <v>0</v>
      </c>
      <c r="J27" s="327">
        <f>'[18]Раз.пос.(Пр.2-24) '!J27+'[18]Перевод ДН дети'!J27+'[18]Перевод 2 этапа ДВН'!J27+'[18]Перевод 2 этапа УД'!J27</f>
        <v>23729</v>
      </c>
      <c r="K27" s="327">
        <f>'[18]Раз.пос.(Пр.2-24) '!K27+'[18]Перевод ДН дети'!K27+'[18]Перевод 2 этапа ДВН'!K27+'[18]Перевод 2 этапа УД'!K27</f>
        <v>550</v>
      </c>
      <c r="L27" s="327">
        <f>'[18]Раз.пос.(Пр.2-24) '!L27+'[18]Перевод ДН дети'!L27+'[18]Перевод 2 этапа ДВН'!L27+'[18]Перевод 2 этапа УД'!L27</f>
        <v>33528</v>
      </c>
      <c r="M27" s="327">
        <f>'[18]Раз.пос.(Пр.2-24) '!M27+'[18]Перевод ДН дети'!M27+'[18]Перевод 2 этапа ДВН'!M27+'[18]Перевод 2 этапа УД'!M27</f>
        <v>1025</v>
      </c>
      <c r="N27" s="327">
        <f>'[18]Раз.пос.(Пр.2-24) '!N27+'[18]Перевод ДН дети'!N27+'[18]Перевод 2 этапа ДВН'!N27+'[18]Перевод 2 этапа УД'!N27</f>
        <v>439</v>
      </c>
      <c r="O27" s="322">
        <f t="shared" si="4"/>
        <v>263</v>
      </c>
      <c r="P27" s="327">
        <f>'[18]Раз.пос.(Пр.2-24) '!P27+'[18]Перевод ДН дети'!P27+'[18]Перевод 2 этапа ДВН'!P27+'[18]Перевод 2 этапа УД'!P27</f>
        <v>0</v>
      </c>
      <c r="Q27" s="327">
        <f>'[18]Раз.пос.(Пр.2-24) '!Q27+'[18]Перевод ДН дети'!Q27+'[18]Перевод 2 этапа ДВН'!Q27+'[18]Перевод 2 этапа УД'!Q27</f>
        <v>0</v>
      </c>
      <c r="R27" s="327">
        <f>'[18]Раз.пос.(Пр.2-24) '!R27+'[18]Перевод ДН дети'!R27+'[18]Перевод 2 этапа ДВН'!R27+'[18]Перевод 2 этапа УД'!R27</f>
        <v>263</v>
      </c>
      <c r="S27" s="327">
        <f>'[18]Раз.пос.(Пр.2-24) '!S27+'[18]Перевод ДН дети'!S27+'[18]Перевод 2 этапа ДВН'!S27+'[18]Перевод 2 этапа УД'!S27</f>
        <v>0</v>
      </c>
      <c r="V27" s="877"/>
    </row>
    <row r="28" spans="1:22" x14ac:dyDescent="0.2">
      <c r="A28" s="326">
        <v>18</v>
      </c>
      <c r="B28" s="238" t="s">
        <v>137</v>
      </c>
      <c r="C28" s="236" t="s">
        <v>138</v>
      </c>
      <c r="D28" s="322">
        <f t="shared" si="5"/>
        <v>18546</v>
      </c>
      <c r="E28" s="327">
        <f t="shared" si="2"/>
        <v>0</v>
      </c>
      <c r="F28" s="327">
        <f>'[18]Раз.пос.(Пр.2-24) '!F28+'[18]Перевод ДН дети'!F28+'[18]Перевод 2 этапа ДВН'!F28+'[18]Перевод 2 этапа УД'!F28</f>
        <v>0</v>
      </c>
      <c r="G28" s="327">
        <f>'[18]Раз.пос.(Пр.2-24) '!G28+'[18]Перевод ДН дети'!G28+'[18]Перевод 2 этапа ДВН'!G28+'[18]Перевод 2 этапа УД'!G28</f>
        <v>0</v>
      </c>
      <c r="H28" s="327">
        <f t="shared" si="3"/>
        <v>18546</v>
      </c>
      <c r="I28" s="353">
        <f>'[18]Раз.пос.(Пр.2-24) '!I28+'[18]Перевод ДН дети'!I28+'[18]Перевод 2 этапа ДВН'!I28+'[18]Перевод 2 этапа УД'!I28</f>
        <v>0</v>
      </c>
      <c r="J28" s="327">
        <f>'[18]Раз.пос.(Пр.2-24) '!J28+'[18]Перевод ДН дети'!J28+'[18]Перевод 2 этапа ДВН'!J28+'[18]Перевод 2 этапа УД'!J28</f>
        <v>5031</v>
      </c>
      <c r="K28" s="327">
        <f>'[18]Раз.пос.(Пр.2-24) '!K28+'[18]Перевод ДН дети'!K28+'[18]Перевод 2 этапа ДВН'!K28+'[18]Перевод 2 этапа УД'!K28</f>
        <v>107</v>
      </c>
      <c r="L28" s="327">
        <f>'[18]Раз.пос.(Пр.2-24) '!L28+'[18]Перевод ДН дети'!L28+'[18]Перевод 2 этапа ДВН'!L28+'[18]Перевод 2 этапа УД'!L28</f>
        <v>13408</v>
      </c>
      <c r="M28" s="327">
        <f>'[18]Раз.пос.(Пр.2-24) '!M28+'[18]Перевод ДН дети'!M28+'[18]Перевод 2 этапа ДВН'!M28+'[18]Перевод 2 этапа УД'!M28</f>
        <v>0</v>
      </c>
      <c r="N28" s="327">
        <f>'[18]Раз.пос.(Пр.2-24) '!N28+'[18]Перевод ДН дети'!N28+'[18]Перевод 2 этапа ДВН'!N28+'[18]Перевод 2 этапа УД'!N28</f>
        <v>0</v>
      </c>
      <c r="O28" s="322">
        <f t="shared" si="4"/>
        <v>0</v>
      </c>
      <c r="P28" s="327">
        <f>'[18]Раз.пос.(Пр.2-24) '!P28+'[18]Перевод ДН дети'!P28+'[18]Перевод 2 этапа ДВН'!P28+'[18]Перевод 2 этапа УД'!P28</f>
        <v>0</v>
      </c>
      <c r="Q28" s="327">
        <f>'[18]Раз.пос.(Пр.2-24) '!Q28+'[18]Перевод ДН дети'!Q28+'[18]Перевод 2 этапа ДВН'!Q28+'[18]Перевод 2 этапа УД'!Q28</f>
        <v>0</v>
      </c>
      <c r="R28" s="327">
        <f>'[18]Раз.пос.(Пр.2-24) '!R28+'[18]Перевод ДН дети'!R28+'[18]Перевод 2 этапа ДВН'!R28+'[18]Перевод 2 этапа УД'!R28</f>
        <v>0</v>
      </c>
      <c r="S28" s="327">
        <f>'[18]Раз.пос.(Пр.2-24) '!S28+'[18]Перевод ДН дети'!S28+'[18]Перевод 2 этапа ДВН'!S28+'[18]Перевод 2 этапа УД'!S28</f>
        <v>0</v>
      </c>
      <c r="V28" s="877"/>
    </row>
    <row r="29" spans="1:22" x14ac:dyDescent="0.2">
      <c r="A29" s="326">
        <v>19</v>
      </c>
      <c r="B29" s="238" t="s">
        <v>139</v>
      </c>
      <c r="C29" s="236" t="s">
        <v>140</v>
      </c>
      <c r="D29" s="322">
        <f t="shared" si="5"/>
        <v>8997</v>
      </c>
      <c r="E29" s="327">
        <f t="shared" si="2"/>
        <v>0</v>
      </c>
      <c r="F29" s="327">
        <f>'[18]Раз.пос.(Пр.2-24) '!F29+'[18]Перевод ДН дети'!F29+'[18]Перевод 2 этапа ДВН'!F29+'[18]Перевод 2 этапа УД'!F29</f>
        <v>0</v>
      </c>
      <c r="G29" s="327">
        <f>'[18]Раз.пос.(Пр.2-24) '!G29+'[18]Перевод ДН дети'!G29+'[18]Перевод 2 этапа ДВН'!G29+'[18]Перевод 2 этапа УД'!G29</f>
        <v>0</v>
      </c>
      <c r="H29" s="327">
        <f t="shared" si="3"/>
        <v>8997</v>
      </c>
      <c r="I29" s="353">
        <f>'[18]Раз.пос.(Пр.2-24) '!I29+'[18]Перевод ДН дети'!I29+'[18]Перевод 2 этапа ДВН'!I29+'[18]Перевод 2 этапа УД'!I29</f>
        <v>0</v>
      </c>
      <c r="J29" s="327">
        <f>'[18]Раз.пос.(Пр.2-24) '!J29+'[18]Перевод ДН дети'!J29+'[18]Перевод 2 этапа ДВН'!J29+'[18]Перевод 2 этапа УД'!J29</f>
        <v>3304</v>
      </c>
      <c r="K29" s="327">
        <f>'[18]Раз.пос.(Пр.2-24) '!K29+'[18]Перевод ДН дети'!K29+'[18]Перевод 2 этапа ДВН'!K29+'[18]Перевод 2 этапа УД'!K29</f>
        <v>104</v>
      </c>
      <c r="L29" s="327">
        <f>'[18]Раз.пос.(Пр.2-24) '!L29+'[18]Перевод ДН дети'!L29+'[18]Перевод 2 этапа ДВН'!L29+'[18]Перевод 2 этапа УД'!L29</f>
        <v>5589</v>
      </c>
      <c r="M29" s="327">
        <f>'[18]Раз.пос.(Пр.2-24) '!M29+'[18]Перевод ДН дети'!M29+'[18]Перевод 2 этапа ДВН'!M29+'[18]Перевод 2 этапа УД'!M29</f>
        <v>0</v>
      </c>
      <c r="N29" s="327">
        <f>'[18]Раз.пос.(Пр.2-24) '!N29+'[18]Перевод ДН дети'!N29+'[18]Перевод 2 этапа ДВН'!N29+'[18]Перевод 2 этапа УД'!N29</f>
        <v>0</v>
      </c>
      <c r="O29" s="322">
        <f t="shared" si="4"/>
        <v>0</v>
      </c>
      <c r="P29" s="327">
        <f>'[18]Раз.пос.(Пр.2-24) '!P29+'[18]Перевод ДН дети'!P29+'[18]Перевод 2 этапа ДВН'!P29+'[18]Перевод 2 этапа УД'!P29</f>
        <v>0</v>
      </c>
      <c r="Q29" s="327">
        <f>'[18]Раз.пос.(Пр.2-24) '!Q29+'[18]Перевод ДН дети'!Q29+'[18]Перевод 2 этапа ДВН'!Q29+'[18]Перевод 2 этапа УД'!Q29</f>
        <v>0</v>
      </c>
      <c r="R29" s="327">
        <f>'[18]Раз.пос.(Пр.2-24) '!R29+'[18]Перевод ДН дети'!R29+'[18]Перевод 2 этапа ДВН'!R29+'[18]Перевод 2 этапа УД'!R29</f>
        <v>0</v>
      </c>
      <c r="S29" s="327">
        <f>'[18]Раз.пос.(Пр.2-24) '!S29+'[18]Перевод ДН дети'!S29+'[18]Перевод 2 этапа ДВН'!S29+'[18]Перевод 2 этапа УД'!S29</f>
        <v>0</v>
      </c>
      <c r="V29" s="877"/>
    </row>
    <row r="30" spans="1:22" x14ac:dyDescent="0.2">
      <c r="A30" s="326">
        <v>20</v>
      </c>
      <c r="B30" s="238" t="s">
        <v>84</v>
      </c>
      <c r="C30" s="236" t="s">
        <v>85</v>
      </c>
      <c r="D30" s="322">
        <f t="shared" si="5"/>
        <v>54600</v>
      </c>
      <c r="E30" s="327">
        <f t="shared" si="2"/>
        <v>0</v>
      </c>
      <c r="F30" s="327">
        <f>'[18]Раз.пос.(Пр.2-24) '!F30+'[18]Перевод ДН дети'!F30+'[18]Перевод 2 этапа ДВН'!F30+'[18]Перевод 2 этапа УД'!F30</f>
        <v>0</v>
      </c>
      <c r="G30" s="327">
        <f>'[18]Раз.пос.(Пр.2-24) '!G30+'[18]Перевод ДН дети'!G30+'[18]Перевод 2 этапа ДВН'!G30+'[18]Перевод 2 этапа УД'!G30</f>
        <v>0</v>
      </c>
      <c r="H30" s="327">
        <f t="shared" si="3"/>
        <v>53136</v>
      </c>
      <c r="I30" s="353">
        <f>'[18]Раз.пос.(Пр.2-24) '!I30+'[18]Перевод ДН дети'!I30+'[18]Перевод 2 этапа ДВН'!I30+'[18]Перевод 2 этапа УД'!I30</f>
        <v>870</v>
      </c>
      <c r="J30" s="327">
        <f>'[18]Раз.пос.(Пр.2-24) '!J30+'[18]Перевод ДН дети'!J30+'[18]Перевод 2 этапа ДВН'!J30+'[18]Перевод 2 этапа УД'!J30</f>
        <v>12148</v>
      </c>
      <c r="K30" s="327">
        <f>'[18]Раз.пос.(Пр.2-24) '!K30+'[18]Перевод ДН дети'!K30+'[18]Перевод 2 этапа ДВН'!K30+'[18]Перевод 2 этапа УД'!K30</f>
        <v>2282</v>
      </c>
      <c r="L30" s="327">
        <f>'[18]Раз.пос.(Пр.2-24) '!L30+'[18]Перевод ДН дети'!L30+'[18]Перевод 2 этапа ДВН'!L30+'[18]Перевод 2 этапа УД'!L30</f>
        <v>37836</v>
      </c>
      <c r="M30" s="327">
        <f>'[18]Раз.пос.(Пр.2-24) '!M30+'[18]Перевод ДН дети'!M30+'[18]Перевод 2 этапа ДВН'!M30+'[18]Перевод 2 этапа УД'!M30</f>
        <v>1025</v>
      </c>
      <c r="N30" s="327">
        <f>'[18]Раз.пос.(Пр.2-24) '!N30+'[18]Перевод ДН дети'!N30+'[18]Перевод 2 этапа ДВН'!N30+'[18]Перевод 2 этапа УД'!N30</f>
        <v>439</v>
      </c>
      <c r="O30" s="322">
        <f t="shared" si="4"/>
        <v>0</v>
      </c>
      <c r="P30" s="327">
        <f>'[18]Раз.пос.(Пр.2-24) '!P30+'[18]Перевод ДН дети'!P30+'[18]Перевод 2 этапа ДВН'!P30+'[18]Перевод 2 этапа УД'!P30</f>
        <v>0</v>
      </c>
      <c r="Q30" s="327">
        <f>'[18]Раз.пос.(Пр.2-24) '!Q30+'[18]Перевод ДН дети'!Q30+'[18]Перевод 2 этапа ДВН'!Q30+'[18]Перевод 2 этапа УД'!Q30</f>
        <v>0</v>
      </c>
      <c r="R30" s="327">
        <f>'[18]Раз.пос.(Пр.2-24) '!R30+'[18]Перевод ДН дети'!R30+'[18]Перевод 2 этапа ДВН'!R30+'[18]Перевод 2 этапа УД'!R30</f>
        <v>0</v>
      </c>
      <c r="S30" s="327">
        <f>'[18]Раз.пос.(Пр.2-24) '!S30+'[18]Перевод ДН дети'!S30+'[18]Перевод 2 этапа ДВН'!S30+'[18]Перевод 2 этапа УД'!S30</f>
        <v>0</v>
      </c>
      <c r="V30" s="877"/>
    </row>
    <row r="31" spans="1:22" x14ac:dyDescent="0.2">
      <c r="A31" s="326">
        <v>21</v>
      </c>
      <c r="B31" s="238" t="s">
        <v>141</v>
      </c>
      <c r="C31" s="236" t="s">
        <v>142</v>
      </c>
      <c r="D31" s="322">
        <f t="shared" si="5"/>
        <v>60333</v>
      </c>
      <c r="E31" s="327">
        <f t="shared" si="2"/>
        <v>0</v>
      </c>
      <c r="F31" s="327">
        <f>'[18]Раз.пос.(Пр.2-24) '!F31+'[18]Перевод ДН дети'!F31+'[18]Перевод 2 этапа ДВН'!F31+'[18]Перевод 2 этапа УД'!F31</f>
        <v>0</v>
      </c>
      <c r="G31" s="327">
        <f>'[18]Раз.пос.(Пр.2-24) '!G31+'[18]Перевод ДН дети'!G31+'[18]Перевод 2 этапа ДВН'!G31+'[18]Перевод 2 этапа УД'!G31</f>
        <v>0</v>
      </c>
      <c r="H31" s="327">
        <f t="shared" si="3"/>
        <v>58258</v>
      </c>
      <c r="I31" s="353">
        <f>'[18]Раз.пос.(Пр.2-24) '!I31+'[18]Перевод ДН дети'!I31+'[18]Перевод 2 этапа ДВН'!I31+'[18]Перевод 2 этапа УД'!I31</f>
        <v>0</v>
      </c>
      <c r="J31" s="327">
        <f>'[18]Раз.пос.(Пр.2-24) '!J31+'[18]Перевод ДН дети'!J31+'[18]Перевод 2 этапа ДВН'!J31+'[18]Перевод 2 этапа УД'!J31</f>
        <v>11307</v>
      </c>
      <c r="K31" s="327">
        <f>'[18]Раз.пос.(Пр.2-24) '!K31+'[18]Перевод ДН дети'!K31+'[18]Перевод 2 этапа ДВН'!K31+'[18]Перевод 2 этапа УД'!K31</f>
        <v>5186</v>
      </c>
      <c r="L31" s="327">
        <f>'[18]Раз.пос.(Пр.2-24) '!L31+'[18]Перевод ДН дети'!L31+'[18]Перевод 2 этапа ДВН'!L31+'[18]Перевод 2 этапа УД'!L31</f>
        <v>41765</v>
      </c>
      <c r="M31" s="327">
        <f>'[18]Раз.пос.(Пр.2-24) '!M31+'[18]Перевод ДН дети'!M31+'[18]Перевод 2 этапа ДВН'!M31+'[18]Перевод 2 этапа УД'!M31</f>
        <v>1025</v>
      </c>
      <c r="N31" s="327">
        <f>'[18]Раз.пос.(Пр.2-24) '!N31+'[18]Перевод ДН дети'!N31+'[18]Перевод 2 этапа ДВН'!N31+'[18]Перевод 2 этапа УД'!N31</f>
        <v>439</v>
      </c>
      <c r="O31" s="322">
        <f t="shared" si="4"/>
        <v>611</v>
      </c>
      <c r="P31" s="327">
        <f>'[18]Раз.пос.(Пр.2-24) '!P31+'[18]Перевод ДН дети'!P31+'[18]Перевод 2 этапа ДВН'!P31+'[18]Перевод 2 этапа УД'!P31</f>
        <v>0</v>
      </c>
      <c r="Q31" s="327">
        <f>'[18]Раз.пос.(Пр.2-24) '!Q31+'[18]Перевод ДН дети'!Q31+'[18]Перевод 2 этапа ДВН'!Q31+'[18]Перевод 2 этапа УД'!Q31</f>
        <v>0</v>
      </c>
      <c r="R31" s="327">
        <f>'[18]Раз.пос.(Пр.2-24) '!R31+'[18]Перевод ДН дети'!R31+'[18]Перевод 2 этапа ДВН'!R31+'[18]Перевод 2 этапа УД'!R31</f>
        <v>611</v>
      </c>
      <c r="S31" s="327">
        <f>'[18]Раз.пос.(Пр.2-24) '!S31+'[18]Перевод ДН дети'!S31+'[18]Перевод 2 этапа ДВН'!S31+'[18]Перевод 2 этапа УД'!S31</f>
        <v>0</v>
      </c>
      <c r="V31" s="877"/>
    </row>
    <row r="32" spans="1:22" x14ac:dyDescent="0.2">
      <c r="A32" s="326">
        <v>22</v>
      </c>
      <c r="B32" s="235" t="s">
        <v>143</v>
      </c>
      <c r="C32" s="236" t="s">
        <v>144</v>
      </c>
      <c r="D32" s="322">
        <f t="shared" si="5"/>
        <v>13838</v>
      </c>
      <c r="E32" s="327">
        <f t="shared" si="2"/>
        <v>0</v>
      </c>
      <c r="F32" s="327">
        <f>'[18]Раз.пос.(Пр.2-24) '!F32+'[18]Перевод ДН дети'!F32+'[18]Перевод 2 этапа ДВН'!F32+'[18]Перевод 2 этапа УД'!F32</f>
        <v>0</v>
      </c>
      <c r="G32" s="327">
        <f>'[18]Раз.пос.(Пр.2-24) '!G32+'[18]Перевод ДН дети'!G32+'[18]Перевод 2 этапа ДВН'!G32+'[18]Перевод 2 этапа УД'!G32</f>
        <v>0</v>
      </c>
      <c r="H32" s="327">
        <f t="shared" si="3"/>
        <v>13838</v>
      </c>
      <c r="I32" s="353">
        <f>'[18]Раз.пос.(Пр.2-24) '!I32+'[18]Перевод ДН дети'!I32+'[18]Перевод 2 этапа ДВН'!I32+'[18]Перевод 2 этапа УД'!I32</f>
        <v>0</v>
      </c>
      <c r="J32" s="327">
        <f>'[18]Раз.пос.(Пр.2-24) '!J32+'[18]Перевод ДН дети'!J32+'[18]Перевод 2 этапа ДВН'!J32+'[18]Перевод 2 этапа УД'!J32</f>
        <v>4588</v>
      </c>
      <c r="K32" s="327">
        <f>'[18]Раз.пос.(Пр.2-24) '!K32+'[18]Перевод ДН дети'!K32+'[18]Перевод 2 этапа ДВН'!K32+'[18]Перевод 2 этапа УД'!K32</f>
        <v>3531</v>
      </c>
      <c r="L32" s="327">
        <f>'[18]Раз.пос.(Пр.2-24) '!L32+'[18]Перевод ДН дети'!L32+'[18]Перевод 2 этапа ДВН'!L32+'[18]Перевод 2 этапа УД'!L32</f>
        <v>5719</v>
      </c>
      <c r="M32" s="327">
        <f>'[18]Раз.пос.(Пр.2-24) '!M32+'[18]Перевод ДН дети'!M32+'[18]Перевод 2 этапа ДВН'!M32+'[18]Перевод 2 этапа УД'!M32</f>
        <v>0</v>
      </c>
      <c r="N32" s="327">
        <f>'[18]Раз.пос.(Пр.2-24) '!N32+'[18]Перевод ДН дети'!N32+'[18]Перевод 2 этапа ДВН'!N32+'[18]Перевод 2 этапа УД'!N32</f>
        <v>0</v>
      </c>
      <c r="O32" s="322">
        <f t="shared" si="4"/>
        <v>0</v>
      </c>
      <c r="P32" s="327">
        <f>'[18]Раз.пос.(Пр.2-24) '!P32+'[18]Перевод ДН дети'!P32+'[18]Перевод 2 этапа ДВН'!P32+'[18]Перевод 2 этапа УД'!P32</f>
        <v>0</v>
      </c>
      <c r="Q32" s="327">
        <f>'[18]Раз.пос.(Пр.2-24) '!Q32+'[18]Перевод ДН дети'!Q32+'[18]Перевод 2 этапа ДВН'!Q32+'[18]Перевод 2 этапа УД'!Q32</f>
        <v>0</v>
      </c>
      <c r="R32" s="327">
        <f>'[18]Раз.пос.(Пр.2-24) '!R32+'[18]Перевод ДН дети'!R32+'[18]Перевод 2 этапа ДВН'!R32+'[18]Перевод 2 этапа УД'!R32</f>
        <v>0</v>
      </c>
      <c r="S32" s="327">
        <f>'[18]Раз.пос.(Пр.2-24) '!S32+'[18]Перевод ДН дети'!S32+'[18]Перевод 2 этапа ДВН'!S32+'[18]Перевод 2 этапа УД'!S32</f>
        <v>0</v>
      </c>
      <c r="V32" s="877"/>
    </row>
    <row r="33" spans="1:22" x14ac:dyDescent="0.2">
      <c r="A33" s="326">
        <v>23</v>
      </c>
      <c r="B33" s="235" t="s">
        <v>145</v>
      </c>
      <c r="C33" s="236" t="s">
        <v>146</v>
      </c>
      <c r="D33" s="322">
        <f t="shared" si="5"/>
        <v>0</v>
      </c>
      <c r="E33" s="327">
        <f t="shared" si="2"/>
        <v>0</v>
      </c>
      <c r="F33" s="327">
        <f>'[18]Раз.пос.(Пр.2-24) '!F33+'[18]Перевод ДН дети'!F33+'[18]Перевод 2 этапа ДВН'!F33+'[18]Перевод 2 этапа УД'!F33</f>
        <v>0</v>
      </c>
      <c r="G33" s="327">
        <f>'[18]Раз.пос.(Пр.2-24) '!G33+'[18]Перевод ДН дети'!G33+'[18]Перевод 2 этапа ДВН'!G33+'[18]Перевод 2 этапа УД'!G33</f>
        <v>0</v>
      </c>
      <c r="H33" s="327">
        <f t="shared" si="3"/>
        <v>0</v>
      </c>
      <c r="I33" s="353">
        <f>'[18]Раз.пос.(Пр.2-24) '!I33+'[18]Перевод ДН дети'!I33+'[18]Перевод 2 этапа ДВН'!I33+'[18]Перевод 2 этапа УД'!I33</f>
        <v>0</v>
      </c>
      <c r="J33" s="327">
        <f>'[18]Раз.пос.(Пр.2-24) '!J33+'[18]Перевод ДН дети'!J33+'[18]Перевод 2 этапа ДВН'!J33+'[18]Перевод 2 этапа УД'!J33</f>
        <v>0</v>
      </c>
      <c r="K33" s="327">
        <f>'[18]Раз.пос.(Пр.2-24) '!K33+'[18]Перевод ДН дети'!K33+'[18]Перевод 2 этапа ДВН'!K33+'[18]Перевод 2 этапа УД'!K33</f>
        <v>0</v>
      </c>
      <c r="L33" s="327">
        <f>'[18]Раз.пос.(Пр.2-24) '!L33+'[18]Перевод ДН дети'!L33+'[18]Перевод 2 этапа ДВН'!L33+'[18]Перевод 2 этапа УД'!L33</f>
        <v>0</v>
      </c>
      <c r="M33" s="327">
        <f>'[18]Раз.пос.(Пр.2-24) '!M33+'[18]Перевод ДН дети'!M33+'[18]Перевод 2 этапа ДВН'!M33+'[18]Перевод 2 этапа УД'!M33</f>
        <v>0</v>
      </c>
      <c r="N33" s="327">
        <f>'[18]Раз.пос.(Пр.2-24) '!N33+'[18]Перевод ДН дети'!N33+'[18]Перевод 2 этапа ДВН'!N33+'[18]Перевод 2 этапа УД'!N33</f>
        <v>0</v>
      </c>
      <c r="O33" s="322">
        <f t="shared" si="4"/>
        <v>0</v>
      </c>
      <c r="P33" s="327">
        <f>'[18]Раз.пос.(Пр.2-24) '!P33+'[18]Перевод ДН дети'!P33+'[18]Перевод 2 этапа ДВН'!P33+'[18]Перевод 2 этапа УД'!P33</f>
        <v>0</v>
      </c>
      <c r="Q33" s="327">
        <f>'[18]Раз.пос.(Пр.2-24) '!Q33+'[18]Перевод ДН дети'!Q33+'[18]Перевод 2 этапа ДВН'!Q33+'[18]Перевод 2 этапа УД'!Q33</f>
        <v>0</v>
      </c>
      <c r="R33" s="327">
        <f>'[18]Раз.пос.(Пр.2-24) '!R33+'[18]Перевод ДН дети'!R33+'[18]Перевод 2 этапа ДВН'!R33+'[18]Перевод 2 этапа УД'!R33</f>
        <v>0</v>
      </c>
      <c r="S33" s="327">
        <f>'[18]Раз.пос.(Пр.2-24) '!S33+'[18]Перевод ДН дети'!S33+'[18]Перевод 2 этапа ДВН'!S33+'[18]Перевод 2 этапа УД'!S33</f>
        <v>0</v>
      </c>
      <c r="V33" s="877"/>
    </row>
    <row r="34" spans="1:22" ht="24" x14ac:dyDescent="0.2">
      <c r="A34" s="326">
        <v>24</v>
      </c>
      <c r="B34" s="235" t="s">
        <v>147</v>
      </c>
      <c r="C34" s="236" t="s">
        <v>148</v>
      </c>
      <c r="D34" s="322">
        <f t="shared" si="5"/>
        <v>0</v>
      </c>
      <c r="E34" s="327">
        <f t="shared" si="2"/>
        <v>0</v>
      </c>
      <c r="F34" s="327">
        <f>'[18]Раз.пос.(Пр.2-24) '!F34+'[18]Перевод ДН дети'!F34+'[18]Перевод 2 этапа ДВН'!F34+'[18]Перевод 2 этапа УД'!F34</f>
        <v>0</v>
      </c>
      <c r="G34" s="327">
        <f>'[18]Раз.пос.(Пр.2-24) '!G34+'[18]Перевод ДН дети'!G34+'[18]Перевод 2 этапа ДВН'!G34+'[18]Перевод 2 этапа УД'!G34</f>
        <v>0</v>
      </c>
      <c r="H34" s="327">
        <f t="shared" si="3"/>
        <v>0</v>
      </c>
      <c r="I34" s="353">
        <f>'[18]Раз.пос.(Пр.2-24) '!I34+'[18]Перевод ДН дети'!I34+'[18]Перевод 2 этапа ДВН'!I34+'[18]Перевод 2 этапа УД'!I34</f>
        <v>0</v>
      </c>
      <c r="J34" s="327">
        <f>'[18]Раз.пос.(Пр.2-24) '!J34+'[18]Перевод ДН дети'!J34+'[18]Перевод 2 этапа ДВН'!J34+'[18]Перевод 2 этапа УД'!J34</f>
        <v>0</v>
      </c>
      <c r="K34" s="327">
        <f>'[18]Раз.пос.(Пр.2-24) '!K34+'[18]Перевод ДН дети'!K34+'[18]Перевод 2 этапа ДВН'!K34+'[18]Перевод 2 этапа УД'!K34</f>
        <v>0</v>
      </c>
      <c r="L34" s="327">
        <f>'[18]Раз.пос.(Пр.2-24) '!L34+'[18]Перевод ДН дети'!L34+'[18]Перевод 2 этапа ДВН'!L34+'[18]Перевод 2 этапа УД'!L34</f>
        <v>0</v>
      </c>
      <c r="M34" s="327">
        <f>'[18]Раз.пос.(Пр.2-24) '!M34+'[18]Перевод ДН дети'!M34+'[18]Перевод 2 этапа ДВН'!M34+'[18]Перевод 2 этапа УД'!M34</f>
        <v>0</v>
      </c>
      <c r="N34" s="327">
        <f>'[18]Раз.пос.(Пр.2-24) '!N34+'[18]Перевод ДН дети'!N34+'[18]Перевод 2 этапа ДВН'!N34+'[18]Перевод 2 этапа УД'!N34</f>
        <v>0</v>
      </c>
      <c r="O34" s="322">
        <f t="shared" si="4"/>
        <v>0</v>
      </c>
      <c r="P34" s="327">
        <f>'[18]Раз.пос.(Пр.2-24) '!P34+'[18]Перевод ДН дети'!P34+'[18]Перевод 2 этапа ДВН'!P34+'[18]Перевод 2 этапа УД'!P34</f>
        <v>0</v>
      </c>
      <c r="Q34" s="327">
        <f>'[18]Раз.пос.(Пр.2-24) '!Q34+'[18]Перевод ДН дети'!Q34+'[18]Перевод 2 этапа ДВН'!Q34+'[18]Перевод 2 этапа УД'!Q34</f>
        <v>0</v>
      </c>
      <c r="R34" s="327">
        <f>'[18]Раз.пос.(Пр.2-24) '!R34+'[18]Перевод ДН дети'!R34+'[18]Перевод 2 этапа ДВН'!R34+'[18]Перевод 2 этапа УД'!R34</f>
        <v>0</v>
      </c>
      <c r="S34" s="327">
        <f>'[18]Раз.пос.(Пр.2-24) '!S34+'[18]Перевод ДН дети'!S34+'[18]Перевод 2 этапа ДВН'!S34+'[18]Перевод 2 этапа УД'!S34</f>
        <v>0</v>
      </c>
      <c r="V34" s="877"/>
    </row>
    <row r="35" spans="1:22" x14ac:dyDescent="0.2">
      <c r="A35" s="326">
        <v>25</v>
      </c>
      <c r="B35" s="238" t="s">
        <v>149</v>
      </c>
      <c r="C35" s="236" t="s">
        <v>150</v>
      </c>
      <c r="D35" s="322">
        <f t="shared" si="5"/>
        <v>100579</v>
      </c>
      <c r="E35" s="327">
        <f t="shared" si="2"/>
        <v>0</v>
      </c>
      <c r="F35" s="327">
        <f>'[18]Раз.пос.(Пр.2-24) '!F35+'[18]Перевод ДН дети'!F35+'[18]Перевод 2 этапа ДВН'!F35+'[18]Перевод 2 этапа УД'!F35</f>
        <v>0</v>
      </c>
      <c r="G35" s="327">
        <f>'[18]Раз.пос.(Пр.2-24) '!G35+'[18]Перевод ДН дети'!G35+'[18]Перевод 2 этапа ДВН'!G35+'[18]Перевод 2 этапа УД'!G35</f>
        <v>0</v>
      </c>
      <c r="H35" s="327">
        <f t="shared" si="3"/>
        <v>94153</v>
      </c>
      <c r="I35" s="353">
        <f>'[18]Раз.пос.(Пр.2-24) '!I35+'[18]Перевод ДН дети'!I35+'[18]Перевод 2 этапа ДВН'!I35+'[18]Перевод 2 этапа УД'!I35</f>
        <v>0</v>
      </c>
      <c r="J35" s="327">
        <f>'[18]Раз.пос.(Пр.2-24) '!J35+'[18]Перевод ДН дети'!J35+'[18]Перевод 2 этапа ДВН'!J35+'[18]Перевод 2 этапа УД'!J35</f>
        <v>58376</v>
      </c>
      <c r="K35" s="327">
        <f>'[18]Раз.пос.(Пр.2-24) '!K35+'[18]Перевод ДН дети'!K35+'[18]Перевод 2 этапа ДВН'!K35+'[18]Перевод 2 этапа УД'!K35</f>
        <v>3633</v>
      </c>
      <c r="L35" s="327">
        <f>'[18]Раз.пос.(Пр.2-24) '!L35+'[18]Перевод ДН дети'!L35+'[18]Перевод 2 этапа ДВН'!L35+'[18]Перевод 2 этапа УД'!L35</f>
        <v>32144</v>
      </c>
      <c r="M35" s="327">
        <f>'[18]Раз.пос.(Пр.2-24) '!M35+'[18]Перевод ДН дети'!M35+'[18]Перевод 2 этапа ДВН'!M35+'[18]Перевод 2 этапа УД'!M35</f>
        <v>3075</v>
      </c>
      <c r="N35" s="327">
        <f>'[18]Раз.пос.(Пр.2-24) '!N35+'[18]Перевод ДН дети'!N35+'[18]Перевод 2 этапа ДВН'!N35+'[18]Перевод 2 этапа УД'!N35</f>
        <v>1317</v>
      </c>
      <c r="O35" s="322">
        <f t="shared" si="4"/>
        <v>2034</v>
      </c>
      <c r="P35" s="327">
        <f>'[18]Раз.пос.(Пр.2-24) '!P35+'[18]Перевод ДН дети'!P35+'[18]Перевод 2 этапа ДВН'!P35+'[18]Перевод 2 этапа УД'!P35</f>
        <v>0</v>
      </c>
      <c r="Q35" s="327">
        <f>'[18]Раз.пос.(Пр.2-24) '!Q35+'[18]Перевод ДН дети'!Q35+'[18]Перевод 2 этапа ДВН'!Q35+'[18]Перевод 2 этапа УД'!Q35</f>
        <v>0</v>
      </c>
      <c r="R35" s="327">
        <f>'[18]Раз.пос.(Пр.2-24) '!R35+'[18]Перевод ДН дети'!R35+'[18]Перевод 2 этапа ДВН'!R35+'[18]Перевод 2 этапа УД'!R35</f>
        <v>2034</v>
      </c>
      <c r="S35" s="327">
        <f>'[18]Раз.пос.(Пр.2-24) '!S35+'[18]Перевод ДН дети'!S35+'[18]Перевод 2 этапа ДВН'!S35+'[18]Перевод 2 этапа УД'!S35</f>
        <v>0</v>
      </c>
      <c r="V35" s="877"/>
    </row>
    <row r="36" spans="1:22" x14ac:dyDescent="0.2">
      <c r="A36" s="326">
        <v>26</v>
      </c>
      <c r="B36" s="235" t="s">
        <v>151</v>
      </c>
      <c r="C36" s="236" t="s">
        <v>152</v>
      </c>
      <c r="D36" s="322">
        <f t="shared" si="5"/>
        <v>62329</v>
      </c>
      <c r="E36" s="327">
        <f t="shared" si="2"/>
        <v>100</v>
      </c>
      <c r="F36" s="327">
        <f>'[18]Раз.пос.(Пр.2-24) '!F36+'[18]Перевод ДН дети'!F36+'[18]Перевод 2 этапа ДВН'!F36+'[18]Перевод 2 этапа УД'!F36</f>
        <v>100</v>
      </c>
      <c r="G36" s="327">
        <f>'[18]Раз.пос.(Пр.2-24) '!G36+'[18]Перевод ДН дети'!G36+'[18]Перевод 2 этапа ДВН'!G36+'[18]Перевод 2 этапа УД'!G36</f>
        <v>0</v>
      </c>
      <c r="H36" s="327">
        <f t="shared" si="3"/>
        <v>59807</v>
      </c>
      <c r="I36" s="353">
        <f>'[18]Раз.пос.(Пр.2-24) '!I36+'[18]Перевод ДН дети'!I36+'[18]Перевод 2 этапа ДВН'!I36+'[18]Перевод 2 этапа УД'!I36</f>
        <v>0</v>
      </c>
      <c r="J36" s="327">
        <f>'[18]Раз.пос.(Пр.2-24) '!J36+'[18]Перевод ДН дети'!J36+'[18]Перевод 2 этапа ДВН'!J36+'[18]Перевод 2 этапа УД'!J36</f>
        <v>4283</v>
      </c>
      <c r="K36" s="327">
        <f>'[18]Раз.пос.(Пр.2-24) '!K36+'[18]Перевод ДН дети'!K36+'[18]Перевод 2 этапа ДВН'!K36+'[18]Перевод 2 этапа УД'!K36</f>
        <v>0</v>
      </c>
      <c r="L36" s="327">
        <f>'[18]Раз.пос.(Пр.2-24) '!L36+'[18]Перевод ДН дети'!L36+'[18]Перевод 2 этапа ДВН'!L36+'[18]Перевод 2 этапа УД'!L36</f>
        <v>55524</v>
      </c>
      <c r="M36" s="327">
        <f>'[18]Раз.пос.(Пр.2-24) '!M36+'[18]Перевод ДН дети'!M36+'[18]Перевод 2 этапа ДВН'!M36+'[18]Перевод 2 этапа УД'!M36</f>
        <v>0</v>
      </c>
      <c r="N36" s="327">
        <f>'[18]Раз.пос.(Пр.2-24) '!N36+'[18]Перевод ДН дети'!N36+'[18]Перевод 2 этапа ДВН'!N36+'[18]Перевод 2 этапа УД'!N36</f>
        <v>0</v>
      </c>
      <c r="O36" s="322">
        <f t="shared" si="4"/>
        <v>2422</v>
      </c>
      <c r="P36" s="327">
        <f>'[18]Раз.пос.(Пр.2-24) '!P36+'[18]Перевод ДН дети'!P36+'[18]Перевод 2 этапа ДВН'!P36+'[18]Перевод 2 этапа УД'!P36</f>
        <v>0</v>
      </c>
      <c r="Q36" s="327">
        <f>'[18]Раз.пос.(Пр.2-24) '!Q36+'[18]Перевод ДН дети'!Q36+'[18]Перевод 2 этапа ДВН'!Q36+'[18]Перевод 2 этапа УД'!Q36</f>
        <v>0</v>
      </c>
      <c r="R36" s="327">
        <f>'[18]Раз.пос.(Пр.2-24) '!R36+'[18]Перевод ДН дети'!R36+'[18]Перевод 2 этапа ДВН'!R36+'[18]Перевод 2 этапа УД'!R36</f>
        <v>2422</v>
      </c>
      <c r="S36" s="327">
        <f>'[18]Раз.пос.(Пр.2-24) '!S36+'[18]Перевод ДН дети'!S36+'[18]Перевод 2 этапа ДВН'!S36+'[18]Перевод 2 этапа УД'!S36</f>
        <v>0</v>
      </c>
      <c r="V36" s="877"/>
    </row>
    <row r="37" spans="1:22" x14ac:dyDescent="0.2">
      <c r="A37" s="326">
        <v>27</v>
      </c>
      <c r="B37" s="240" t="s">
        <v>153</v>
      </c>
      <c r="C37" s="236" t="s">
        <v>154</v>
      </c>
      <c r="D37" s="322">
        <f t="shared" si="5"/>
        <v>10270</v>
      </c>
      <c r="E37" s="327">
        <f t="shared" si="2"/>
        <v>0</v>
      </c>
      <c r="F37" s="327">
        <f>'[18]Раз.пос.(Пр.2-24) '!F37+'[18]Перевод ДН дети'!F37+'[18]Перевод 2 этапа ДВН'!F37+'[18]Перевод 2 этапа УД'!F37</f>
        <v>0</v>
      </c>
      <c r="G37" s="327">
        <f>'[18]Раз.пос.(Пр.2-24) '!G37+'[18]Перевод ДН дети'!G37+'[18]Перевод 2 этапа ДВН'!G37+'[18]Перевод 2 этапа УД'!G37</f>
        <v>0</v>
      </c>
      <c r="H37" s="327">
        <f t="shared" si="3"/>
        <v>10270</v>
      </c>
      <c r="I37" s="353">
        <f>'[18]Раз.пос.(Пр.2-24) '!I37+'[18]Перевод ДН дети'!I37+'[18]Перевод 2 этапа ДВН'!I37+'[18]Перевод 2 этапа УД'!I37</f>
        <v>2139</v>
      </c>
      <c r="J37" s="327">
        <f>'[18]Раз.пос.(Пр.2-24) '!J37+'[18]Перевод ДН дети'!J37+'[18]Перевод 2 этапа ДВН'!J37+'[18]Перевод 2 этапа УД'!J37</f>
        <v>0</v>
      </c>
      <c r="K37" s="327">
        <f>'[18]Раз.пос.(Пр.2-24) '!K37+'[18]Перевод ДН дети'!K37+'[18]Перевод 2 этапа ДВН'!K37+'[18]Перевод 2 этапа УД'!K37</f>
        <v>8131</v>
      </c>
      <c r="L37" s="327">
        <f>'[18]Раз.пос.(Пр.2-24) '!L37+'[18]Перевод ДН дети'!L37+'[18]Перевод 2 этапа ДВН'!L37+'[18]Перевод 2 этапа УД'!L37</f>
        <v>0</v>
      </c>
      <c r="M37" s="327">
        <f>'[18]Раз.пос.(Пр.2-24) '!M37+'[18]Перевод ДН дети'!M37+'[18]Перевод 2 этапа ДВН'!M37+'[18]Перевод 2 этапа УД'!M37</f>
        <v>0</v>
      </c>
      <c r="N37" s="327">
        <f>'[18]Раз.пос.(Пр.2-24) '!N37+'[18]Перевод ДН дети'!N37+'[18]Перевод 2 этапа ДВН'!N37+'[18]Перевод 2 этапа УД'!N37</f>
        <v>0</v>
      </c>
      <c r="O37" s="322">
        <f t="shared" si="4"/>
        <v>0</v>
      </c>
      <c r="P37" s="327">
        <f>'[18]Раз.пос.(Пр.2-24) '!P37+'[18]Перевод ДН дети'!P37+'[18]Перевод 2 этапа ДВН'!P37+'[18]Перевод 2 этапа УД'!P37</f>
        <v>0</v>
      </c>
      <c r="Q37" s="327">
        <f>'[18]Раз.пос.(Пр.2-24) '!Q37+'[18]Перевод ДН дети'!Q37+'[18]Перевод 2 этапа ДВН'!Q37+'[18]Перевод 2 этапа УД'!Q37</f>
        <v>0</v>
      </c>
      <c r="R37" s="327">
        <f>'[18]Раз.пос.(Пр.2-24) '!R37+'[18]Перевод ДН дети'!R37+'[18]Перевод 2 этапа ДВН'!R37+'[18]Перевод 2 этапа УД'!R37</f>
        <v>0</v>
      </c>
      <c r="S37" s="327">
        <f>'[18]Раз.пос.(Пр.2-24) '!S37+'[18]Перевод ДН дети'!S37+'[18]Перевод 2 этапа ДВН'!S37+'[18]Перевод 2 этапа УД'!S37</f>
        <v>0</v>
      </c>
      <c r="V37" s="877"/>
    </row>
    <row r="38" spans="1:22" x14ac:dyDescent="0.2">
      <c r="A38" s="326">
        <v>28</v>
      </c>
      <c r="B38" s="238" t="s">
        <v>155</v>
      </c>
      <c r="C38" s="328" t="s">
        <v>156</v>
      </c>
      <c r="D38" s="322">
        <f t="shared" si="5"/>
        <v>0</v>
      </c>
      <c r="E38" s="327">
        <f t="shared" si="2"/>
        <v>0</v>
      </c>
      <c r="F38" s="327">
        <f>'[18]Раз.пос.(Пр.2-24) '!F38+'[18]Перевод ДН дети'!F38+'[18]Перевод 2 этапа ДВН'!F38+'[18]Перевод 2 этапа УД'!F38</f>
        <v>0</v>
      </c>
      <c r="G38" s="327">
        <f>'[18]Раз.пос.(Пр.2-24) '!G38+'[18]Перевод ДН дети'!G38+'[18]Перевод 2 этапа ДВН'!G38+'[18]Перевод 2 этапа УД'!G38</f>
        <v>0</v>
      </c>
      <c r="H38" s="327">
        <f t="shared" si="3"/>
        <v>0</v>
      </c>
      <c r="I38" s="353">
        <f>'[18]Раз.пос.(Пр.2-24) '!I38+'[18]Перевод ДН дети'!I38+'[18]Перевод 2 этапа ДВН'!I38+'[18]Перевод 2 этапа УД'!I38</f>
        <v>0</v>
      </c>
      <c r="J38" s="327">
        <f>'[18]Раз.пос.(Пр.2-24) '!J38+'[18]Перевод ДН дети'!J38+'[18]Перевод 2 этапа ДВН'!J38+'[18]Перевод 2 этапа УД'!J38</f>
        <v>0</v>
      </c>
      <c r="K38" s="327">
        <f>'[18]Раз.пос.(Пр.2-24) '!K38+'[18]Перевод ДН дети'!K38+'[18]Перевод 2 этапа ДВН'!K38+'[18]Перевод 2 этапа УД'!K38</f>
        <v>0</v>
      </c>
      <c r="L38" s="327">
        <f>'[18]Раз.пос.(Пр.2-24) '!L38+'[18]Перевод ДН дети'!L38+'[18]Перевод 2 этапа ДВН'!L38+'[18]Перевод 2 этапа УД'!L38</f>
        <v>0</v>
      </c>
      <c r="M38" s="327">
        <f>'[18]Раз.пос.(Пр.2-24) '!M38+'[18]Перевод ДН дети'!M38+'[18]Перевод 2 этапа ДВН'!M38+'[18]Перевод 2 этапа УД'!M38</f>
        <v>0</v>
      </c>
      <c r="N38" s="327">
        <f>'[18]Раз.пос.(Пр.2-24) '!N38+'[18]Перевод ДН дети'!N38+'[18]Перевод 2 этапа ДВН'!N38+'[18]Перевод 2 этапа УД'!N38</f>
        <v>0</v>
      </c>
      <c r="O38" s="322">
        <f t="shared" si="4"/>
        <v>0</v>
      </c>
      <c r="P38" s="327">
        <f>'[18]Раз.пос.(Пр.2-24) '!P38+'[18]Перевод ДН дети'!P38+'[18]Перевод 2 этапа ДВН'!P38+'[18]Перевод 2 этапа УД'!P38</f>
        <v>0</v>
      </c>
      <c r="Q38" s="327">
        <f>'[18]Раз.пос.(Пр.2-24) '!Q38+'[18]Перевод ДН дети'!Q38+'[18]Перевод 2 этапа ДВН'!Q38+'[18]Перевод 2 этапа УД'!Q38</f>
        <v>0</v>
      </c>
      <c r="R38" s="327">
        <f>'[18]Раз.пос.(Пр.2-24) '!R38+'[18]Перевод ДН дети'!R38+'[18]Перевод 2 этапа ДВН'!R38+'[18]Перевод 2 этапа УД'!R38</f>
        <v>0</v>
      </c>
      <c r="S38" s="327">
        <f>'[18]Раз.пос.(Пр.2-24) '!S38+'[18]Перевод ДН дети'!S38+'[18]Перевод 2 этапа ДВН'!S38+'[18]Перевод 2 этапа УД'!S38</f>
        <v>0</v>
      </c>
      <c r="V38" s="877"/>
    </row>
    <row r="39" spans="1:22" x14ac:dyDescent="0.2">
      <c r="A39" s="326">
        <v>29</v>
      </c>
      <c r="B39" s="240" t="s">
        <v>157</v>
      </c>
      <c r="C39" s="236" t="s">
        <v>158</v>
      </c>
      <c r="D39" s="322">
        <f t="shared" si="5"/>
        <v>55112</v>
      </c>
      <c r="E39" s="327">
        <f t="shared" si="2"/>
        <v>0</v>
      </c>
      <c r="F39" s="327">
        <f>'[18]Раз.пос.(Пр.2-24) '!F39+'[18]Перевод ДН дети'!F39+'[18]Перевод 2 этапа ДВН'!F39+'[18]Перевод 2 этапа УД'!F39</f>
        <v>0</v>
      </c>
      <c r="G39" s="327">
        <f>'[18]Раз.пос.(Пр.2-24) '!G39+'[18]Перевод ДН дети'!G39+'[18]Перевод 2 этапа ДВН'!G39+'[18]Перевод 2 этапа УД'!G39</f>
        <v>0</v>
      </c>
      <c r="H39" s="327">
        <f t="shared" si="3"/>
        <v>52732</v>
      </c>
      <c r="I39" s="353">
        <f>'[18]Раз.пос.(Пр.2-24) '!I39+'[18]Перевод ДН дети'!I39+'[18]Перевод 2 этапа ДВН'!I39+'[18]Перевод 2 этапа УД'!I39</f>
        <v>0</v>
      </c>
      <c r="J39" s="327">
        <f>'[18]Раз.пос.(Пр.2-24) '!J39+'[18]Перевод ДН дети'!J39+'[18]Перевод 2 этапа ДВН'!J39+'[18]Перевод 2 этапа УД'!J39</f>
        <v>16793</v>
      </c>
      <c r="K39" s="327">
        <f>'[18]Раз.пос.(Пр.2-24) '!K39+'[18]Перевод ДН дети'!K39+'[18]Перевод 2 этапа ДВН'!K39+'[18]Перевод 2 этапа УД'!K39</f>
        <v>2900</v>
      </c>
      <c r="L39" s="327">
        <f>'[18]Раз.пос.(Пр.2-24) '!L39+'[18]Перевод ДН дети'!L39+'[18]Перевод 2 этапа ДВН'!L39+'[18]Перевод 2 этапа УД'!L39</f>
        <v>33039</v>
      </c>
      <c r="M39" s="327">
        <f>'[18]Раз.пос.(Пр.2-24) '!M39+'[18]Перевод ДН дети'!M39+'[18]Перевод 2 этапа ДВН'!M39+'[18]Перевод 2 этапа УД'!M39</f>
        <v>1025</v>
      </c>
      <c r="N39" s="327">
        <f>'[18]Раз.пос.(Пр.2-24) '!N39+'[18]Перевод ДН дети'!N39+'[18]Перевод 2 этапа ДВН'!N39+'[18]Перевод 2 этапа УД'!N39</f>
        <v>439</v>
      </c>
      <c r="O39" s="322">
        <f t="shared" si="4"/>
        <v>916</v>
      </c>
      <c r="P39" s="327">
        <f>'[18]Раз.пос.(Пр.2-24) '!P39+'[18]Перевод ДН дети'!P39+'[18]Перевод 2 этапа ДВН'!P39+'[18]Перевод 2 этапа УД'!P39</f>
        <v>0</v>
      </c>
      <c r="Q39" s="327">
        <f>'[18]Раз.пос.(Пр.2-24) '!Q39+'[18]Перевод ДН дети'!Q39+'[18]Перевод 2 этапа ДВН'!Q39+'[18]Перевод 2 этапа УД'!Q39</f>
        <v>0</v>
      </c>
      <c r="R39" s="327">
        <f>'[18]Раз.пос.(Пр.2-24) '!R39+'[18]Перевод ДН дети'!R39+'[18]Перевод 2 этапа ДВН'!R39+'[18]Перевод 2 этапа УД'!R39</f>
        <v>916</v>
      </c>
      <c r="S39" s="327">
        <f>'[18]Раз.пос.(Пр.2-24) '!S39+'[18]Перевод ДН дети'!S39+'[18]Перевод 2 этапа ДВН'!S39+'[18]Перевод 2 этапа УД'!S39</f>
        <v>0</v>
      </c>
      <c r="V39" s="877"/>
    </row>
    <row r="40" spans="1:22" x14ac:dyDescent="0.2">
      <c r="A40" s="326">
        <v>30</v>
      </c>
      <c r="B40" s="238" t="s">
        <v>46</v>
      </c>
      <c r="C40" s="236" t="s">
        <v>47</v>
      </c>
      <c r="D40" s="322">
        <f t="shared" si="5"/>
        <v>91007</v>
      </c>
      <c r="E40" s="327">
        <f t="shared" si="2"/>
        <v>0</v>
      </c>
      <c r="F40" s="327">
        <f>'[18]Раз.пос.(Пр.2-24) '!F40+'[18]Перевод ДН дети'!F40+'[18]Перевод 2 этапа ДВН'!F40+'[18]Перевод 2 этапа УД'!F40</f>
        <v>0</v>
      </c>
      <c r="G40" s="327">
        <f>'[18]Раз.пос.(Пр.2-24) '!G40+'[18]Перевод ДН дети'!G40+'[18]Перевод 2 этапа ДВН'!G40+'[18]Перевод 2 этапа УД'!G40</f>
        <v>0</v>
      </c>
      <c r="H40" s="327">
        <f t="shared" si="3"/>
        <v>89254</v>
      </c>
      <c r="I40" s="353">
        <f>'[18]Раз.пос.(Пр.2-24) '!I40+'[18]Перевод ДН дети'!I40+'[18]Перевод 2 этапа ДВН'!I40+'[18]Перевод 2 этапа УД'!I40</f>
        <v>407</v>
      </c>
      <c r="J40" s="327">
        <f>'[18]Раз.пос.(Пр.2-24) '!J40+'[18]Перевод ДН дети'!J40+'[18]Перевод 2 этапа ДВН'!J40+'[18]Перевод 2 этапа УД'!J40</f>
        <v>29831</v>
      </c>
      <c r="K40" s="327">
        <f>'[18]Раз.пос.(Пр.2-24) '!K40+'[18]Перевод ДН дети'!K40+'[18]Перевод 2 этапа ДВН'!K40+'[18]Перевод 2 этапа УД'!K40</f>
        <v>8529</v>
      </c>
      <c r="L40" s="327">
        <f>'[18]Раз.пос.(Пр.2-24) '!L40+'[18]Перевод ДН дети'!L40+'[18]Перевод 2 этапа ДВН'!L40+'[18]Перевод 2 этапа УД'!L40</f>
        <v>50487</v>
      </c>
      <c r="M40" s="327">
        <f>'[18]Раз.пос.(Пр.2-24) '!M40+'[18]Перевод ДН дети'!M40+'[18]Перевод 2 этапа ДВН'!M40+'[18]Перевод 2 этапа УД'!M40</f>
        <v>1025</v>
      </c>
      <c r="N40" s="327">
        <f>'[18]Раз.пос.(Пр.2-24) '!N40+'[18]Перевод ДН дети'!N40+'[18]Перевод 2 этапа ДВН'!N40+'[18]Перевод 2 этапа УД'!N40</f>
        <v>439</v>
      </c>
      <c r="O40" s="322">
        <f t="shared" si="4"/>
        <v>289</v>
      </c>
      <c r="P40" s="327">
        <f>'[18]Раз.пос.(Пр.2-24) '!P40+'[18]Перевод ДН дети'!P40+'[18]Перевод 2 этапа ДВН'!P40+'[18]Перевод 2 этапа УД'!P40</f>
        <v>0</v>
      </c>
      <c r="Q40" s="327">
        <f>'[18]Раз.пос.(Пр.2-24) '!Q40+'[18]Перевод ДН дети'!Q40+'[18]Перевод 2 этапа ДВН'!Q40+'[18]Перевод 2 этапа УД'!Q40</f>
        <v>0</v>
      </c>
      <c r="R40" s="327">
        <f>'[18]Раз.пос.(Пр.2-24) '!R40+'[18]Перевод ДН дети'!R40+'[18]Перевод 2 этапа ДВН'!R40+'[18]Перевод 2 этапа УД'!R40</f>
        <v>289</v>
      </c>
      <c r="S40" s="327">
        <f>'[18]Раз.пос.(Пр.2-24) '!S40+'[18]Перевод ДН дети'!S40+'[18]Перевод 2 этапа ДВН'!S40+'[18]Перевод 2 этапа УД'!S40</f>
        <v>0</v>
      </c>
      <c r="V40" s="877"/>
    </row>
    <row r="41" spans="1:22" x14ac:dyDescent="0.2">
      <c r="A41" s="326">
        <v>31</v>
      </c>
      <c r="B41" s="240" t="s">
        <v>159</v>
      </c>
      <c r="C41" s="236" t="s">
        <v>160</v>
      </c>
      <c r="D41" s="322">
        <f t="shared" si="5"/>
        <v>16400</v>
      </c>
      <c r="E41" s="327">
        <f t="shared" si="2"/>
        <v>0</v>
      </c>
      <c r="F41" s="327">
        <f>'[18]Раз.пос.(Пр.2-24) '!F41+'[18]Перевод ДН дети'!F41+'[18]Перевод 2 этапа ДВН'!F41+'[18]Перевод 2 этапа УД'!F41</f>
        <v>0</v>
      </c>
      <c r="G41" s="327">
        <f>'[18]Раз.пос.(Пр.2-24) '!G41+'[18]Перевод ДН дети'!G41+'[18]Перевод 2 этапа ДВН'!G41+'[18]Перевод 2 этапа УД'!G41</f>
        <v>0</v>
      </c>
      <c r="H41" s="327">
        <f t="shared" si="3"/>
        <v>16400</v>
      </c>
      <c r="I41" s="353">
        <f>'[18]Раз.пос.(Пр.2-24) '!I41+'[18]Перевод ДН дети'!I41+'[18]Перевод 2 этапа ДВН'!I41+'[18]Перевод 2 этапа УД'!I41</f>
        <v>0</v>
      </c>
      <c r="J41" s="327">
        <f>'[18]Раз.пос.(Пр.2-24) '!J41+'[18]Перевод ДН дети'!J41+'[18]Перевод 2 этапа ДВН'!J41+'[18]Перевод 2 этапа УД'!J41</f>
        <v>4004</v>
      </c>
      <c r="K41" s="327">
        <f>'[18]Раз.пос.(Пр.2-24) '!K41+'[18]Перевод ДН дети'!K41+'[18]Перевод 2 этапа ДВН'!K41+'[18]Перевод 2 этапа УД'!K41</f>
        <v>0</v>
      </c>
      <c r="L41" s="327">
        <f>'[18]Раз.пос.(Пр.2-24) '!L41+'[18]Перевод ДН дети'!L41+'[18]Перевод 2 этапа ДВН'!L41+'[18]Перевод 2 этапа УД'!L41</f>
        <v>12396</v>
      </c>
      <c r="M41" s="327">
        <f>'[18]Раз.пос.(Пр.2-24) '!M41+'[18]Перевод ДН дети'!M41+'[18]Перевод 2 этапа ДВН'!M41+'[18]Перевод 2 этапа УД'!M41</f>
        <v>0</v>
      </c>
      <c r="N41" s="327">
        <f>'[18]Раз.пос.(Пр.2-24) '!N41+'[18]Перевод ДН дети'!N41+'[18]Перевод 2 этапа ДВН'!N41+'[18]Перевод 2 этапа УД'!N41</f>
        <v>0</v>
      </c>
      <c r="O41" s="322">
        <f t="shared" si="4"/>
        <v>0</v>
      </c>
      <c r="P41" s="327">
        <f>'[18]Раз.пос.(Пр.2-24) '!P41+'[18]Перевод ДН дети'!P41+'[18]Перевод 2 этапа ДВН'!P41+'[18]Перевод 2 этапа УД'!P41</f>
        <v>0</v>
      </c>
      <c r="Q41" s="327">
        <f>'[18]Раз.пос.(Пр.2-24) '!Q41+'[18]Перевод ДН дети'!Q41+'[18]Перевод 2 этапа ДВН'!Q41+'[18]Перевод 2 этапа УД'!Q41</f>
        <v>0</v>
      </c>
      <c r="R41" s="327">
        <f>'[18]Раз.пос.(Пр.2-24) '!R41+'[18]Перевод ДН дети'!R41+'[18]Перевод 2 этапа ДВН'!R41+'[18]Перевод 2 этапа УД'!R41</f>
        <v>0</v>
      </c>
      <c r="S41" s="327">
        <f>'[18]Раз.пос.(Пр.2-24) '!S41+'[18]Перевод ДН дети'!S41+'[18]Перевод 2 этапа ДВН'!S41+'[18]Перевод 2 этапа УД'!S41</f>
        <v>0</v>
      </c>
      <c r="V41" s="877"/>
    </row>
    <row r="42" spans="1:22" x14ac:dyDescent="0.2">
      <c r="A42" s="326">
        <v>32</v>
      </c>
      <c r="B42" s="235" t="s">
        <v>58</v>
      </c>
      <c r="C42" s="236" t="s">
        <v>59</v>
      </c>
      <c r="D42" s="322">
        <f t="shared" si="5"/>
        <v>49836</v>
      </c>
      <c r="E42" s="327">
        <f t="shared" si="2"/>
        <v>0</v>
      </c>
      <c r="F42" s="327">
        <f>'[18]Раз.пос.(Пр.2-24) '!F42+'[18]Перевод ДН дети'!F42+'[18]Перевод 2 этапа ДВН'!F42+'[18]Перевод 2 этапа УД'!F42</f>
        <v>0</v>
      </c>
      <c r="G42" s="327">
        <f>'[18]Раз.пос.(Пр.2-24) '!G42+'[18]Перевод ДН дети'!G42+'[18]Перевод 2 этапа ДВН'!G42+'[18]Перевод 2 этапа УД'!G42</f>
        <v>0</v>
      </c>
      <c r="H42" s="327">
        <f t="shared" si="3"/>
        <v>48372</v>
      </c>
      <c r="I42" s="353">
        <f>'[18]Раз.пос.(Пр.2-24) '!I42+'[18]Перевод ДН дети'!I42+'[18]Перевод 2 этапа ДВН'!I42+'[18]Перевод 2 этапа УД'!I42</f>
        <v>0</v>
      </c>
      <c r="J42" s="327">
        <f>'[18]Раз.пос.(Пр.2-24) '!J42+'[18]Перевод ДН дети'!J42+'[18]Перевод 2 этапа ДВН'!J42+'[18]Перевод 2 этапа УД'!J42</f>
        <v>12881</v>
      </c>
      <c r="K42" s="327">
        <f>'[18]Раз.пос.(Пр.2-24) '!K42+'[18]Перевод ДН дети'!K42+'[18]Перевод 2 этапа ДВН'!K42+'[18]Перевод 2 этапа УД'!K42</f>
        <v>4081</v>
      </c>
      <c r="L42" s="327">
        <f>'[18]Раз.пос.(Пр.2-24) '!L42+'[18]Перевод ДН дети'!L42+'[18]Перевод 2 этапа ДВН'!L42+'[18]Перевод 2 этапа УД'!L42</f>
        <v>31410</v>
      </c>
      <c r="M42" s="327">
        <f>'[18]Раз.пос.(Пр.2-24) '!M42+'[18]Перевод ДН дети'!M42+'[18]Перевод 2 этапа ДВН'!M42+'[18]Перевод 2 этапа УД'!M42</f>
        <v>1025</v>
      </c>
      <c r="N42" s="327">
        <f>'[18]Раз.пос.(Пр.2-24) '!N42+'[18]Перевод ДН дети'!N42+'[18]Перевод 2 этапа ДВН'!N42+'[18]Перевод 2 этапа УД'!N42</f>
        <v>439</v>
      </c>
      <c r="O42" s="322">
        <f t="shared" si="4"/>
        <v>0</v>
      </c>
      <c r="P42" s="327">
        <f>'[18]Раз.пос.(Пр.2-24) '!P42+'[18]Перевод ДН дети'!P42+'[18]Перевод 2 этапа ДВН'!P42+'[18]Перевод 2 этапа УД'!P42</f>
        <v>0</v>
      </c>
      <c r="Q42" s="327">
        <f>'[18]Раз.пос.(Пр.2-24) '!Q42+'[18]Перевод ДН дети'!Q42+'[18]Перевод 2 этапа ДВН'!Q42+'[18]Перевод 2 этапа УД'!Q42</f>
        <v>0</v>
      </c>
      <c r="R42" s="327">
        <f>'[18]Раз.пос.(Пр.2-24) '!R42+'[18]Перевод ДН дети'!R42+'[18]Перевод 2 этапа ДВН'!R42+'[18]Перевод 2 этапа УД'!R42</f>
        <v>0</v>
      </c>
      <c r="S42" s="327">
        <f>'[18]Раз.пос.(Пр.2-24) '!S42+'[18]Перевод ДН дети'!S42+'[18]Перевод 2 этапа ДВН'!S42+'[18]Перевод 2 этапа УД'!S42</f>
        <v>0</v>
      </c>
      <c r="V42" s="877"/>
    </row>
    <row r="43" spans="1:22" x14ac:dyDescent="0.2">
      <c r="A43" s="326">
        <v>33</v>
      </c>
      <c r="B43" s="240" t="s">
        <v>161</v>
      </c>
      <c r="C43" s="236" t="s">
        <v>162</v>
      </c>
      <c r="D43" s="322">
        <f t="shared" si="5"/>
        <v>26638</v>
      </c>
      <c r="E43" s="327">
        <f t="shared" si="2"/>
        <v>0</v>
      </c>
      <c r="F43" s="327">
        <f>'[18]Раз.пос.(Пр.2-24) '!F43+'[18]Перевод ДН дети'!F43+'[18]Перевод 2 этапа ДВН'!F43+'[18]Перевод 2 этапа УД'!F43</f>
        <v>0</v>
      </c>
      <c r="G43" s="327">
        <f>'[18]Раз.пос.(Пр.2-24) '!G43+'[18]Перевод ДН дети'!G43+'[18]Перевод 2 этапа ДВН'!G43+'[18]Перевод 2 этапа УД'!G43</f>
        <v>0</v>
      </c>
      <c r="H43" s="327">
        <f t="shared" si="3"/>
        <v>26638</v>
      </c>
      <c r="I43" s="353">
        <f>'[18]Раз.пос.(Пр.2-24) '!I43+'[18]Перевод ДН дети'!I43+'[18]Перевод 2 этапа ДВН'!I43+'[18]Перевод 2 этапа УД'!I43</f>
        <v>0</v>
      </c>
      <c r="J43" s="327">
        <f>'[18]Раз.пос.(Пр.2-24) '!J43+'[18]Перевод ДН дети'!J43+'[18]Перевод 2 этапа ДВН'!J43+'[18]Перевод 2 этапа УД'!J43</f>
        <v>6533</v>
      </c>
      <c r="K43" s="327">
        <f>'[18]Раз.пос.(Пр.2-24) '!K43+'[18]Перевод ДН дети'!K43+'[18]Перевод 2 этапа ДВН'!K43+'[18]Перевод 2 этапа УД'!K43</f>
        <v>3516</v>
      </c>
      <c r="L43" s="327">
        <f>'[18]Раз.пос.(Пр.2-24) '!L43+'[18]Перевод ДН дети'!L43+'[18]Перевод 2 этапа ДВН'!L43+'[18]Перевод 2 этапа УД'!L43</f>
        <v>16589</v>
      </c>
      <c r="M43" s="327">
        <f>'[18]Раз.пос.(Пр.2-24) '!M43+'[18]Перевод ДН дети'!M43+'[18]Перевод 2 этапа ДВН'!M43+'[18]Перевод 2 этапа УД'!M43</f>
        <v>0</v>
      </c>
      <c r="N43" s="327">
        <f>'[18]Раз.пос.(Пр.2-24) '!N43+'[18]Перевод ДН дети'!N43+'[18]Перевод 2 этапа ДВН'!N43+'[18]Перевод 2 этапа УД'!N43</f>
        <v>0</v>
      </c>
      <c r="O43" s="322">
        <f t="shared" si="4"/>
        <v>0</v>
      </c>
      <c r="P43" s="327">
        <f>'[18]Раз.пос.(Пр.2-24) '!P43+'[18]Перевод ДН дети'!P43+'[18]Перевод 2 этапа ДВН'!P43+'[18]Перевод 2 этапа УД'!P43</f>
        <v>0</v>
      </c>
      <c r="Q43" s="327">
        <f>'[18]Раз.пос.(Пр.2-24) '!Q43+'[18]Перевод ДН дети'!Q43+'[18]Перевод 2 этапа ДВН'!Q43+'[18]Перевод 2 этапа УД'!Q43</f>
        <v>0</v>
      </c>
      <c r="R43" s="327">
        <f>'[18]Раз.пос.(Пр.2-24) '!R43+'[18]Перевод ДН дети'!R43+'[18]Перевод 2 этапа ДВН'!R43+'[18]Перевод 2 этапа УД'!R43</f>
        <v>0</v>
      </c>
      <c r="S43" s="327">
        <f>'[18]Раз.пос.(Пр.2-24) '!S43+'[18]Перевод ДН дети'!S43+'[18]Перевод 2 этапа ДВН'!S43+'[18]Перевод 2 этапа УД'!S43</f>
        <v>0</v>
      </c>
      <c r="V43" s="877"/>
    </row>
    <row r="44" spans="1:22" x14ac:dyDescent="0.2">
      <c r="A44" s="326">
        <v>34</v>
      </c>
      <c r="B44" s="238" t="s">
        <v>82</v>
      </c>
      <c r="C44" s="236" t="s">
        <v>83</v>
      </c>
      <c r="D44" s="322">
        <f t="shared" si="5"/>
        <v>72881</v>
      </c>
      <c r="E44" s="327">
        <f t="shared" si="2"/>
        <v>0</v>
      </c>
      <c r="F44" s="327">
        <f>'[18]Раз.пос.(Пр.2-24) '!F44+'[18]Перевод ДН дети'!F44+'[18]Перевод 2 этапа ДВН'!F44+'[18]Перевод 2 этапа УД'!F44</f>
        <v>0</v>
      </c>
      <c r="G44" s="327">
        <f>'[18]Раз.пос.(Пр.2-24) '!G44+'[18]Перевод ДН дети'!G44+'[18]Перевод 2 этапа ДВН'!G44+'[18]Перевод 2 этапа УД'!G44</f>
        <v>0</v>
      </c>
      <c r="H44" s="327">
        <f t="shared" si="3"/>
        <v>71417</v>
      </c>
      <c r="I44" s="353">
        <f>'[18]Раз.пос.(Пр.2-24) '!I44+'[18]Перевод ДН дети'!I44+'[18]Перевод 2 этапа ДВН'!I44+'[18]Перевод 2 этапа УД'!I44</f>
        <v>0</v>
      </c>
      <c r="J44" s="327">
        <f>'[18]Раз.пос.(Пр.2-24) '!J44+'[18]Перевод ДН дети'!J44+'[18]Перевод 2 этапа ДВН'!J44+'[18]Перевод 2 этапа УД'!J44</f>
        <v>14387</v>
      </c>
      <c r="K44" s="327">
        <f>'[18]Раз.пос.(Пр.2-24) '!K44+'[18]Перевод ДН дети'!K44+'[18]Перевод 2 этапа ДВН'!K44+'[18]Перевод 2 этапа УД'!K44</f>
        <v>3300</v>
      </c>
      <c r="L44" s="327">
        <f>'[18]Раз.пос.(Пр.2-24) '!L44+'[18]Перевод ДН дети'!L44+'[18]Перевод 2 этапа ДВН'!L44+'[18]Перевод 2 этапа УД'!L44</f>
        <v>53730</v>
      </c>
      <c r="M44" s="327">
        <f>'[18]Раз.пос.(Пр.2-24) '!M44+'[18]Перевод ДН дети'!M44+'[18]Перевод 2 этапа ДВН'!M44+'[18]Перевод 2 этапа УД'!M44</f>
        <v>1025</v>
      </c>
      <c r="N44" s="327">
        <f>'[18]Раз.пос.(Пр.2-24) '!N44+'[18]Перевод ДН дети'!N44+'[18]Перевод 2 этапа ДВН'!N44+'[18]Перевод 2 этапа УД'!N44</f>
        <v>439</v>
      </c>
      <c r="O44" s="322">
        <f t="shared" si="4"/>
        <v>0</v>
      </c>
      <c r="P44" s="327">
        <f>'[18]Раз.пос.(Пр.2-24) '!P44+'[18]Перевод ДН дети'!P44+'[18]Перевод 2 этапа ДВН'!P44+'[18]Перевод 2 этапа УД'!P44</f>
        <v>0</v>
      </c>
      <c r="Q44" s="327">
        <f>'[18]Раз.пос.(Пр.2-24) '!Q44+'[18]Перевод ДН дети'!Q44+'[18]Перевод 2 этапа ДВН'!Q44+'[18]Перевод 2 этапа УД'!Q44</f>
        <v>0</v>
      </c>
      <c r="R44" s="327">
        <f>'[18]Раз.пос.(Пр.2-24) '!R44+'[18]Перевод ДН дети'!R44+'[18]Перевод 2 этапа ДВН'!R44+'[18]Перевод 2 этапа УД'!R44</f>
        <v>0</v>
      </c>
      <c r="S44" s="327">
        <f>'[18]Раз.пос.(Пр.2-24) '!S44+'[18]Перевод ДН дети'!S44+'[18]Перевод 2 этапа ДВН'!S44+'[18]Перевод 2 этапа УД'!S44</f>
        <v>0</v>
      </c>
      <c r="V44" s="877"/>
    </row>
    <row r="45" spans="1:22" x14ac:dyDescent="0.2">
      <c r="A45" s="326">
        <v>35</v>
      </c>
      <c r="B45" s="329" t="s">
        <v>163</v>
      </c>
      <c r="C45" s="330" t="s">
        <v>164</v>
      </c>
      <c r="D45" s="322">
        <f t="shared" si="5"/>
        <v>14790</v>
      </c>
      <c r="E45" s="327">
        <f t="shared" si="2"/>
        <v>0</v>
      </c>
      <c r="F45" s="327">
        <f>'[18]Раз.пос.(Пр.2-24) '!F45+'[18]Перевод ДН дети'!F45+'[18]Перевод 2 этапа ДВН'!F45+'[18]Перевод 2 этапа УД'!F45</f>
        <v>0</v>
      </c>
      <c r="G45" s="327">
        <f>'[18]Раз.пос.(Пр.2-24) '!G45+'[18]Перевод ДН дети'!G45+'[18]Перевод 2 этапа ДВН'!G45+'[18]Перевод 2 этапа УД'!G45</f>
        <v>0</v>
      </c>
      <c r="H45" s="327">
        <f t="shared" si="3"/>
        <v>14790</v>
      </c>
      <c r="I45" s="353">
        <f>'[18]Раз.пос.(Пр.2-24) '!I45+'[18]Перевод ДН дети'!I45+'[18]Перевод 2 этапа ДВН'!I45+'[18]Перевод 2 этапа УД'!I45</f>
        <v>0</v>
      </c>
      <c r="J45" s="327">
        <f>'[18]Раз.пос.(Пр.2-24) '!J45+'[18]Перевод ДН дети'!J45+'[18]Перевод 2 этапа ДВН'!J45+'[18]Перевод 2 этапа УД'!J45</f>
        <v>4509</v>
      </c>
      <c r="K45" s="327">
        <f>'[18]Раз.пос.(Пр.2-24) '!K45+'[18]Перевод ДН дети'!K45+'[18]Перевод 2 этапа ДВН'!K45+'[18]Перевод 2 этапа УД'!K45</f>
        <v>2313</v>
      </c>
      <c r="L45" s="327">
        <f>'[18]Раз.пос.(Пр.2-24) '!L45+'[18]Перевод ДН дети'!L45+'[18]Перевод 2 этапа ДВН'!L45+'[18]Перевод 2 этапа УД'!L45</f>
        <v>7968</v>
      </c>
      <c r="M45" s="327">
        <f>'[18]Раз.пос.(Пр.2-24) '!M45+'[18]Перевод ДН дети'!M45+'[18]Перевод 2 этапа ДВН'!M45+'[18]Перевод 2 этапа УД'!M45</f>
        <v>0</v>
      </c>
      <c r="N45" s="327">
        <f>'[18]Раз.пос.(Пр.2-24) '!N45+'[18]Перевод ДН дети'!N45+'[18]Перевод 2 этапа ДВН'!N45+'[18]Перевод 2 этапа УД'!N45</f>
        <v>0</v>
      </c>
      <c r="O45" s="322">
        <f t="shared" si="4"/>
        <v>0</v>
      </c>
      <c r="P45" s="327">
        <f>'[18]Раз.пос.(Пр.2-24) '!P45+'[18]Перевод ДН дети'!P45+'[18]Перевод 2 этапа ДВН'!P45+'[18]Перевод 2 этапа УД'!P45</f>
        <v>0</v>
      </c>
      <c r="Q45" s="327">
        <f>'[18]Раз.пос.(Пр.2-24) '!Q45+'[18]Перевод ДН дети'!Q45+'[18]Перевод 2 этапа ДВН'!Q45+'[18]Перевод 2 этапа УД'!Q45</f>
        <v>0</v>
      </c>
      <c r="R45" s="327">
        <f>'[18]Раз.пос.(Пр.2-24) '!R45+'[18]Перевод ДН дети'!R45+'[18]Перевод 2 этапа ДВН'!R45+'[18]Перевод 2 этапа УД'!R45</f>
        <v>0</v>
      </c>
      <c r="S45" s="327">
        <f>'[18]Раз.пос.(Пр.2-24) '!S45+'[18]Перевод ДН дети'!S45+'[18]Перевод 2 этапа ДВН'!S45+'[18]Перевод 2 этапа УД'!S45</f>
        <v>0</v>
      </c>
      <c r="V45" s="877"/>
    </row>
    <row r="46" spans="1:22" x14ac:dyDescent="0.2">
      <c r="A46" s="326">
        <v>36</v>
      </c>
      <c r="B46" s="238" t="s">
        <v>165</v>
      </c>
      <c r="C46" s="236" t="s">
        <v>166</v>
      </c>
      <c r="D46" s="322">
        <f t="shared" si="5"/>
        <v>15708</v>
      </c>
      <c r="E46" s="327">
        <f t="shared" si="2"/>
        <v>0</v>
      </c>
      <c r="F46" s="327">
        <f>'[18]Раз.пос.(Пр.2-24) '!F46+'[18]Перевод ДН дети'!F46+'[18]Перевод 2 этапа ДВН'!F46+'[18]Перевод 2 этапа УД'!F46</f>
        <v>0</v>
      </c>
      <c r="G46" s="327">
        <f>'[18]Раз.пос.(Пр.2-24) '!G46+'[18]Перевод ДН дети'!G46+'[18]Перевод 2 этапа ДВН'!G46+'[18]Перевод 2 этапа УД'!G46</f>
        <v>0</v>
      </c>
      <c r="H46" s="327">
        <f t="shared" si="3"/>
        <v>15708</v>
      </c>
      <c r="I46" s="353">
        <f>'[18]Раз.пос.(Пр.2-24) '!I46+'[18]Перевод ДН дети'!I46+'[18]Перевод 2 этапа ДВН'!I46+'[18]Перевод 2 этапа УД'!I46</f>
        <v>0</v>
      </c>
      <c r="J46" s="327">
        <f>'[18]Раз.пос.(Пр.2-24) '!J46+'[18]Перевод ДН дети'!J46+'[18]Перевод 2 этапа ДВН'!J46+'[18]Перевод 2 этапа УД'!J46</f>
        <v>2725</v>
      </c>
      <c r="K46" s="327">
        <f>'[18]Раз.пос.(Пр.2-24) '!K46+'[18]Перевод ДН дети'!K46+'[18]Перевод 2 этапа ДВН'!K46+'[18]Перевод 2 этапа УД'!K46</f>
        <v>5</v>
      </c>
      <c r="L46" s="327">
        <f>'[18]Раз.пос.(Пр.2-24) '!L46+'[18]Перевод ДН дети'!L46+'[18]Перевод 2 этапа ДВН'!L46+'[18]Перевод 2 этапа УД'!L46</f>
        <v>12978</v>
      </c>
      <c r="M46" s="327">
        <f>'[18]Раз.пос.(Пр.2-24) '!M46+'[18]Перевод ДН дети'!M46+'[18]Перевод 2 этапа ДВН'!M46+'[18]Перевод 2 этапа УД'!M46</f>
        <v>0</v>
      </c>
      <c r="N46" s="327">
        <f>'[18]Раз.пос.(Пр.2-24) '!N46+'[18]Перевод ДН дети'!N46+'[18]Перевод 2 этапа ДВН'!N46+'[18]Перевод 2 этапа УД'!N46</f>
        <v>0</v>
      </c>
      <c r="O46" s="322">
        <f t="shared" si="4"/>
        <v>0</v>
      </c>
      <c r="P46" s="327">
        <f>'[18]Раз.пос.(Пр.2-24) '!P46+'[18]Перевод ДН дети'!P46+'[18]Перевод 2 этапа ДВН'!P46+'[18]Перевод 2 этапа УД'!P46</f>
        <v>0</v>
      </c>
      <c r="Q46" s="327">
        <f>'[18]Раз.пос.(Пр.2-24) '!Q46+'[18]Перевод ДН дети'!Q46+'[18]Перевод 2 этапа ДВН'!Q46+'[18]Перевод 2 этапа УД'!Q46</f>
        <v>0</v>
      </c>
      <c r="R46" s="327">
        <f>'[18]Раз.пос.(Пр.2-24) '!R46+'[18]Перевод ДН дети'!R46+'[18]Перевод 2 этапа ДВН'!R46+'[18]Перевод 2 этапа УД'!R46</f>
        <v>0</v>
      </c>
      <c r="S46" s="327">
        <f>'[18]Раз.пос.(Пр.2-24) '!S46+'[18]Перевод ДН дети'!S46+'[18]Перевод 2 этапа ДВН'!S46+'[18]Перевод 2 этапа УД'!S46</f>
        <v>0</v>
      </c>
      <c r="V46" s="877"/>
    </row>
    <row r="47" spans="1:22" x14ac:dyDescent="0.2">
      <c r="A47" s="326">
        <v>37</v>
      </c>
      <c r="B47" s="238" t="s">
        <v>86</v>
      </c>
      <c r="C47" s="236" t="s">
        <v>87</v>
      </c>
      <c r="D47" s="322">
        <f t="shared" si="5"/>
        <v>22158</v>
      </c>
      <c r="E47" s="327">
        <f t="shared" si="2"/>
        <v>0</v>
      </c>
      <c r="F47" s="327">
        <f>'[18]Раз.пос.(Пр.2-24) '!F47+'[18]Перевод ДН дети'!F47+'[18]Перевод 2 этапа ДВН'!F47+'[18]Перевод 2 этапа УД'!F47</f>
        <v>0</v>
      </c>
      <c r="G47" s="327">
        <f>'[18]Раз.пос.(Пр.2-24) '!G47+'[18]Перевод ДН дети'!G47+'[18]Перевод 2 этапа ДВН'!G47+'[18]Перевод 2 этапа УД'!G47</f>
        <v>0</v>
      </c>
      <c r="H47" s="327">
        <f t="shared" si="3"/>
        <v>20694</v>
      </c>
      <c r="I47" s="353">
        <f>'[18]Раз.пос.(Пр.2-24) '!I47+'[18]Перевод ДН дети'!I47+'[18]Перевод 2 этапа ДВН'!I47+'[18]Перевод 2 этапа УД'!I47</f>
        <v>0</v>
      </c>
      <c r="J47" s="327">
        <f>'[18]Раз.пос.(Пр.2-24) '!J47+'[18]Перевод ДН дети'!J47+'[18]Перевод 2 этапа ДВН'!J47+'[18]Перевод 2 этапа УД'!J47</f>
        <v>4461</v>
      </c>
      <c r="K47" s="327">
        <f>'[18]Раз.пос.(Пр.2-24) '!K47+'[18]Перевод ДН дети'!K47+'[18]Перевод 2 этапа ДВН'!K47+'[18]Перевод 2 этапа УД'!K47</f>
        <v>932</v>
      </c>
      <c r="L47" s="327">
        <f>'[18]Раз.пос.(Пр.2-24) '!L47+'[18]Перевод ДН дети'!L47+'[18]Перевод 2 этапа ДВН'!L47+'[18]Перевод 2 этапа УД'!L47</f>
        <v>15301</v>
      </c>
      <c r="M47" s="327">
        <f>'[18]Раз.пос.(Пр.2-24) '!M47+'[18]Перевод ДН дети'!M47+'[18]Перевод 2 этапа ДВН'!M47+'[18]Перевод 2 этапа УД'!M47</f>
        <v>1025</v>
      </c>
      <c r="N47" s="327">
        <f>'[18]Раз.пос.(Пр.2-24) '!N47+'[18]Перевод ДН дети'!N47+'[18]Перевод 2 этапа ДВН'!N47+'[18]Перевод 2 этапа УД'!N47</f>
        <v>439</v>
      </c>
      <c r="O47" s="322">
        <f t="shared" si="4"/>
        <v>0</v>
      </c>
      <c r="P47" s="327">
        <f>'[18]Раз.пос.(Пр.2-24) '!P47+'[18]Перевод ДН дети'!P47+'[18]Перевод 2 этапа ДВН'!P47+'[18]Перевод 2 этапа УД'!P47</f>
        <v>0</v>
      </c>
      <c r="Q47" s="327">
        <f>'[18]Раз.пос.(Пр.2-24) '!Q47+'[18]Перевод ДН дети'!Q47+'[18]Перевод 2 этапа ДВН'!Q47+'[18]Перевод 2 этапа УД'!Q47</f>
        <v>0</v>
      </c>
      <c r="R47" s="327">
        <f>'[18]Раз.пос.(Пр.2-24) '!R47+'[18]Перевод ДН дети'!R47+'[18]Перевод 2 этапа ДВН'!R47+'[18]Перевод 2 этапа УД'!R47</f>
        <v>0</v>
      </c>
      <c r="S47" s="327">
        <f>'[18]Раз.пос.(Пр.2-24) '!S47+'[18]Перевод ДН дети'!S47+'[18]Перевод 2 этапа ДВН'!S47+'[18]Перевод 2 этапа УД'!S47</f>
        <v>0</v>
      </c>
      <c r="V47" s="877"/>
    </row>
    <row r="48" spans="1:22" x14ac:dyDescent="0.2">
      <c r="A48" s="326">
        <v>38</v>
      </c>
      <c r="B48" s="235" t="s">
        <v>167</v>
      </c>
      <c r="C48" s="236" t="s">
        <v>168</v>
      </c>
      <c r="D48" s="322">
        <f t="shared" si="5"/>
        <v>9331</v>
      </c>
      <c r="E48" s="327">
        <f t="shared" si="2"/>
        <v>0</v>
      </c>
      <c r="F48" s="327">
        <f>'[18]Раз.пос.(Пр.2-24) '!F48+'[18]Перевод ДН дети'!F48+'[18]Перевод 2 этапа ДВН'!F48+'[18]Перевод 2 этапа УД'!F48</f>
        <v>0</v>
      </c>
      <c r="G48" s="327">
        <f>'[18]Раз.пос.(Пр.2-24) '!G48+'[18]Перевод ДН дети'!G48+'[18]Перевод 2 этапа ДВН'!G48+'[18]Перевод 2 этапа УД'!G48</f>
        <v>0</v>
      </c>
      <c r="H48" s="327">
        <f t="shared" si="3"/>
        <v>9331</v>
      </c>
      <c r="I48" s="353">
        <f>'[18]Раз.пос.(Пр.2-24) '!I48+'[18]Перевод ДН дети'!I48+'[18]Перевод 2 этапа ДВН'!I48+'[18]Перевод 2 этапа УД'!I48</f>
        <v>0</v>
      </c>
      <c r="J48" s="327">
        <f>'[18]Раз.пос.(Пр.2-24) '!J48+'[18]Перевод ДН дети'!J48+'[18]Перевод 2 этапа ДВН'!J48+'[18]Перевод 2 этапа УД'!J48</f>
        <v>3210</v>
      </c>
      <c r="K48" s="327">
        <f>'[18]Раз.пос.(Пр.2-24) '!K48+'[18]Перевод ДН дети'!K48+'[18]Перевод 2 этапа ДВН'!K48+'[18]Перевод 2 этапа УД'!K48</f>
        <v>526</v>
      </c>
      <c r="L48" s="327">
        <f>'[18]Раз.пос.(Пр.2-24) '!L48+'[18]Перевод ДН дети'!L48+'[18]Перевод 2 этапа ДВН'!L48+'[18]Перевод 2 этапа УД'!L48</f>
        <v>5595</v>
      </c>
      <c r="M48" s="327">
        <f>'[18]Раз.пос.(Пр.2-24) '!M48+'[18]Перевод ДН дети'!M48+'[18]Перевод 2 этапа ДВН'!M48+'[18]Перевод 2 этапа УД'!M48</f>
        <v>0</v>
      </c>
      <c r="N48" s="327">
        <f>'[18]Раз.пос.(Пр.2-24) '!N48+'[18]Перевод ДН дети'!N48+'[18]Перевод 2 этапа ДВН'!N48+'[18]Перевод 2 этапа УД'!N48</f>
        <v>0</v>
      </c>
      <c r="O48" s="322">
        <f t="shared" si="4"/>
        <v>0</v>
      </c>
      <c r="P48" s="327">
        <f>'[18]Раз.пос.(Пр.2-24) '!P48+'[18]Перевод ДН дети'!P48+'[18]Перевод 2 этапа ДВН'!P48+'[18]Перевод 2 этапа УД'!P48</f>
        <v>0</v>
      </c>
      <c r="Q48" s="327">
        <f>'[18]Раз.пос.(Пр.2-24) '!Q48+'[18]Перевод ДН дети'!Q48+'[18]Перевод 2 этапа ДВН'!Q48+'[18]Перевод 2 этапа УД'!Q48</f>
        <v>0</v>
      </c>
      <c r="R48" s="327">
        <f>'[18]Раз.пос.(Пр.2-24) '!R48+'[18]Перевод ДН дети'!R48+'[18]Перевод 2 этапа ДВН'!R48+'[18]Перевод 2 этапа УД'!R48</f>
        <v>0</v>
      </c>
      <c r="S48" s="327">
        <f>'[18]Раз.пос.(Пр.2-24) '!S48+'[18]Перевод ДН дети'!S48+'[18]Перевод 2 этапа ДВН'!S48+'[18]Перевод 2 этапа УД'!S48</f>
        <v>0</v>
      </c>
      <c r="V48" s="877"/>
    </row>
    <row r="49" spans="1:22" x14ac:dyDescent="0.2">
      <c r="A49" s="326">
        <v>39</v>
      </c>
      <c r="B49" s="240" t="s">
        <v>169</v>
      </c>
      <c r="C49" s="236" t="s">
        <v>170</v>
      </c>
      <c r="D49" s="322">
        <f t="shared" si="5"/>
        <v>16554</v>
      </c>
      <c r="E49" s="327">
        <f t="shared" si="2"/>
        <v>0</v>
      </c>
      <c r="F49" s="327">
        <f>'[18]Раз.пос.(Пр.2-24) '!F49+'[18]Перевод ДН дети'!F49+'[18]Перевод 2 этапа ДВН'!F49+'[18]Перевод 2 этапа УД'!F49</f>
        <v>0</v>
      </c>
      <c r="G49" s="327">
        <f>'[18]Раз.пос.(Пр.2-24) '!G49+'[18]Перевод ДН дети'!G49+'[18]Перевод 2 этапа ДВН'!G49+'[18]Перевод 2 этапа УД'!G49</f>
        <v>0</v>
      </c>
      <c r="H49" s="327">
        <f t="shared" si="3"/>
        <v>16554</v>
      </c>
      <c r="I49" s="353">
        <f>'[18]Раз.пос.(Пр.2-24) '!I49+'[18]Перевод ДН дети'!I49+'[18]Перевод 2 этапа ДВН'!I49+'[18]Перевод 2 этапа УД'!I49</f>
        <v>0</v>
      </c>
      <c r="J49" s="327">
        <f>'[18]Раз.пос.(Пр.2-24) '!J49+'[18]Перевод ДН дети'!J49+'[18]Перевод 2 этапа ДВН'!J49+'[18]Перевод 2 этапа УД'!J49</f>
        <v>2279</v>
      </c>
      <c r="K49" s="327">
        <f>'[18]Раз.пос.(Пр.2-24) '!K49+'[18]Перевод ДН дети'!K49+'[18]Перевод 2 этапа ДВН'!K49+'[18]Перевод 2 этапа УД'!K49</f>
        <v>16</v>
      </c>
      <c r="L49" s="327">
        <f>'[18]Раз.пос.(Пр.2-24) '!L49+'[18]Перевод ДН дети'!L49+'[18]Перевод 2 этапа ДВН'!L49+'[18]Перевод 2 этапа УД'!L49</f>
        <v>14259</v>
      </c>
      <c r="M49" s="327">
        <f>'[18]Раз.пос.(Пр.2-24) '!M49+'[18]Перевод ДН дети'!M49+'[18]Перевод 2 этапа ДВН'!M49+'[18]Перевод 2 этапа УД'!M49</f>
        <v>0</v>
      </c>
      <c r="N49" s="327">
        <f>'[18]Раз.пос.(Пр.2-24) '!N49+'[18]Перевод ДН дети'!N49+'[18]Перевод 2 этапа ДВН'!N49+'[18]Перевод 2 этапа УД'!N49</f>
        <v>0</v>
      </c>
      <c r="O49" s="322">
        <f t="shared" si="4"/>
        <v>0</v>
      </c>
      <c r="P49" s="327">
        <f>'[18]Раз.пос.(Пр.2-24) '!P49+'[18]Перевод ДН дети'!P49+'[18]Перевод 2 этапа ДВН'!P49+'[18]Перевод 2 этапа УД'!P49</f>
        <v>0</v>
      </c>
      <c r="Q49" s="327">
        <f>'[18]Раз.пос.(Пр.2-24) '!Q49+'[18]Перевод ДН дети'!Q49+'[18]Перевод 2 этапа ДВН'!Q49+'[18]Перевод 2 этапа УД'!Q49</f>
        <v>0</v>
      </c>
      <c r="R49" s="327">
        <f>'[18]Раз.пос.(Пр.2-24) '!R49+'[18]Перевод ДН дети'!R49+'[18]Перевод 2 этапа ДВН'!R49+'[18]Перевод 2 этапа УД'!R49</f>
        <v>0</v>
      </c>
      <c r="S49" s="327">
        <f>'[18]Раз.пос.(Пр.2-24) '!S49+'[18]Перевод ДН дети'!S49+'[18]Перевод 2 этапа ДВН'!S49+'[18]Перевод 2 этапа УД'!S49</f>
        <v>0</v>
      </c>
      <c r="V49" s="877"/>
    </row>
    <row r="50" spans="1:22" x14ac:dyDescent="0.2">
      <c r="A50" s="326">
        <v>40</v>
      </c>
      <c r="B50" s="235" t="s">
        <v>171</v>
      </c>
      <c r="C50" s="236" t="s">
        <v>172</v>
      </c>
      <c r="D50" s="322">
        <f t="shared" si="5"/>
        <v>101184</v>
      </c>
      <c r="E50" s="327">
        <f t="shared" si="2"/>
        <v>0</v>
      </c>
      <c r="F50" s="327">
        <f>'[18]Раз.пос.(Пр.2-24) '!F50+'[18]Перевод ДН дети'!F50+'[18]Перевод 2 этапа ДВН'!F50+'[18]Перевод 2 этапа УД'!F50</f>
        <v>0</v>
      </c>
      <c r="G50" s="327">
        <f>'[18]Раз.пос.(Пр.2-24) '!G50+'[18]Перевод ДН дети'!G50+'[18]Перевод 2 этапа ДВН'!G50+'[18]Перевод 2 этапа УД'!G50</f>
        <v>0</v>
      </c>
      <c r="H50" s="327">
        <f t="shared" si="3"/>
        <v>97785</v>
      </c>
      <c r="I50" s="353">
        <f>'[18]Раз.пос.(Пр.2-24) '!I50+'[18]Перевод ДН дети'!I50+'[18]Перевод 2 этапа ДВН'!I50+'[18]Перевод 2 этапа УД'!I50</f>
        <v>0</v>
      </c>
      <c r="J50" s="327">
        <f>'[18]Раз.пос.(Пр.2-24) '!J50+'[18]Перевод ДН дети'!J50+'[18]Перевод 2 этапа ДВН'!J50+'[18]Перевод 2 этапа УД'!J50</f>
        <v>18724</v>
      </c>
      <c r="K50" s="327">
        <f>'[18]Раз.пос.(Пр.2-24) '!K50+'[18]Перевод ДН дети'!K50+'[18]Перевод 2 этапа ДВН'!K50+'[18]Перевод 2 этапа УД'!K50</f>
        <v>1779</v>
      </c>
      <c r="L50" s="327">
        <f>'[18]Раз.пос.(Пр.2-24) '!L50+'[18]Перевод ДН дети'!L50+'[18]Перевод 2 этапа ДВН'!L50+'[18]Перевод 2 этапа УД'!L50</f>
        <v>77282</v>
      </c>
      <c r="M50" s="327">
        <f>'[18]Раз.пос.(Пр.2-24) '!M50+'[18]Перевод ДН дети'!M50+'[18]Перевод 2 этапа ДВН'!M50+'[18]Перевод 2 этапа УД'!M50</f>
        <v>1025</v>
      </c>
      <c r="N50" s="327">
        <f>'[18]Раз.пос.(Пр.2-24) '!N50+'[18]Перевод ДН дети'!N50+'[18]Перевод 2 этапа ДВН'!N50+'[18]Перевод 2 этапа УД'!N50</f>
        <v>439</v>
      </c>
      <c r="O50" s="322">
        <f t="shared" si="4"/>
        <v>1935</v>
      </c>
      <c r="P50" s="327">
        <f>'[18]Раз.пос.(Пр.2-24) '!P50+'[18]Перевод ДН дети'!P50+'[18]Перевод 2 этапа ДВН'!P50+'[18]Перевод 2 этапа УД'!P50</f>
        <v>0</v>
      </c>
      <c r="Q50" s="327">
        <f>'[18]Раз.пос.(Пр.2-24) '!Q50+'[18]Перевод ДН дети'!Q50+'[18]Перевод 2 этапа ДВН'!Q50+'[18]Перевод 2 этапа УД'!Q50</f>
        <v>0</v>
      </c>
      <c r="R50" s="327">
        <f>'[18]Раз.пос.(Пр.2-24) '!R50+'[18]Перевод ДН дети'!R50+'[18]Перевод 2 этапа ДВН'!R50+'[18]Перевод 2 этапа УД'!R50</f>
        <v>1935</v>
      </c>
      <c r="S50" s="327">
        <f>'[18]Раз.пос.(Пр.2-24) '!S50+'[18]Перевод ДН дети'!S50+'[18]Перевод 2 этапа ДВН'!S50+'[18]Перевод 2 этапа УД'!S50</f>
        <v>0</v>
      </c>
      <c r="V50" s="877"/>
    </row>
    <row r="51" spans="1:22" x14ac:dyDescent="0.2">
      <c r="A51" s="326">
        <v>41</v>
      </c>
      <c r="B51" s="238" t="s">
        <v>78</v>
      </c>
      <c r="C51" s="236" t="s">
        <v>79</v>
      </c>
      <c r="D51" s="322">
        <f t="shared" si="5"/>
        <v>21210</v>
      </c>
      <c r="E51" s="327">
        <f t="shared" si="2"/>
        <v>0</v>
      </c>
      <c r="F51" s="327">
        <f>'[18]Раз.пос.(Пр.2-24) '!F51+'[18]Перевод ДН дети'!F51+'[18]Перевод 2 этапа ДВН'!F51+'[18]Перевод 2 этапа УД'!F51</f>
        <v>0</v>
      </c>
      <c r="G51" s="327">
        <f>'[18]Раз.пос.(Пр.2-24) '!G51+'[18]Перевод ДН дети'!G51+'[18]Перевод 2 этапа ДВН'!G51+'[18]Перевод 2 этапа УД'!G51</f>
        <v>0</v>
      </c>
      <c r="H51" s="327">
        <f t="shared" si="3"/>
        <v>21210</v>
      </c>
      <c r="I51" s="353">
        <f>'[18]Раз.пос.(Пр.2-24) '!I51+'[18]Перевод ДН дети'!I51+'[18]Перевод 2 этапа ДВН'!I51+'[18]Перевод 2 этапа УД'!I51</f>
        <v>0</v>
      </c>
      <c r="J51" s="327">
        <f>'[18]Раз.пос.(Пр.2-24) '!J51+'[18]Перевод ДН дети'!J51+'[18]Перевод 2 этапа ДВН'!J51+'[18]Перевод 2 этапа УД'!J51</f>
        <v>3767</v>
      </c>
      <c r="K51" s="327">
        <f>'[18]Раз.пос.(Пр.2-24) '!K51+'[18]Перевод ДН дети'!K51+'[18]Перевод 2 этапа ДВН'!K51+'[18]Перевод 2 этапа УД'!K51</f>
        <v>960</v>
      </c>
      <c r="L51" s="327">
        <f>'[18]Раз.пос.(Пр.2-24) '!L51+'[18]Перевод ДН дети'!L51+'[18]Перевод 2 этапа ДВН'!L51+'[18]Перевод 2 этапа УД'!L51</f>
        <v>16483</v>
      </c>
      <c r="M51" s="327">
        <f>'[18]Раз.пос.(Пр.2-24) '!M51+'[18]Перевод ДН дети'!M51+'[18]Перевод 2 этапа ДВН'!M51+'[18]Перевод 2 этапа УД'!M51</f>
        <v>0</v>
      </c>
      <c r="N51" s="327">
        <f>'[18]Раз.пос.(Пр.2-24) '!N51+'[18]Перевод ДН дети'!N51+'[18]Перевод 2 этапа ДВН'!N51+'[18]Перевод 2 этапа УД'!N51</f>
        <v>0</v>
      </c>
      <c r="O51" s="322">
        <f t="shared" si="4"/>
        <v>0</v>
      </c>
      <c r="P51" s="327">
        <f>'[18]Раз.пос.(Пр.2-24) '!P51+'[18]Перевод ДН дети'!P51+'[18]Перевод 2 этапа ДВН'!P51+'[18]Перевод 2 этапа УД'!P51</f>
        <v>0</v>
      </c>
      <c r="Q51" s="327">
        <f>'[18]Раз.пос.(Пр.2-24) '!Q51+'[18]Перевод ДН дети'!Q51+'[18]Перевод 2 этапа ДВН'!Q51+'[18]Перевод 2 этапа УД'!Q51</f>
        <v>0</v>
      </c>
      <c r="R51" s="327">
        <f>'[18]Раз.пос.(Пр.2-24) '!R51+'[18]Перевод ДН дети'!R51+'[18]Перевод 2 этапа ДВН'!R51+'[18]Перевод 2 этапа УД'!R51</f>
        <v>0</v>
      </c>
      <c r="S51" s="327">
        <f>'[18]Раз.пос.(Пр.2-24) '!S51+'[18]Перевод ДН дети'!S51+'[18]Перевод 2 этапа ДВН'!S51+'[18]Перевод 2 этапа УД'!S51</f>
        <v>0</v>
      </c>
      <c r="V51" s="877"/>
    </row>
    <row r="52" spans="1:22" x14ac:dyDescent="0.2">
      <c r="A52" s="326">
        <v>42</v>
      </c>
      <c r="B52" s="238" t="s">
        <v>173</v>
      </c>
      <c r="C52" s="236" t="s">
        <v>174</v>
      </c>
      <c r="D52" s="322">
        <f t="shared" si="5"/>
        <v>73519</v>
      </c>
      <c r="E52" s="327">
        <f t="shared" si="2"/>
        <v>0</v>
      </c>
      <c r="F52" s="327">
        <f>'[18]Раз.пос.(Пр.2-24) '!F52+'[18]Перевод ДН дети'!F52+'[18]Перевод 2 этапа ДВН'!F52+'[18]Перевод 2 этапа УД'!F52</f>
        <v>0</v>
      </c>
      <c r="G52" s="327">
        <f>'[18]Раз.пос.(Пр.2-24) '!G52+'[18]Перевод ДН дети'!G52+'[18]Перевод 2 этапа ДВН'!G52+'[18]Перевод 2 этапа УД'!G52</f>
        <v>0</v>
      </c>
      <c r="H52" s="327">
        <f t="shared" si="3"/>
        <v>72012</v>
      </c>
      <c r="I52" s="353">
        <f>'[18]Раз.пос.(Пр.2-24) '!I52+'[18]Перевод ДН дети'!I52+'[18]Перевод 2 этапа ДВН'!I52+'[18]Перевод 2 этапа УД'!I52</f>
        <v>0</v>
      </c>
      <c r="J52" s="327">
        <f>'[18]Раз.пос.(Пр.2-24) '!J52+'[18]Перевод ДН дети'!J52+'[18]Перевод 2 этапа ДВН'!J52+'[18]Перевод 2 этапа УД'!J52</f>
        <v>15645</v>
      </c>
      <c r="K52" s="327">
        <f>'[18]Раз.пос.(Пр.2-24) '!K52+'[18]Перевод ДН дети'!K52+'[18]Перевод 2 этапа ДВН'!K52+'[18]Перевод 2 этапа УД'!K52</f>
        <v>3100</v>
      </c>
      <c r="L52" s="327">
        <f>'[18]Раз.пос.(Пр.2-24) '!L52+'[18]Перевод ДН дети'!L52+'[18]Перевод 2 этапа ДВН'!L52+'[18]Перевод 2 этапа УД'!L52</f>
        <v>53267</v>
      </c>
      <c r="M52" s="327">
        <f>'[18]Раз.пос.(Пр.2-24) '!M52+'[18]Перевод ДН дети'!M52+'[18]Перевод 2 этапа ДВН'!M52+'[18]Перевод 2 этапа УД'!M52</f>
        <v>1025</v>
      </c>
      <c r="N52" s="327">
        <f>'[18]Раз.пос.(Пр.2-24) '!N52+'[18]Перевод ДН дети'!N52+'[18]Перевод 2 этапа ДВН'!N52+'[18]Перевод 2 этапа УД'!N52</f>
        <v>439</v>
      </c>
      <c r="O52" s="322">
        <f t="shared" si="4"/>
        <v>43</v>
      </c>
      <c r="P52" s="327">
        <f>'[18]Раз.пос.(Пр.2-24) '!P52+'[18]Перевод ДН дети'!P52+'[18]Перевод 2 этапа ДВН'!P52+'[18]Перевод 2 этапа УД'!P52</f>
        <v>0</v>
      </c>
      <c r="Q52" s="327">
        <f>'[18]Раз.пос.(Пр.2-24) '!Q52+'[18]Перевод ДН дети'!Q52+'[18]Перевод 2 этапа ДВН'!Q52+'[18]Перевод 2 этапа УД'!Q52</f>
        <v>0</v>
      </c>
      <c r="R52" s="327">
        <f>'[18]Раз.пос.(Пр.2-24) '!R52+'[18]Перевод ДН дети'!R52+'[18]Перевод 2 этапа ДВН'!R52+'[18]Перевод 2 этапа УД'!R52</f>
        <v>43</v>
      </c>
      <c r="S52" s="327">
        <f>'[18]Раз.пос.(Пр.2-24) '!S52+'[18]Перевод ДН дети'!S52+'[18]Перевод 2 этапа ДВН'!S52+'[18]Перевод 2 этапа УД'!S52</f>
        <v>0</v>
      </c>
      <c r="V52" s="877"/>
    </row>
    <row r="53" spans="1:22" x14ac:dyDescent="0.2">
      <c r="A53" s="326">
        <v>43</v>
      </c>
      <c r="B53" s="235" t="s">
        <v>175</v>
      </c>
      <c r="C53" s="236" t="s">
        <v>176</v>
      </c>
      <c r="D53" s="322">
        <f t="shared" si="5"/>
        <v>14437</v>
      </c>
      <c r="E53" s="327">
        <f t="shared" si="2"/>
        <v>0</v>
      </c>
      <c r="F53" s="327">
        <f>'[18]Раз.пос.(Пр.2-24) '!F53+'[18]Перевод ДН дети'!F53+'[18]Перевод 2 этапа ДВН'!F53+'[18]Перевод 2 этапа УД'!F53</f>
        <v>0</v>
      </c>
      <c r="G53" s="327">
        <f>'[18]Раз.пос.(Пр.2-24) '!G53+'[18]Перевод ДН дети'!G53+'[18]Перевод 2 этапа ДВН'!G53+'[18]Перевод 2 этапа УД'!G53</f>
        <v>0</v>
      </c>
      <c r="H53" s="327">
        <f t="shared" si="3"/>
        <v>14437</v>
      </c>
      <c r="I53" s="353">
        <f>'[18]Раз.пос.(Пр.2-24) '!I53+'[18]Перевод ДН дети'!I53+'[18]Перевод 2 этапа ДВН'!I53+'[18]Перевод 2 этапа УД'!I53</f>
        <v>0</v>
      </c>
      <c r="J53" s="327">
        <f>'[18]Раз.пос.(Пр.2-24) '!J53+'[18]Перевод ДН дети'!J53+'[18]Перевод 2 этапа ДВН'!J53+'[18]Перевод 2 этапа УД'!J53</f>
        <v>2859</v>
      </c>
      <c r="K53" s="327">
        <f>'[18]Раз.пос.(Пр.2-24) '!K53+'[18]Перевод ДН дети'!K53+'[18]Перевод 2 этапа ДВН'!K53+'[18]Перевод 2 этапа УД'!K53</f>
        <v>700</v>
      </c>
      <c r="L53" s="327">
        <f>'[18]Раз.пос.(Пр.2-24) '!L53+'[18]Перевод ДН дети'!L53+'[18]Перевод 2 этапа ДВН'!L53+'[18]Перевод 2 этапа УД'!L53</f>
        <v>10878</v>
      </c>
      <c r="M53" s="327">
        <f>'[18]Раз.пос.(Пр.2-24) '!M53+'[18]Перевод ДН дети'!M53+'[18]Перевод 2 этапа ДВН'!M53+'[18]Перевод 2 этапа УД'!M53</f>
        <v>0</v>
      </c>
      <c r="N53" s="327">
        <f>'[18]Раз.пос.(Пр.2-24) '!N53+'[18]Перевод ДН дети'!N53+'[18]Перевод 2 этапа ДВН'!N53+'[18]Перевод 2 этапа УД'!N53</f>
        <v>0</v>
      </c>
      <c r="O53" s="322">
        <f t="shared" si="4"/>
        <v>0</v>
      </c>
      <c r="P53" s="327">
        <f>'[18]Раз.пос.(Пр.2-24) '!P53+'[18]Перевод ДН дети'!P53+'[18]Перевод 2 этапа ДВН'!P53+'[18]Перевод 2 этапа УД'!P53</f>
        <v>0</v>
      </c>
      <c r="Q53" s="327">
        <f>'[18]Раз.пос.(Пр.2-24) '!Q53+'[18]Перевод ДН дети'!Q53+'[18]Перевод 2 этапа ДВН'!Q53+'[18]Перевод 2 этапа УД'!Q53</f>
        <v>0</v>
      </c>
      <c r="R53" s="327">
        <f>'[18]Раз.пос.(Пр.2-24) '!R53+'[18]Перевод ДН дети'!R53+'[18]Перевод 2 этапа ДВН'!R53+'[18]Перевод 2 этапа УД'!R53</f>
        <v>0</v>
      </c>
      <c r="S53" s="327">
        <f>'[18]Раз.пос.(Пр.2-24) '!S53+'[18]Перевод ДН дети'!S53+'[18]Перевод 2 этапа ДВН'!S53+'[18]Перевод 2 этапа УД'!S53</f>
        <v>0</v>
      </c>
      <c r="V53" s="877"/>
    </row>
    <row r="54" spans="1:22" x14ac:dyDescent="0.2">
      <c r="A54" s="326">
        <v>44</v>
      </c>
      <c r="B54" s="235" t="s">
        <v>42</v>
      </c>
      <c r="C54" s="236" t="s">
        <v>43</v>
      </c>
      <c r="D54" s="322">
        <f t="shared" si="5"/>
        <v>18956</v>
      </c>
      <c r="E54" s="327">
        <f t="shared" si="2"/>
        <v>0</v>
      </c>
      <c r="F54" s="327">
        <f>'[18]Раз.пос.(Пр.2-24) '!F54+'[18]Перевод ДН дети'!F54+'[18]Перевод 2 этапа ДВН'!F54+'[18]Перевод 2 этапа УД'!F54</f>
        <v>0</v>
      </c>
      <c r="G54" s="327">
        <f>'[18]Раз.пос.(Пр.2-24) '!G54+'[18]Перевод ДН дети'!G54+'[18]Перевод 2 этапа ДВН'!G54+'[18]Перевод 2 этапа УД'!G54</f>
        <v>0</v>
      </c>
      <c r="H54" s="327">
        <f t="shared" si="3"/>
        <v>17492</v>
      </c>
      <c r="I54" s="353">
        <f>'[18]Раз.пос.(Пр.2-24) '!I54+'[18]Перевод ДН дети'!I54+'[18]Перевод 2 этапа ДВН'!I54+'[18]Перевод 2 этапа УД'!I54</f>
        <v>0</v>
      </c>
      <c r="J54" s="327">
        <f>'[18]Раз.пос.(Пр.2-24) '!J54+'[18]Перевод ДН дети'!J54+'[18]Перевод 2 этапа ДВН'!J54+'[18]Перевод 2 этапа УД'!J54</f>
        <v>4467</v>
      </c>
      <c r="K54" s="327">
        <f>'[18]Раз.пос.(Пр.2-24) '!K54+'[18]Перевод ДН дети'!K54+'[18]Перевод 2 этапа ДВН'!K54+'[18]Перевод 2 этапа УД'!K54</f>
        <v>4866</v>
      </c>
      <c r="L54" s="327">
        <f>'[18]Раз.пос.(Пр.2-24) '!L54+'[18]Перевод ДН дети'!L54+'[18]Перевод 2 этапа ДВН'!L54+'[18]Перевод 2 этапа УД'!L54</f>
        <v>8159</v>
      </c>
      <c r="M54" s="327">
        <f>'[18]Раз.пос.(Пр.2-24) '!M54+'[18]Перевод ДН дети'!M54+'[18]Перевод 2 этапа ДВН'!M54+'[18]Перевод 2 этапа УД'!M54</f>
        <v>1025</v>
      </c>
      <c r="N54" s="327">
        <f>'[18]Раз.пос.(Пр.2-24) '!N54+'[18]Перевод ДН дети'!N54+'[18]Перевод 2 этапа ДВН'!N54+'[18]Перевод 2 этапа УД'!N54</f>
        <v>439</v>
      </c>
      <c r="O54" s="322">
        <f t="shared" si="4"/>
        <v>0</v>
      </c>
      <c r="P54" s="327">
        <f>'[18]Раз.пос.(Пр.2-24) '!P54+'[18]Перевод ДН дети'!P54+'[18]Перевод 2 этапа ДВН'!P54+'[18]Перевод 2 этапа УД'!P54</f>
        <v>0</v>
      </c>
      <c r="Q54" s="327">
        <f>'[18]Раз.пос.(Пр.2-24) '!Q54+'[18]Перевод ДН дети'!Q54+'[18]Перевод 2 этапа ДВН'!Q54+'[18]Перевод 2 этапа УД'!Q54</f>
        <v>0</v>
      </c>
      <c r="R54" s="327">
        <f>'[18]Раз.пос.(Пр.2-24) '!R54+'[18]Перевод ДН дети'!R54+'[18]Перевод 2 этапа ДВН'!R54+'[18]Перевод 2 этапа УД'!R54</f>
        <v>0</v>
      </c>
      <c r="S54" s="327">
        <f>'[18]Раз.пос.(Пр.2-24) '!S54+'[18]Перевод ДН дети'!S54+'[18]Перевод 2 этапа ДВН'!S54+'[18]Перевод 2 этапа УД'!S54</f>
        <v>0</v>
      </c>
      <c r="V54" s="877"/>
    </row>
    <row r="55" spans="1:22" x14ac:dyDescent="0.2">
      <c r="A55" s="326">
        <v>45</v>
      </c>
      <c r="B55" s="240" t="s">
        <v>177</v>
      </c>
      <c r="C55" s="236" t="s">
        <v>178</v>
      </c>
      <c r="D55" s="322">
        <f t="shared" si="5"/>
        <v>34167</v>
      </c>
      <c r="E55" s="327">
        <f t="shared" si="2"/>
        <v>0</v>
      </c>
      <c r="F55" s="327">
        <f>'[18]Раз.пос.(Пр.2-24) '!F55+'[18]Перевод ДН дети'!F55+'[18]Перевод 2 этапа ДВН'!F55+'[18]Перевод 2 этапа УД'!F55</f>
        <v>0</v>
      </c>
      <c r="G55" s="327">
        <f>'[18]Раз.пос.(Пр.2-24) '!G55+'[18]Перевод ДН дети'!G55+'[18]Перевод 2 этапа ДВН'!G55+'[18]Перевод 2 этапа УД'!G55</f>
        <v>0</v>
      </c>
      <c r="H55" s="327">
        <f t="shared" si="3"/>
        <v>32703</v>
      </c>
      <c r="I55" s="353">
        <f>'[18]Раз.пос.(Пр.2-24) '!I55+'[18]Перевод ДН дети'!I55+'[18]Перевод 2 этапа ДВН'!I55+'[18]Перевод 2 этапа УД'!I55</f>
        <v>0</v>
      </c>
      <c r="J55" s="327">
        <f>'[18]Раз.пос.(Пр.2-24) '!J55+'[18]Перевод ДН дети'!J55+'[18]Перевод 2 этапа ДВН'!J55+'[18]Перевод 2 этапа УД'!J55</f>
        <v>8838</v>
      </c>
      <c r="K55" s="327">
        <f>'[18]Раз.пос.(Пр.2-24) '!K55+'[18]Перевод ДН дети'!K55+'[18]Перевод 2 этапа ДВН'!K55+'[18]Перевод 2 этапа УД'!K55</f>
        <v>3318</v>
      </c>
      <c r="L55" s="327">
        <f>'[18]Раз.пос.(Пр.2-24) '!L55+'[18]Перевод ДН дети'!L55+'[18]Перевод 2 этапа ДВН'!L55+'[18]Перевод 2 этапа УД'!L55</f>
        <v>20547</v>
      </c>
      <c r="M55" s="327">
        <f>'[18]Раз.пос.(Пр.2-24) '!M55+'[18]Перевод ДН дети'!M55+'[18]Перевод 2 этапа ДВН'!M55+'[18]Перевод 2 этапа УД'!M55</f>
        <v>1025</v>
      </c>
      <c r="N55" s="327">
        <f>'[18]Раз.пос.(Пр.2-24) '!N55+'[18]Перевод ДН дети'!N55+'[18]Перевод 2 этапа ДВН'!N55+'[18]Перевод 2 этапа УД'!N55</f>
        <v>439</v>
      </c>
      <c r="O55" s="322">
        <f t="shared" si="4"/>
        <v>0</v>
      </c>
      <c r="P55" s="327">
        <f>'[18]Раз.пос.(Пр.2-24) '!P55+'[18]Перевод ДН дети'!P55+'[18]Перевод 2 этапа ДВН'!P55+'[18]Перевод 2 этапа УД'!P55</f>
        <v>0</v>
      </c>
      <c r="Q55" s="327">
        <f>'[18]Раз.пос.(Пр.2-24) '!Q55+'[18]Перевод ДН дети'!Q55+'[18]Перевод 2 этапа ДВН'!Q55+'[18]Перевод 2 этапа УД'!Q55</f>
        <v>0</v>
      </c>
      <c r="R55" s="327">
        <f>'[18]Раз.пос.(Пр.2-24) '!R55+'[18]Перевод ДН дети'!R55+'[18]Перевод 2 этапа ДВН'!R55+'[18]Перевод 2 этапа УД'!R55</f>
        <v>0</v>
      </c>
      <c r="S55" s="327">
        <f>'[18]Раз.пос.(Пр.2-24) '!S55+'[18]Перевод ДН дети'!S55+'[18]Перевод 2 этапа ДВН'!S55+'[18]Перевод 2 этапа УД'!S55</f>
        <v>0</v>
      </c>
      <c r="V55" s="877"/>
    </row>
    <row r="56" spans="1:22" x14ac:dyDescent="0.2">
      <c r="A56" s="326">
        <v>46</v>
      </c>
      <c r="B56" s="235" t="s">
        <v>179</v>
      </c>
      <c r="C56" s="236" t="s">
        <v>180</v>
      </c>
      <c r="D56" s="322">
        <f t="shared" si="5"/>
        <v>8211</v>
      </c>
      <c r="E56" s="327">
        <f t="shared" si="2"/>
        <v>0</v>
      </c>
      <c r="F56" s="327">
        <f>'[18]Раз.пос.(Пр.2-24) '!F56+'[18]Перевод ДН дети'!F56+'[18]Перевод 2 этапа ДВН'!F56+'[18]Перевод 2 этапа УД'!F56</f>
        <v>0</v>
      </c>
      <c r="G56" s="327">
        <f>'[18]Раз.пос.(Пр.2-24) '!G56+'[18]Перевод ДН дети'!G56+'[18]Перевод 2 этапа ДВН'!G56+'[18]Перевод 2 этапа УД'!G56</f>
        <v>0</v>
      </c>
      <c r="H56" s="327">
        <f t="shared" si="3"/>
        <v>8211</v>
      </c>
      <c r="I56" s="353">
        <f>'[18]Раз.пос.(Пр.2-24) '!I56+'[18]Перевод ДН дети'!I56+'[18]Перевод 2 этапа ДВН'!I56+'[18]Перевод 2 этапа УД'!I56</f>
        <v>0</v>
      </c>
      <c r="J56" s="327">
        <f>'[18]Раз.пос.(Пр.2-24) '!J56+'[18]Перевод ДН дети'!J56+'[18]Перевод 2 этапа ДВН'!J56+'[18]Перевод 2 этапа УД'!J56</f>
        <v>1612</v>
      </c>
      <c r="K56" s="327">
        <f>'[18]Раз.пос.(Пр.2-24) '!K56+'[18]Перевод ДН дети'!K56+'[18]Перевод 2 этапа ДВН'!K56+'[18]Перевод 2 этапа УД'!K56</f>
        <v>882</v>
      </c>
      <c r="L56" s="327">
        <f>'[18]Раз.пос.(Пр.2-24) '!L56+'[18]Перевод ДН дети'!L56+'[18]Перевод 2 этапа ДВН'!L56+'[18]Перевод 2 этапа УД'!L56</f>
        <v>5717</v>
      </c>
      <c r="M56" s="327">
        <f>'[18]Раз.пос.(Пр.2-24) '!M56+'[18]Перевод ДН дети'!M56+'[18]Перевод 2 этапа ДВН'!M56+'[18]Перевод 2 этапа УД'!M56</f>
        <v>0</v>
      </c>
      <c r="N56" s="327">
        <f>'[18]Раз.пос.(Пр.2-24) '!N56+'[18]Перевод ДН дети'!N56+'[18]Перевод 2 этапа ДВН'!N56+'[18]Перевод 2 этапа УД'!N56</f>
        <v>0</v>
      </c>
      <c r="O56" s="322">
        <f t="shared" si="4"/>
        <v>0</v>
      </c>
      <c r="P56" s="327">
        <f>'[18]Раз.пос.(Пр.2-24) '!P56+'[18]Перевод ДН дети'!P56+'[18]Перевод 2 этапа ДВН'!P56+'[18]Перевод 2 этапа УД'!P56</f>
        <v>0</v>
      </c>
      <c r="Q56" s="327">
        <f>'[18]Раз.пос.(Пр.2-24) '!Q56+'[18]Перевод ДН дети'!Q56+'[18]Перевод 2 этапа ДВН'!Q56+'[18]Перевод 2 этапа УД'!Q56</f>
        <v>0</v>
      </c>
      <c r="R56" s="327">
        <f>'[18]Раз.пос.(Пр.2-24) '!R56+'[18]Перевод ДН дети'!R56+'[18]Перевод 2 этапа ДВН'!R56+'[18]Перевод 2 этапа УД'!R56</f>
        <v>0</v>
      </c>
      <c r="S56" s="327">
        <f>'[18]Раз.пос.(Пр.2-24) '!S56+'[18]Перевод ДН дети'!S56+'[18]Перевод 2 этапа ДВН'!S56+'[18]Перевод 2 этапа УД'!S56</f>
        <v>0</v>
      </c>
      <c r="V56" s="877"/>
    </row>
    <row r="57" spans="1:22" x14ac:dyDescent="0.2">
      <c r="A57" s="326">
        <v>47</v>
      </c>
      <c r="B57" s="240" t="s">
        <v>181</v>
      </c>
      <c r="C57" s="236" t="s">
        <v>182</v>
      </c>
      <c r="D57" s="322">
        <f t="shared" si="5"/>
        <v>18087</v>
      </c>
      <c r="E57" s="327">
        <f t="shared" si="2"/>
        <v>0</v>
      </c>
      <c r="F57" s="327">
        <f>'[18]Раз.пос.(Пр.2-24) '!F57+'[18]Перевод ДН дети'!F57+'[18]Перевод 2 этапа ДВН'!F57+'[18]Перевод 2 этапа УД'!F57</f>
        <v>0</v>
      </c>
      <c r="G57" s="327">
        <f>'[18]Раз.пос.(Пр.2-24) '!G57+'[18]Перевод ДН дети'!G57+'[18]Перевод 2 этапа ДВН'!G57+'[18]Перевод 2 этапа УД'!G57</f>
        <v>0</v>
      </c>
      <c r="H57" s="327">
        <f t="shared" si="3"/>
        <v>16623</v>
      </c>
      <c r="I57" s="353">
        <f>'[18]Раз.пос.(Пр.2-24) '!I57+'[18]Перевод ДН дети'!I57+'[18]Перевод 2 этапа ДВН'!I57+'[18]Перевод 2 этапа УД'!I57</f>
        <v>0</v>
      </c>
      <c r="J57" s="327">
        <f>'[18]Раз.пос.(Пр.2-24) '!J57+'[18]Перевод ДН дети'!J57+'[18]Перевод 2 этапа ДВН'!J57+'[18]Перевод 2 этапа УД'!J57</f>
        <v>4379</v>
      </c>
      <c r="K57" s="327">
        <f>'[18]Раз.пос.(Пр.2-24) '!K57+'[18]Перевод ДН дети'!K57+'[18]Перевод 2 этапа ДВН'!K57+'[18]Перевод 2 этапа УД'!K57</f>
        <v>0</v>
      </c>
      <c r="L57" s="327">
        <f>'[18]Раз.пос.(Пр.2-24) '!L57+'[18]Перевод ДН дети'!L57+'[18]Перевод 2 этапа ДВН'!L57+'[18]Перевод 2 этапа УД'!L57</f>
        <v>12244</v>
      </c>
      <c r="M57" s="327">
        <f>'[18]Раз.пос.(Пр.2-24) '!M57+'[18]Перевод ДН дети'!M57+'[18]Перевод 2 этапа ДВН'!M57+'[18]Перевод 2 этапа УД'!M57</f>
        <v>1025</v>
      </c>
      <c r="N57" s="327">
        <f>'[18]Раз.пос.(Пр.2-24) '!N57+'[18]Перевод ДН дети'!N57+'[18]Перевод 2 этапа ДВН'!N57+'[18]Перевод 2 этапа УД'!N57</f>
        <v>439</v>
      </c>
      <c r="O57" s="322">
        <f t="shared" si="4"/>
        <v>0</v>
      </c>
      <c r="P57" s="327">
        <f>'[18]Раз.пос.(Пр.2-24) '!P57+'[18]Перевод ДН дети'!P57+'[18]Перевод 2 этапа ДВН'!P57+'[18]Перевод 2 этапа УД'!P57</f>
        <v>0</v>
      </c>
      <c r="Q57" s="327">
        <f>'[18]Раз.пос.(Пр.2-24) '!Q57+'[18]Перевод ДН дети'!Q57+'[18]Перевод 2 этапа ДВН'!Q57+'[18]Перевод 2 этапа УД'!Q57</f>
        <v>0</v>
      </c>
      <c r="R57" s="327">
        <f>'[18]Раз.пос.(Пр.2-24) '!R57+'[18]Перевод ДН дети'!R57+'[18]Перевод 2 этапа ДВН'!R57+'[18]Перевод 2 этапа УД'!R57</f>
        <v>0</v>
      </c>
      <c r="S57" s="327">
        <f>'[18]Раз.пос.(Пр.2-24) '!S57+'[18]Перевод ДН дети'!S57+'[18]Перевод 2 этапа ДВН'!S57+'[18]Перевод 2 этапа УД'!S57</f>
        <v>0</v>
      </c>
      <c r="V57" s="877"/>
    </row>
    <row r="58" spans="1:22" x14ac:dyDescent="0.2">
      <c r="A58" s="326">
        <v>48</v>
      </c>
      <c r="B58" s="235" t="s">
        <v>183</v>
      </c>
      <c r="C58" s="236" t="s">
        <v>184</v>
      </c>
      <c r="D58" s="322">
        <f t="shared" si="5"/>
        <v>21805</v>
      </c>
      <c r="E58" s="327">
        <f t="shared" si="2"/>
        <v>0</v>
      </c>
      <c r="F58" s="327">
        <f>'[18]Раз.пос.(Пр.2-24) '!F58+'[18]Перевод ДН дети'!F58+'[18]Перевод 2 этапа ДВН'!F58+'[18]Перевод 2 этапа УД'!F58</f>
        <v>0</v>
      </c>
      <c r="G58" s="327">
        <f>'[18]Раз.пос.(Пр.2-24) '!G58+'[18]Перевод ДН дети'!G58+'[18]Перевод 2 этапа ДВН'!G58+'[18]Перевод 2 этапа УД'!G58</f>
        <v>0</v>
      </c>
      <c r="H58" s="327">
        <f t="shared" si="3"/>
        <v>21805</v>
      </c>
      <c r="I58" s="353">
        <f>'[18]Раз.пос.(Пр.2-24) '!I58+'[18]Перевод ДН дети'!I58+'[18]Перевод 2 этапа ДВН'!I58+'[18]Перевод 2 этапа УД'!I58</f>
        <v>0</v>
      </c>
      <c r="J58" s="327">
        <f>'[18]Раз.пос.(Пр.2-24) '!J58+'[18]Перевод ДН дети'!J58+'[18]Перевод 2 этапа ДВН'!J58+'[18]Перевод 2 этапа УД'!J58</f>
        <v>7417</v>
      </c>
      <c r="K58" s="327">
        <f>'[18]Раз.пос.(Пр.2-24) '!K58+'[18]Перевод ДН дети'!K58+'[18]Перевод 2 этапа ДВН'!K58+'[18]Перевод 2 этапа УД'!K58</f>
        <v>550</v>
      </c>
      <c r="L58" s="327">
        <f>'[18]Раз.пос.(Пр.2-24) '!L58+'[18]Перевод ДН дети'!L58+'[18]Перевод 2 этапа ДВН'!L58+'[18]Перевод 2 этапа УД'!L58</f>
        <v>13838</v>
      </c>
      <c r="M58" s="327">
        <f>'[18]Раз.пос.(Пр.2-24) '!M58+'[18]Перевод ДН дети'!M58+'[18]Перевод 2 этапа ДВН'!M58+'[18]Перевод 2 этапа УД'!M58</f>
        <v>0</v>
      </c>
      <c r="N58" s="327">
        <f>'[18]Раз.пос.(Пр.2-24) '!N58+'[18]Перевод ДН дети'!N58+'[18]Перевод 2 этапа ДВН'!N58+'[18]Перевод 2 этапа УД'!N58</f>
        <v>0</v>
      </c>
      <c r="O58" s="322">
        <f t="shared" si="4"/>
        <v>0</v>
      </c>
      <c r="P58" s="327">
        <f>'[18]Раз.пос.(Пр.2-24) '!P58+'[18]Перевод ДН дети'!P58+'[18]Перевод 2 этапа ДВН'!P58+'[18]Перевод 2 этапа УД'!P58</f>
        <v>0</v>
      </c>
      <c r="Q58" s="327">
        <f>'[18]Раз.пос.(Пр.2-24) '!Q58+'[18]Перевод ДН дети'!Q58+'[18]Перевод 2 этапа ДВН'!Q58+'[18]Перевод 2 этапа УД'!Q58</f>
        <v>0</v>
      </c>
      <c r="R58" s="327">
        <f>'[18]Раз.пос.(Пр.2-24) '!R58+'[18]Перевод ДН дети'!R58+'[18]Перевод 2 этапа ДВН'!R58+'[18]Перевод 2 этапа УД'!R58</f>
        <v>0</v>
      </c>
      <c r="S58" s="327">
        <f>'[18]Раз.пос.(Пр.2-24) '!S58+'[18]Перевод ДН дети'!S58+'[18]Перевод 2 этапа ДВН'!S58+'[18]Перевод 2 этапа УД'!S58</f>
        <v>0</v>
      </c>
      <c r="V58" s="877"/>
    </row>
    <row r="59" spans="1:22" x14ac:dyDescent="0.2">
      <c r="A59" s="326">
        <v>49</v>
      </c>
      <c r="B59" s="235" t="s">
        <v>185</v>
      </c>
      <c r="C59" s="236" t="s">
        <v>186</v>
      </c>
      <c r="D59" s="322">
        <f t="shared" si="5"/>
        <v>102540</v>
      </c>
      <c r="E59" s="327">
        <f t="shared" si="2"/>
        <v>0</v>
      </c>
      <c r="F59" s="327">
        <f>'[18]Раз.пос.(Пр.2-24) '!F59+'[18]Перевод ДН дети'!F59+'[18]Перевод 2 этапа ДВН'!F59+'[18]Перевод 2 этапа УД'!F59</f>
        <v>0</v>
      </c>
      <c r="G59" s="327">
        <f>'[18]Раз.пос.(Пр.2-24) '!G59+'[18]Перевод ДН дети'!G59+'[18]Перевод 2 этапа ДВН'!G59+'[18]Перевод 2 этапа УД'!G59</f>
        <v>0</v>
      </c>
      <c r="H59" s="327">
        <f t="shared" si="3"/>
        <v>100182</v>
      </c>
      <c r="I59" s="353">
        <f>'[18]Раз.пос.(Пр.2-24) '!I59+'[18]Перевод ДН дети'!I59+'[18]Перевод 2 этапа ДВН'!I59+'[18]Перевод 2 этапа УД'!I59</f>
        <v>50</v>
      </c>
      <c r="J59" s="327">
        <f>'[18]Раз.пос.(Пр.2-24) '!J59+'[18]Перевод ДН дети'!J59+'[18]Перевод 2 этапа ДВН'!J59+'[18]Перевод 2 этапа УД'!J59</f>
        <v>36177</v>
      </c>
      <c r="K59" s="327">
        <f>'[18]Раз.пос.(Пр.2-24) '!K59+'[18]Перевод ДН дети'!K59+'[18]Перевод 2 этапа ДВН'!K59+'[18]Перевод 2 этапа УД'!K59</f>
        <v>3077</v>
      </c>
      <c r="L59" s="327">
        <f>'[18]Раз.пос.(Пр.2-24) '!L59+'[18]Перевод ДН дети'!L59+'[18]Перевод 2 этапа ДВН'!L59+'[18]Перевод 2 этапа УД'!L59</f>
        <v>60878</v>
      </c>
      <c r="M59" s="327">
        <f>'[18]Раз.пос.(Пр.2-24) '!M59+'[18]Перевод ДН дети'!M59+'[18]Перевод 2 этапа ДВН'!M59+'[18]Перевод 2 этапа УД'!M59</f>
        <v>1025</v>
      </c>
      <c r="N59" s="327">
        <f>'[18]Раз.пос.(Пр.2-24) '!N59+'[18]Перевод ДН дети'!N59+'[18]Перевод 2 этапа ДВН'!N59+'[18]Перевод 2 этапа УД'!N59</f>
        <v>439</v>
      </c>
      <c r="O59" s="322">
        <f t="shared" si="4"/>
        <v>894</v>
      </c>
      <c r="P59" s="327">
        <f>'[18]Раз.пос.(Пр.2-24) '!P59+'[18]Перевод ДН дети'!P59+'[18]Перевод 2 этапа ДВН'!P59+'[18]Перевод 2 этапа УД'!P59</f>
        <v>0</v>
      </c>
      <c r="Q59" s="327">
        <f>'[18]Раз.пос.(Пр.2-24) '!Q59+'[18]Перевод ДН дети'!Q59+'[18]Перевод 2 этапа ДВН'!Q59+'[18]Перевод 2 этапа УД'!Q59</f>
        <v>0</v>
      </c>
      <c r="R59" s="327">
        <f>'[18]Раз.пос.(Пр.2-24) '!R59+'[18]Перевод ДН дети'!R59+'[18]Перевод 2 этапа ДВН'!R59+'[18]Перевод 2 этапа УД'!R59</f>
        <v>894</v>
      </c>
      <c r="S59" s="327">
        <f>'[18]Раз.пос.(Пр.2-24) '!S59+'[18]Перевод ДН дети'!S59+'[18]Перевод 2 этапа ДВН'!S59+'[18]Перевод 2 этапа УД'!S59</f>
        <v>0</v>
      </c>
      <c r="V59" s="877"/>
    </row>
    <row r="60" spans="1:22" x14ac:dyDescent="0.2">
      <c r="A60" s="326">
        <v>50</v>
      </c>
      <c r="B60" s="235" t="s">
        <v>187</v>
      </c>
      <c r="C60" s="236" t="s">
        <v>188</v>
      </c>
      <c r="D60" s="322">
        <f t="shared" si="5"/>
        <v>11383</v>
      </c>
      <c r="E60" s="327">
        <f t="shared" si="2"/>
        <v>0</v>
      </c>
      <c r="F60" s="327">
        <f>'[18]Раз.пос.(Пр.2-24) '!F60+'[18]Перевод ДН дети'!F60+'[18]Перевод 2 этапа ДВН'!F60+'[18]Перевод 2 этапа УД'!F60</f>
        <v>0</v>
      </c>
      <c r="G60" s="327">
        <f>'[18]Раз.пос.(Пр.2-24) '!G60+'[18]Перевод ДН дети'!G60+'[18]Перевод 2 этапа ДВН'!G60+'[18]Перевод 2 этапа УД'!G60</f>
        <v>0</v>
      </c>
      <c r="H60" s="327">
        <f t="shared" si="3"/>
        <v>9919</v>
      </c>
      <c r="I60" s="353">
        <f>'[18]Раз.пос.(Пр.2-24) '!I60+'[18]Перевод ДН дети'!I60+'[18]Перевод 2 этапа ДВН'!I60+'[18]Перевод 2 этапа УД'!I60</f>
        <v>0</v>
      </c>
      <c r="J60" s="327">
        <f>'[18]Раз.пос.(Пр.2-24) '!J60+'[18]Перевод ДН дети'!J60+'[18]Перевод 2 этапа ДВН'!J60+'[18]Перевод 2 этапа УД'!J60</f>
        <v>3811</v>
      </c>
      <c r="K60" s="327">
        <f>'[18]Раз.пос.(Пр.2-24) '!K60+'[18]Перевод ДН дети'!K60+'[18]Перевод 2 этапа ДВН'!K60+'[18]Перевод 2 этапа УД'!K60</f>
        <v>1206</v>
      </c>
      <c r="L60" s="327">
        <f>'[18]Раз.пос.(Пр.2-24) '!L60+'[18]Перевод ДН дети'!L60+'[18]Перевод 2 этапа ДВН'!L60+'[18]Перевод 2 этапа УД'!L60</f>
        <v>4902</v>
      </c>
      <c r="M60" s="327">
        <f>'[18]Раз.пос.(Пр.2-24) '!M60+'[18]Перевод ДН дети'!M60+'[18]Перевод 2 этапа ДВН'!M60+'[18]Перевод 2 этапа УД'!M60</f>
        <v>1025</v>
      </c>
      <c r="N60" s="327">
        <f>'[18]Раз.пос.(Пр.2-24) '!N60+'[18]Перевод ДН дети'!N60+'[18]Перевод 2 этапа ДВН'!N60+'[18]Перевод 2 этапа УД'!N60</f>
        <v>439</v>
      </c>
      <c r="O60" s="322">
        <f t="shared" si="4"/>
        <v>0</v>
      </c>
      <c r="P60" s="327">
        <f>'[18]Раз.пос.(Пр.2-24) '!P60+'[18]Перевод ДН дети'!P60+'[18]Перевод 2 этапа ДВН'!P60+'[18]Перевод 2 этапа УД'!P60</f>
        <v>0</v>
      </c>
      <c r="Q60" s="327">
        <f>'[18]Раз.пос.(Пр.2-24) '!Q60+'[18]Перевод ДН дети'!Q60+'[18]Перевод 2 этапа ДВН'!Q60+'[18]Перевод 2 этапа УД'!Q60</f>
        <v>0</v>
      </c>
      <c r="R60" s="327">
        <f>'[18]Раз.пос.(Пр.2-24) '!R60+'[18]Перевод ДН дети'!R60+'[18]Перевод 2 этапа ДВН'!R60+'[18]Перевод 2 этапа УД'!R60</f>
        <v>0</v>
      </c>
      <c r="S60" s="327">
        <f>'[18]Раз.пос.(Пр.2-24) '!S60+'[18]Перевод ДН дети'!S60+'[18]Перевод 2 этапа ДВН'!S60+'[18]Перевод 2 этапа УД'!S60</f>
        <v>0</v>
      </c>
      <c r="V60" s="877"/>
    </row>
    <row r="61" spans="1:22" x14ac:dyDescent="0.2">
      <c r="A61" s="326">
        <v>51</v>
      </c>
      <c r="B61" s="235" t="s">
        <v>189</v>
      </c>
      <c r="C61" s="236" t="s">
        <v>190</v>
      </c>
      <c r="D61" s="322">
        <f t="shared" si="5"/>
        <v>0</v>
      </c>
      <c r="E61" s="327">
        <f t="shared" si="2"/>
        <v>0</v>
      </c>
      <c r="F61" s="327">
        <f>'[18]Раз.пос.(Пр.2-24) '!F61+'[18]Перевод ДН дети'!F61+'[18]Перевод 2 этапа ДВН'!F61+'[18]Перевод 2 этапа УД'!F61</f>
        <v>0</v>
      </c>
      <c r="G61" s="327">
        <f>'[18]Раз.пос.(Пр.2-24) '!G61+'[18]Перевод ДН дети'!G61+'[18]Перевод 2 этапа ДВН'!G61+'[18]Перевод 2 этапа УД'!G61</f>
        <v>0</v>
      </c>
      <c r="H61" s="327">
        <f t="shared" si="3"/>
        <v>0</v>
      </c>
      <c r="I61" s="353">
        <f>'[18]Раз.пос.(Пр.2-24) '!I61+'[18]Перевод ДН дети'!I61+'[18]Перевод 2 этапа ДВН'!I61+'[18]Перевод 2 этапа УД'!I61</f>
        <v>0</v>
      </c>
      <c r="J61" s="327">
        <f>'[18]Раз.пос.(Пр.2-24) '!J61+'[18]Перевод ДН дети'!J61+'[18]Перевод 2 этапа ДВН'!J61+'[18]Перевод 2 этапа УД'!J61</f>
        <v>0</v>
      </c>
      <c r="K61" s="327">
        <f>'[18]Раз.пос.(Пр.2-24) '!K61+'[18]Перевод ДН дети'!K61+'[18]Перевод 2 этапа ДВН'!K61+'[18]Перевод 2 этапа УД'!K61</f>
        <v>0</v>
      </c>
      <c r="L61" s="327">
        <f>'[18]Раз.пос.(Пр.2-24) '!L61+'[18]Перевод ДН дети'!L61+'[18]Перевод 2 этапа ДВН'!L61+'[18]Перевод 2 этапа УД'!L61</f>
        <v>0</v>
      </c>
      <c r="M61" s="327">
        <f>'[18]Раз.пос.(Пр.2-24) '!M61+'[18]Перевод ДН дети'!M61+'[18]Перевод 2 этапа ДВН'!M61+'[18]Перевод 2 этапа УД'!M61</f>
        <v>0</v>
      </c>
      <c r="N61" s="327">
        <f>'[18]Раз.пос.(Пр.2-24) '!N61+'[18]Перевод ДН дети'!N61+'[18]Перевод 2 этапа ДВН'!N61+'[18]Перевод 2 этапа УД'!N61</f>
        <v>0</v>
      </c>
      <c r="O61" s="322">
        <f t="shared" si="4"/>
        <v>0</v>
      </c>
      <c r="P61" s="327">
        <f>'[18]Раз.пос.(Пр.2-24) '!P61+'[18]Перевод ДН дети'!P61+'[18]Перевод 2 этапа ДВН'!P61+'[18]Перевод 2 этапа УД'!P61</f>
        <v>0</v>
      </c>
      <c r="Q61" s="327">
        <f>'[18]Раз.пос.(Пр.2-24) '!Q61+'[18]Перевод ДН дети'!Q61+'[18]Перевод 2 этапа ДВН'!Q61+'[18]Перевод 2 этапа УД'!Q61</f>
        <v>0</v>
      </c>
      <c r="R61" s="327">
        <f>'[18]Раз.пос.(Пр.2-24) '!R61+'[18]Перевод ДН дети'!R61+'[18]Перевод 2 этапа ДВН'!R61+'[18]Перевод 2 этапа УД'!R61</f>
        <v>0</v>
      </c>
      <c r="S61" s="327">
        <f>'[18]Раз.пос.(Пр.2-24) '!S61+'[18]Перевод ДН дети'!S61+'[18]Перевод 2 этапа ДВН'!S61+'[18]Перевод 2 этапа УД'!S61</f>
        <v>0</v>
      </c>
      <c r="V61" s="877"/>
    </row>
    <row r="62" spans="1:22" x14ac:dyDescent="0.2">
      <c r="A62" s="326">
        <v>52</v>
      </c>
      <c r="B62" s="235" t="s">
        <v>191</v>
      </c>
      <c r="C62" s="236" t="s">
        <v>192</v>
      </c>
      <c r="D62" s="322">
        <f t="shared" si="5"/>
        <v>0</v>
      </c>
      <c r="E62" s="327">
        <f t="shared" si="2"/>
        <v>0</v>
      </c>
      <c r="F62" s="327">
        <f>'[18]Раз.пос.(Пр.2-24) '!F62+'[18]Перевод ДН дети'!F62+'[18]Перевод 2 этапа ДВН'!F62+'[18]Перевод 2 этапа УД'!F62</f>
        <v>0</v>
      </c>
      <c r="G62" s="327">
        <f>'[18]Раз.пос.(Пр.2-24) '!G62+'[18]Перевод ДН дети'!G62+'[18]Перевод 2 этапа ДВН'!G62+'[18]Перевод 2 этапа УД'!G62</f>
        <v>0</v>
      </c>
      <c r="H62" s="327">
        <f t="shared" si="3"/>
        <v>0</v>
      </c>
      <c r="I62" s="353">
        <f>'[18]Раз.пос.(Пр.2-24) '!I62+'[18]Перевод ДН дети'!I62+'[18]Перевод 2 этапа ДВН'!I62+'[18]Перевод 2 этапа УД'!I62</f>
        <v>0</v>
      </c>
      <c r="J62" s="327">
        <f>'[18]Раз.пос.(Пр.2-24) '!J62+'[18]Перевод ДН дети'!J62+'[18]Перевод 2 этапа ДВН'!J62+'[18]Перевод 2 этапа УД'!J62</f>
        <v>0</v>
      </c>
      <c r="K62" s="327">
        <f>'[18]Раз.пос.(Пр.2-24) '!K62+'[18]Перевод ДН дети'!K62+'[18]Перевод 2 этапа ДВН'!K62+'[18]Перевод 2 этапа УД'!K62</f>
        <v>0</v>
      </c>
      <c r="L62" s="327">
        <f>'[18]Раз.пос.(Пр.2-24) '!L62+'[18]Перевод ДН дети'!L62+'[18]Перевод 2 этапа ДВН'!L62+'[18]Перевод 2 этапа УД'!L62</f>
        <v>0</v>
      </c>
      <c r="M62" s="327">
        <f>'[18]Раз.пос.(Пр.2-24) '!M62+'[18]Перевод ДН дети'!M62+'[18]Перевод 2 этапа ДВН'!M62+'[18]Перевод 2 этапа УД'!M62</f>
        <v>0</v>
      </c>
      <c r="N62" s="327">
        <f>'[18]Раз.пос.(Пр.2-24) '!N62+'[18]Перевод ДН дети'!N62+'[18]Перевод 2 этапа ДВН'!N62+'[18]Перевод 2 этапа УД'!N62</f>
        <v>0</v>
      </c>
      <c r="O62" s="322">
        <f t="shared" si="4"/>
        <v>0</v>
      </c>
      <c r="P62" s="327">
        <f>'[18]Раз.пос.(Пр.2-24) '!P62+'[18]Перевод ДН дети'!P62+'[18]Перевод 2 этапа ДВН'!P62+'[18]Перевод 2 этапа УД'!P62</f>
        <v>0</v>
      </c>
      <c r="Q62" s="327">
        <f>'[18]Раз.пос.(Пр.2-24) '!Q62+'[18]Перевод ДН дети'!Q62+'[18]Перевод 2 этапа ДВН'!Q62+'[18]Перевод 2 этапа УД'!Q62</f>
        <v>0</v>
      </c>
      <c r="R62" s="327">
        <f>'[18]Раз.пос.(Пр.2-24) '!R62+'[18]Перевод ДН дети'!R62+'[18]Перевод 2 этапа ДВН'!R62+'[18]Перевод 2 этапа УД'!R62</f>
        <v>0</v>
      </c>
      <c r="S62" s="327">
        <f>'[18]Раз.пос.(Пр.2-24) '!S62+'[18]Перевод ДН дети'!S62+'[18]Перевод 2 этапа ДВН'!S62+'[18]Перевод 2 этапа УД'!S62</f>
        <v>0</v>
      </c>
      <c r="V62" s="877"/>
    </row>
    <row r="63" spans="1:22" x14ac:dyDescent="0.2">
      <c r="A63" s="326">
        <v>53</v>
      </c>
      <c r="B63" s="235" t="s">
        <v>22</v>
      </c>
      <c r="C63" s="236" t="s">
        <v>23</v>
      </c>
      <c r="D63" s="322">
        <f t="shared" si="5"/>
        <v>75809</v>
      </c>
      <c r="E63" s="327">
        <f t="shared" si="2"/>
        <v>0</v>
      </c>
      <c r="F63" s="327">
        <f>'[18]Раз.пос.(Пр.2-24) '!F63+'[18]Перевод ДН дети'!F63+'[18]Перевод 2 этапа ДВН'!F63+'[18]Перевод 2 этапа УД'!F63</f>
        <v>0</v>
      </c>
      <c r="G63" s="327">
        <f>'[18]Раз.пос.(Пр.2-24) '!G63+'[18]Перевод ДН дети'!G63+'[18]Перевод 2 этапа ДВН'!G63+'[18]Перевод 2 этапа УД'!G63</f>
        <v>0</v>
      </c>
      <c r="H63" s="327">
        <f t="shared" si="3"/>
        <v>73951</v>
      </c>
      <c r="I63" s="353">
        <f>'[18]Раз.пос.(Пр.2-24) '!I63+'[18]Перевод ДН дети'!I63+'[18]Перевод 2 этапа ДВН'!I63+'[18]Перевод 2 этапа УД'!I63</f>
        <v>0</v>
      </c>
      <c r="J63" s="327">
        <f>'[18]Раз.пос.(Пр.2-24) '!J63+'[18]Перевод ДН дети'!J63+'[18]Перевод 2 этапа ДВН'!J63+'[18]Перевод 2 этапа УД'!J63</f>
        <v>4771</v>
      </c>
      <c r="K63" s="327">
        <f>'[18]Раз.пос.(Пр.2-24) '!K63+'[18]Перевод ДН дети'!K63+'[18]Перевод 2 этапа ДВН'!K63+'[18]Перевод 2 этапа УД'!K63</f>
        <v>0</v>
      </c>
      <c r="L63" s="327">
        <f>'[18]Раз.пос.(Пр.2-24) '!L63+'[18]Перевод ДН дети'!L63+'[18]Перевод 2 этапа ДВН'!L63+'[18]Перевод 2 этапа УД'!L63</f>
        <v>69180</v>
      </c>
      <c r="M63" s="327">
        <f>'[18]Раз.пос.(Пр.2-24) '!M63+'[18]Перевод ДН дети'!M63+'[18]Перевод 2 этапа ДВН'!M63+'[18]Перевод 2 этапа УД'!M63</f>
        <v>0</v>
      </c>
      <c r="N63" s="327">
        <f>'[18]Раз.пос.(Пр.2-24) '!N63+'[18]Перевод ДН дети'!N63+'[18]Перевод 2 этапа ДВН'!N63+'[18]Перевод 2 этапа УД'!N63</f>
        <v>0</v>
      </c>
      <c r="O63" s="322">
        <f t="shared" si="4"/>
        <v>1858</v>
      </c>
      <c r="P63" s="327">
        <f>'[18]Раз.пос.(Пр.2-24) '!P63+'[18]Перевод ДН дети'!P63+'[18]Перевод 2 этапа ДВН'!P63+'[18]Перевод 2 этапа УД'!P63</f>
        <v>0</v>
      </c>
      <c r="Q63" s="327">
        <f>'[18]Раз.пос.(Пр.2-24) '!Q63+'[18]Перевод ДН дети'!Q63+'[18]Перевод 2 этапа ДВН'!Q63+'[18]Перевод 2 этапа УД'!Q63</f>
        <v>0</v>
      </c>
      <c r="R63" s="327">
        <f>'[18]Раз.пос.(Пр.2-24) '!R63+'[18]Перевод ДН дети'!R63+'[18]Перевод 2 этапа ДВН'!R63+'[18]Перевод 2 этапа УД'!R63</f>
        <v>1858</v>
      </c>
      <c r="S63" s="327">
        <f>'[18]Раз.пос.(Пр.2-24) '!S63+'[18]Перевод ДН дети'!S63+'[18]Перевод 2 этапа ДВН'!S63+'[18]Перевод 2 этапа УД'!S63</f>
        <v>0</v>
      </c>
      <c r="V63" s="877"/>
    </row>
    <row r="64" spans="1:22" x14ac:dyDescent="0.2">
      <c r="A64" s="326">
        <v>54</v>
      </c>
      <c r="B64" s="240" t="s">
        <v>24</v>
      </c>
      <c r="C64" s="236" t="s">
        <v>25</v>
      </c>
      <c r="D64" s="322">
        <f t="shared" si="5"/>
        <v>65537</v>
      </c>
      <c r="E64" s="327">
        <f t="shared" si="2"/>
        <v>0</v>
      </c>
      <c r="F64" s="327">
        <f>'[18]Раз.пос.(Пр.2-24) '!F64+'[18]Перевод ДН дети'!F64+'[18]Перевод 2 этапа ДВН'!F64+'[18]Перевод 2 этапа УД'!F64</f>
        <v>0</v>
      </c>
      <c r="G64" s="327">
        <f>'[18]Раз.пос.(Пр.2-24) '!G64+'[18]Перевод ДН дети'!G64+'[18]Перевод 2 этапа ДВН'!G64+'[18]Перевод 2 этапа УД'!G64</f>
        <v>0</v>
      </c>
      <c r="H64" s="327">
        <f t="shared" si="3"/>
        <v>65537</v>
      </c>
      <c r="I64" s="353">
        <f>'[18]Раз.пос.(Пр.2-24) '!I64+'[18]Перевод ДН дети'!I64+'[18]Перевод 2 этапа ДВН'!I64+'[18]Перевод 2 этапа УД'!I64</f>
        <v>0</v>
      </c>
      <c r="J64" s="327">
        <f>'[18]Раз.пос.(Пр.2-24) '!J64+'[18]Перевод ДН дети'!J64+'[18]Перевод 2 этапа ДВН'!J64+'[18]Перевод 2 этапа УД'!J64</f>
        <v>3323</v>
      </c>
      <c r="K64" s="327">
        <f>'[18]Раз.пос.(Пр.2-24) '!K64+'[18]Перевод ДН дети'!K64+'[18]Перевод 2 этапа ДВН'!K64+'[18]Перевод 2 этапа УД'!K64</f>
        <v>0</v>
      </c>
      <c r="L64" s="327">
        <f>'[18]Раз.пос.(Пр.2-24) '!L64+'[18]Перевод ДН дети'!L64+'[18]Перевод 2 этапа ДВН'!L64+'[18]Перевод 2 этапа УД'!L64</f>
        <v>62214</v>
      </c>
      <c r="M64" s="327">
        <f>'[18]Раз.пос.(Пр.2-24) '!M64+'[18]Перевод ДН дети'!M64+'[18]Перевод 2 этапа ДВН'!M64+'[18]Перевод 2 этапа УД'!M64</f>
        <v>0</v>
      </c>
      <c r="N64" s="327">
        <f>'[18]Раз.пос.(Пр.2-24) '!N64+'[18]Перевод ДН дети'!N64+'[18]Перевод 2 этапа ДВН'!N64+'[18]Перевод 2 этапа УД'!N64</f>
        <v>0</v>
      </c>
      <c r="O64" s="322">
        <f t="shared" si="4"/>
        <v>0</v>
      </c>
      <c r="P64" s="327">
        <f>'[18]Раз.пос.(Пр.2-24) '!P64+'[18]Перевод ДН дети'!P64+'[18]Перевод 2 этапа ДВН'!P64+'[18]Перевод 2 этапа УД'!P64</f>
        <v>0</v>
      </c>
      <c r="Q64" s="327">
        <f>'[18]Раз.пос.(Пр.2-24) '!Q64+'[18]Перевод ДН дети'!Q64+'[18]Перевод 2 этапа ДВН'!Q64+'[18]Перевод 2 этапа УД'!Q64</f>
        <v>0</v>
      </c>
      <c r="R64" s="327">
        <f>'[18]Раз.пос.(Пр.2-24) '!R64+'[18]Перевод ДН дети'!R64+'[18]Перевод 2 этапа ДВН'!R64+'[18]Перевод 2 этапа УД'!R64</f>
        <v>0</v>
      </c>
      <c r="S64" s="327">
        <f>'[18]Раз.пос.(Пр.2-24) '!S64+'[18]Перевод ДН дети'!S64+'[18]Перевод 2 этапа ДВН'!S64+'[18]Перевод 2 этапа УД'!S64</f>
        <v>0</v>
      </c>
      <c r="V64" s="877"/>
    </row>
    <row r="65" spans="1:22" x14ac:dyDescent="0.2">
      <c r="A65" s="326">
        <v>55</v>
      </c>
      <c r="B65" s="238" t="s">
        <v>193</v>
      </c>
      <c r="C65" s="236" t="s">
        <v>194</v>
      </c>
      <c r="D65" s="322">
        <f t="shared" si="5"/>
        <v>91786</v>
      </c>
      <c r="E65" s="327">
        <f t="shared" si="2"/>
        <v>0</v>
      </c>
      <c r="F65" s="327">
        <f>'[18]Раз.пос.(Пр.2-24) '!F65+'[18]Перевод ДН дети'!F65+'[18]Перевод 2 этапа ДВН'!F65+'[18]Перевод 2 этапа УД'!F65</f>
        <v>0</v>
      </c>
      <c r="G65" s="327">
        <f>'[18]Раз.пос.(Пр.2-24) '!G65+'[18]Перевод ДН дети'!G65+'[18]Перевод 2 этапа ДВН'!G65+'[18]Перевод 2 этапа УД'!G65</f>
        <v>0</v>
      </c>
      <c r="H65" s="327">
        <f t="shared" si="3"/>
        <v>91786</v>
      </c>
      <c r="I65" s="353">
        <f>'[18]Раз.пос.(Пр.2-24) '!I65+'[18]Перевод ДН дети'!I65+'[18]Перевод 2 этапа ДВН'!I65+'[18]Перевод 2 этапа УД'!I65</f>
        <v>100</v>
      </c>
      <c r="J65" s="327">
        <f>'[18]Раз.пос.(Пр.2-24) '!J65+'[18]Перевод ДН дети'!J65+'[18]Перевод 2 этапа ДВН'!J65+'[18]Перевод 2 этапа УД'!J65</f>
        <v>7100</v>
      </c>
      <c r="K65" s="327">
        <f>'[18]Раз.пос.(Пр.2-24) '!K65+'[18]Перевод ДН дети'!K65+'[18]Перевод 2 этапа ДВН'!K65+'[18]Перевод 2 этапа УД'!K65</f>
        <v>2300</v>
      </c>
      <c r="L65" s="327">
        <f>'[18]Раз.пос.(Пр.2-24) '!L65+'[18]Перевод ДН дети'!L65+'[18]Перевод 2 этапа ДВН'!L65+'[18]Перевод 2 этапа УД'!L65</f>
        <v>82286</v>
      </c>
      <c r="M65" s="327">
        <f>'[18]Раз.пос.(Пр.2-24) '!M65+'[18]Перевод ДН дети'!M65+'[18]Перевод 2 этапа ДВН'!M65+'[18]Перевод 2 этапа УД'!M65</f>
        <v>0</v>
      </c>
      <c r="N65" s="327">
        <f>'[18]Раз.пос.(Пр.2-24) '!N65+'[18]Перевод ДН дети'!N65+'[18]Перевод 2 этапа ДВН'!N65+'[18]Перевод 2 этапа УД'!N65</f>
        <v>0</v>
      </c>
      <c r="O65" s="322">
        <f t="shared" si="4"/>
        <v>0</v>
      </c>
      <c r="P65" s="327">
        <f>'[18]Раз.пос.(Пр.2-24) '!P65+'[18]Перевод ДН дети'!P65+'[18]Перевод 2 этапа ДВН'!P65+'[18]Перевод 2 этапа УД'!P65</f>
        <v>0</v>
      </c>
      <c r="Q65" s="327">
        <f>'[18]Раз.пос.(Пр.2-24) '!Q65+'[18]Перевод ДН дети'!Q65+'[18]Перевод 2 этапа ДВН'!Q65+'[18]Перевод 2 этапа УД'!Q65</f>
        <v>0</v>
      </c>
      <c r="R65" s="327">
        <f>'[18]Раз.пос.(Пр.2-24) '!R65+'[18]Перевод ДН дети'!R65+'[18]Перевод 2 этапа ДВН'!R65+'[18]Перевод 2 этапа УД'!R65</f>
        <v>0</v>
      </c>
      <c r="S65" s="327">
        <f>'[18]Раз.пос.(Пр.2-24) '!S65+'[18]Перевод ДН дети'!S65+'[18]Перевод 2 этапа ДВН'!S65+'[18]Перевод 2 этапа УД'!S65</f>
        <v>0</v>
      </c>
      <c r="V65" s="877"/>
    </row>
    <row r="66" spans="1:22" x14ac:dyDescent="0.2">
      <c r="A66" s="326">
        <v>56</v>
      </c>
      <c r="B66" s="240" t="s">
        <v>26</v>
      </c>
      <c r="C66" s="236" t="s">
        <v>27</v>
      </c>
      <c r="D66" s="322">
        <f t="shared" si="5"/>
        <v>103630</v>
      </c>
      <c r="E66" s="327">
        <f t="shared" si="2"/>
        <v>0</v>
      </c>
      <c r="F66" s="327">
        <f>'[18]Раз.пос.(Пр.2-24) '!F66+'[18]Перевод ДН дети'!F66+'[18]Перевод 2 этапа ДВН'!F66+'[18]Перевод 2 этапа УД'!F66</f>
        <v>0</v>
      </c>
      <c r="G66" s="327">
        <f>'[18]Раз.пос.(Пр.2-24) '!G66+'[18]Перевод ДН дети'!G66+'[18]Перевод 2 этапа ДВН'!G66+'[18]Перевод 2 этапа УД'!G66</f>
        <v>0</v>
      </c>
      <c r="H66" s="327">
        <f t="shared" si="3"/>
        <v>103630</v>
      </c>
      <c r="I66" s="353">
        <f>'[18]Раз.пос.(Пр.2-24) '!I66+'[18]Перевод ДН дети'!I66+'[18]Перевод 2 этапа ДВН'!I66+'[18]Перевод 2 этапа УД'!I66</f>
        <v>0</v>
      </c>
      <c r="J66" s="327">
        <f>'[18]Раз.пос.(Пр.2-24) '!J66+'[18]Перевод ДН дети'!J66+'[18]Перевод 2 этапа ДВН'!J66+'[18]Перевод 2 этапа УД'!J66</f>
        <v>4876</v>
      </c>
      <c r="K66" s="327">
        <f>'[18]Раз.пос.(Пр.2-24) '!K66+'[18]Перевод ДН дети'!K66+'[18]Перевод 2 этапа ДВН'!K66+'[18]Перевод 2 этапа УД'!K66</f>
        <v>0</v>
      </c>
      <c r="L66" s="327">
        <f>'[18]Раз.пос.(Пр.2-24) '!L66+'[18]Перевод ДН дети'!L66+'[18]Перевод 2 этапа ДВН'!L66+'[18]Перевод 2 этапа УД'!L66</f>
        <v>98754</v>
      </c>
      <c r="M66" s="327">
        <f>'[18]Раз.пос.(Пр.2-24) '!M66+'[18]Перевод ДН дети'!M66+'[18]Перевод 2 этапа ДВН'!M66+'[18]Перевод 2 этапа УД'!M66</f>
        <v>0</v>
      </c>
      <c r="N66" s="327">
        <f>'[18]Раз.пос.(Пр.2-24) '!N66+'[18]Перевод ДН дети'!N66+'[18]Перевод 2 этапа ДВН'!N66+'[18]Перевод 2 этапа УД'!N66</f>
        <v>0</v>
      </c>
      <c r="O66" s="322">
        <f t="shared" si="4"/>
        <v>0</v>
      </c>
      <c r="P66" s="327">
        <f>'[18]Раз.пос.(Пр.2-24) '!P66+'[18]Перевод ДН дети'!P66+'[18]Перевод 2 этапа ДВН'!P66+'[18]Перевод 2 этапа УД'!P66</f>
        <v>0</v>
      </c>
      <c r="Q66" s="327">
        <f>'[18]Раз.пос.(Пр.2-24) '!Q66+'[18]Перевод ДН дети'!Q66+'[18]Перевод 2 этапа ДВН'!Q66+'[18]Перевод 2 этапа УД'!Q66</f>
        <v>0</v>
      </c>
      <c r="R66" s="327">
        <f>'[18]Раз.пос.(Пр.2-24) '!R66+'[18]Перевод ДН дети'!R66+'[18]Перевод 2 этапа ДВН'!R66+'[18]Перевод 2 этапа УД'!R66</f>
        <v>0</v>
      </c>
      <c r="S66" s="327">
        <f>'[18]Раз.пос.(Пр.2-24) '!S66+'[18]Перевод ДН дети'!S66+'[18]Перевод 2 этапа ДВН'!S66+'[18]Перевод 2 этапа УД'!S66</f>
        <v>0</v>
      </c>
      <c r="V66" s="877"/>
    </row>
    <row r="67" spans="1:22" ht="24" x14ac:dyDescent="0.2">
      <c r="A67" s="326">
        <v>57</v>
      </c>
      <c r="B67" s="235" t="s">
        <v>28</v>
      </c>
      <c r="C67" s="236" t="s">
        <v>195</v>
      </c>
      <c r="D67" s="322">
        <f t="shared" si="5"/>
        <v>77383</v>
      </c>
      <c r="E67" s="327">
        <f t="shared" si="2"/>
        <v>0</v>
      </c>
      <c r="F67" s="327">
        <f>'[18]Раз.пос.(Пр.2-24) '!F67+'[18]Перевод ДН дети'!F67+'[18]Перевод 2 этапа ДВН'!F67+'[18]Перевод 2 этапа УД'!F67</f>
        <v>0</v>
      </c>
      <c r="G67" s="327">
        <f>'[18]Раз.пос.(Пр.2-24) '!G67+'[18]Перевод ДН дети'!G67+'[18]Перевод 2 этапа ДВН'!G67+'[18]Перевод 2 этапа УД'!G67</f>
        <v>0</v>
      </c>
      <c r="H67" s="327">
        <f t="shared" si="3"/>
        <v>77383</v>
      </c>
      <c r="I67" s="353">
        <f>'[18]Раз.пос.(Пр.2-24) '!I67+'[18]Перевод ДН дети'!I67+'[18]Перевод 2 этапа ДВН'!I67+'[18]Перевод 2 этапа УД'!I67</f>
        <v>0</v>
      </c>
      <c r="J67" s="327">
        <f>'[18]Раз.пос.(Пр.2-24) '!J67+'[18]Перевод ДН дети'!J67+'[18]Перевод 2 этапа ДВН'!J67+'[18]Перевод 2 этапа УД'!J67</f>
        <v>15382</v>
      </c>
      <c r="K67" s="327">
        <f>'[18]Раз.пос.(Пр.2-24) '!K67+'[18]Перевод ДН дети'!K67+'[18]Перевод 2 этапа ДВН'!K67+'[18]Перевод 2 этапа УД'!K67</f>
        <v>2500</v>
      </c>
      <c r="L67" s="327">
        <f>'[18]Раз.пос.(Пр.2-24) '!L67+'[18]Перевод ДН дети'!L67+'[18]Перевод 2 этапа ДВН'!L67+'[18]Перевод 2 этапа УД'!L67</f>
        <v>59501</v>
      </c>
      <c r="M67" s="327">
        <f>'[18]Раз.пос.(Пр.2-24) '!M67+'[18]Перевод ДН дети'!M67+'[18]Перевод 2 этапа ДВН'!M67+'[18]Перевод 2 этапа УД'!M67</f>
        <v>0</v>
      </c>
      <c r="N67" s="327">
        <f>'[18]Раз.пос.(Пр.2-24) '!N67+'[18]Перевод ДН дети'!N67+'[18]Перевод 2 этапа ДВН'!N67+'[18]Перевод 2 этапа УД'!N67</f>
        <v>0</v>
      </c>
      <c r="O67" s="322">
        <f t="shared" si="4"/>
        <v>0</v>
      </c>
      <c r="P67" s="327">
        <f>'[18]Раз.пос.(Пр.2-24) '!P67+'[18]Перевод ДН дети'!P67+'[18]Перевод 2 этапа ДВН'!P67+'[18]Перевод 2 этапа УД'!P67</f>
        <v>0</v>
      </c>
      <c r="Q67" s="327">
        <f>'[18]Раз.пос.(Пр.2-24) '!Q67+'[18]Перевод ДН дети'!Q67+'[18]Перевод 2 этапа ДВН'!Q67+'[18]Перевод 2 этапа УД'!Q67</f>
        <v>0</v>
      </c>
      <c r="R67" s="327">
        <f>'[18]Раз.пос.(Пр.2-24) '!R67+'[18]Перевод ДН дети'!R67+'[18]Перевод 2 этапа ДВН'!R67+'[18]Перевод 2 этапа УД'!R67</f>
        <v>0</v>
      </c>
      <c r="S67" s="327">
        <f>'[18]Раз.пос.(Пр.2-24) '!S67+'[18]Перевод ДН дети'!S67+'[18]Перевод 2 этапа ДВН'!S67+'[18]Перевод 2 этапа УД'!S67</f>
        <v>0</v>
      </c>
      <c r="V67" s="877"/>
    </row>
    <row r="68" spans="1:22" ht="24" x14ac:dyDescent="0.2">
      <c r="A68" s="326">
        <v>58</v>
      </c>
      <c r="B68" s="238" t="s">
        <v>196</v>
      </c>
      <c r="C68" s="236" t="s">
        <v>197</v>
      </c>
      <c r="D68" s="322">
        <f t="shared" si="5"/>
        <v>29442</v>
      </c>
      <c r="E68" s="327">
        <f t="shared" si="2"/>
        <v>0</v>
      </c>
      <c r="F68" s="327">
        <f>'[18]Раз.пос.(Пр.2-24) '!F68+'[18]Перевод ДН дети'!F68+'[18]Перевод 2 этапа ДВН'!F68+'[18]Перевод 2 этапа УД'!F68</f>
        <v>0</v>
      </c>
      <c r="G68" s="327">
        <f>'[18]Раз.пос.(Пр.2-24) '!G68+'[18]Перевод ДН дети'!G68+'[18]Перевод 2 этапа ДВН'!G68+'[18]Перевод 2 этапа УД'!G68</f>
        <v>0</v>
      </c>
      <c r="H68" s="327">
        <f t="shared" si="3"/>
        <v>29442</v>
      </c>
      <c r="I68" s="353">
        <f>'[18]Раз.пос.(Пр.2-24) '!I68+'[18]Перевод ДН дети'!I68+'[18]Перевод 2 этапа ДВН'!I68+'[18]Перевод 2 этапа УД'!I68</f>
        <v>9619</v>
      </c>
      <c r="J68" s="327">
        <f>'[18]Раз.пос.(Пр.2-24) '!J68+'[18]Перевод ДН дети'!J68+'[18]Перевод 2 этапа ДВН'!J68+'[18]Перевод 2 этапа УД'!J68</f>
        <v>0</v>
      </c>
      <c r="K68" s="327">
        <f>'[18]Раз.пос.(Пр.2-24) '!K68+'[18]Перевод ДН дети'!K68+'[18]Перевод 2 этапа ДВН'!K68+'[18]Перевод 2 этапа УД'!K68</f>
        <v>19823</v>
      </c>
      <c r="L68" s="327">
        <f>'[18]Раз.пос.(Пр.2-24) '!L68+'[18]Перевод ДН дети'!L68+'[18]Перевод 2 этапа ДВН'!L68+'[18]Перевод 2 этапа УД'!L68</f>
        <v>0</v>
      </c>
      <c r="M68" s="327">
        <f>'[18]Раз.пос.(Пр.2-24) '!M68+'[18]Перевод ДН дети'!M68+'[18]Перевод 2 этапа ДВН'!M68+'[18]Перевод 2 этапа УД'!M68</f>
        <v>0</v>
      </c>
      <c r="N68" s="327">
        <f>'[18]Раз.пос.(Пр.2-24) '!N68+'[18]Перевод ДН дети'!N68+'[18]Перевод 2 этапа ДВН'!N68+'[18]Перевод 2 этапа УД'!N68</f>
        <v>0</v>
      </c>
      <c r="O68" s="322">
        <f t="shared" si="4"/>
        <v>0</v>
      </c>
      <c r="P68" s="327">
        <f>'[18]Раз.пос.(Пр.2-24) '!P68+'[18]Перевод ДН дети'!P68+'[18]Перевод 2 этапа ДВН'!P68+'[18]Перевод 2 этапа УД'!P68</f>
        <v>0</v>
      </c>
      <c r="Q68" s="327">
        <f>'[18]Раз.пос.(Пр.2-24) '!Q68+'[18]Перевод ДН дети'!Q68+'[18]Перевод 2 этапа ДВН'!Q68+'[18]Перевод 2 этапа УД'!Q68</f>
        <v>0</v>
      </c>
      <c r="R68" s="327">
        <f>'[18]Раз.пос.(Пр.2-24) '!R68+'[18]Перевод ДН дети'!R68+'[18]Перевод 2 этапа ДВН'!R68+'[18]Перевод 2 этапа УД'!R68</f>
        <v>0</v>
      </c>
      <c r="S68" s="327">
        <f>'[18]Раз.пос.(Пр.2-24) '!S68+'[18]Перевод ДН дети'!S68+'[18]Перевод 2 этапа ДВН'!S68+'[18]Перевод 2 этапа УД'!S68</f>
        <v>0</v>
      </c>
      <c r="V68" s="877"/>
    </row>
    <row r="69" spans="1:22" ht="24" x14ac:dyDescent="0.2">
      <c r="A69" s="326">
        <v>59</v>
      </c>
      <c r="B69" s="238" t="s">
        <v>198</v>
      </c>
      <c r="C69" s="236" t="s">
        <v>199</v>
      </c>
      <c r="D69" s="322">
        <f t="shared" si="5"/>
        <v>15320</v>
      </c>
      <c r="E69" s="327">
        <f t="shared" si="2"/>
        <v>0</v>
      </c>
      <c r="F69" s="327">
        <f>'[18]Раз.пос.(Пр.2-24) '!F69+'[18]Перевод ДН дети'!F69+'[18]Перевод 2 этапа ДВН'!F69+'[18]Перевод 2 этапа УД'!F69</f>
        <v>0</v>
      </c>
      <c r="G69" s="327">
        <f>'[18]Раз.пос.(Пр.2-24) '!G69+'[18]Перевод ДН дети'!G69+'[18]Перевод 2 этапа ДВН'!G69+'[18]Перевод 2 этапа УД'!G69</f>
        <v>0</v>
      </c>
      <c r="H69" s="327">
        <f t="shared" si="3"/>
        <v>15320</v>
      </c>
      <c r="I69" s="353">
        <f>'[18]Раз.пос.(Пр.2-24) '!I69+'[18]Перевод ДН дети'!I69+'[18]Перевод 2 этапа ДВН'!I69+'[18]Перевод 2 этапа УД'!I69</f>
        <v>4700</v>
      </c>
      <c r="J69" s="327">
        <f>'[18]Раз.пос.(Пр.2-24) '!J69+'[18]Перевод ДН дети'!J69+'[18]Перевод 2 этапа ДВН'!J69+'[18]Перевод 2 этапа УД'!J69</f>
        <v>0</v>
      </c>
      <c r="K69" s="327">
        <f>'[18]Раз.пос.(Пр.2-24) '!K69+'[18]Перевод ДН дети'!K69+'[18]Перевод 2 этапа ДВН'!K69+'[18]Перевод 2 этапа УД'!K69</f>
        <v>10620</v>
      </c>
      <c r="L69" s="327">
        <f>'[18]Раз.пос.(Пр.2-24) '!L69+'[18]Перевод ДН дети'!L69+'[18]Перевод 2 этапа ДВН'!L69+'[18]Перевод 2 этапа УД'!L69</f>
        <v>0</v>
      </c>
      <c r="M69" s="327">
        <f>'[18]Раз.пос.(Пр.2-24) '!M69+'[18]Перевод ДН дети'!M69+'[18]Перевод 2 этапа ДВН'!M69+'[18]Перевод 2 этапа УД'!M69</f>
        <v>0</v>
      </c>
      <c r="N69" s="327">
        <f>'[18]Раз.пос.(Пр.2-24) '!N69+'[18]Перевод ДН дети'!N69+'[18]Перевод 2 этапа ДВН'!N69+'[18]Перевод 2 этапа УД'!N69</f>
        <v>0</v>
      </c>
      <c r="O69" s="322">
        <f t="shared" si="4"/>
        <v>0</v>
      </c>
      <c r="P69" s="327">
        <f>'[18]Раз.пос.(Пр.2-24) '!P69+'[18]Перевод ДН дети'!P69+'[18]Перевод 2 этапа ДВН'!P69+'[18]Перевод 2 этапа УД'!P69</f>
        <v>0</v>
      </c>
      <c r="Q69" s="327">
        <f>'[18]Раз.пос.(Пр.2-24) '!Q69+'[18]Перевод ДН дети'!Q69+'[18]Перевод 2 этапа ДВН'!Q69+'[18]Перевод 2 этапа УД'!Q69</f>
        <v>0</v>
      </c>
      <c r="R69" s="327">
        <f>'[18]Раз.пос.(Пр.2-24) '!R69+'[18]Перевод ДН дети'!R69+'[18]Перевод 2 этапа ДВН'!R69+'[18]Перевод 2 этапа УД'!R69</f>
        <v>0</v>
      </c>
      <c r="S69" s="327">
        <f>'[18]Раз.пос.(Пр.2-24) '!S69+'[18]Перевод ДН дети'!S69+'[18]Перевод 2 этапа ДВН'!S69+'[18]Перевод 2 этапа УД'!S69</f>
        <v>0</v>
      </c>
      <c r="V69" s="877"/>
    </row>
    <row r="70" spans="1:22" x14ac:dyDescent="0.2">
      <c r="A70" s="326">
        <v>60</v>
      </c>
      <c r="B70" s="240" t="s">
        <v>62</v>
      </c>
      <c r="C70" s="236" t="s">
        <v>200</v>
      </c>
      <c r="D70" s="322">
        <f t="shared" si="5"/>
        <v>64991</v>
      </c>
      <c r="E70" s="327">
        <f t="shared" si="2"/>
        <v>0</v>
      </c>
      <c r="F70" s="327">
        <f>'[18]Раз.пос.(Пр.2-24) '!F70+'[18]Перевод ДН дети'!F70+'[18]Перевод 2 этапа ДВН'!F70+'[18]Перевод 2 этапа УД'!F70</f>
        <v>0</v>
      </c>
      <c r="G70" s="327">
        <f>'[18]Раз.пос.(Пр.2-24) '!G70+'[18]Перевод ДН дети'!G70+'[18]Перевод 2 этапа ДВН'!G70+'[18]Перевод 2 этапа УД'!G70</f>
        <v>0</v>
      </c>
      <c r="H70" s="327">
        <f t="shared" si="3"/>
        <v>63527</v>
      </c>
      <c r="I70" s="353">
        <f>'[18]Раз.пос.(Пр.2-24) '!I70+'[18]Перевод ДН дети'!I70+'[18]Перевод 2 этапа ДВН'!I70+'[18]Перевод 2 этапа УД'!I70</f>
        <v>0</v>
      </c>
      <c r="J70" s="327">
        <f>'[18]Раз.пос.(Пр.2-24) '!J70+'[18]Перевод ДН дети'!J70+'[18]Перевод 2 этапа ДВН'!J70+'[18]Перевод 2 этапа УД'!J70</f>
        <v>20826</v>
      </c>
      <c r="K70" s="327">
        <f>'[18]Раз.пос.(Пр.2-24) '!K70+'[18]Перевод ДН дети'!K70+'[18]Перевод 2 этапа ДВН'!K70+'[18]Перевод 2 этапа УД'!K70</f>
        <v>0</v>
      </c>
      <c r="L70" s="327">
        <f>'[18]Раз.пос.(Пр.2-24) '!L70+'[18]Перевод ДН дети'!L70+'[18]Перевод 2 этапа ДВН'!L70+'[18]Перевод 2 этапа УД'!L70</f>
        <v>42701</v>
      </c>
      <c r="M70" s="327">
        <f>'[18]Раз.пос.(Пр.2-24) '!M70+'[18]Перевод ДН дети'!M70+'[18]Перевод 2 этапа ДВН'!M70+'[18]Перевод 2 этапа УД'!M70</f>
        <v>1025</v>
      </c>
      <c r="N70" s="327">
        <f>'[18]Раз.пос.(Пр.2-24) '!N70+'[18]Перевод ДН дети'!N70+'[18]Перевод 2 этапа ДВН'!N70+'[18]Перевод 2 этапа УД'!N70</f>
        <v>439</v>
      </c>
      <c r="O70" s="322">
        <f t="shared" si="4"/>
        <v>0</v>
      </c>
      <c r="P70" s="327">
        <f>'[18]Раз.пос.(Пр.2-24) '!P70+'[18]Перевод ДН дети'!P70+'[18]Перевод 2 этапа ДВН'!P70+'[18]Перевод 2 этапа УД'!P70</f>
        <v>0</v>
      </c>
      <c r="Q70" s="327">
        <f>'[18]Раз.пос.(Пр.2-24) '!Q70+'[18]Перевод ДН дети'!Q70+'[18]Перевод 2 этапа ДВН'!Q70+'[18]Перевод 2 этапа УД'!Q70</f>
        <v>0</v>
      </c>
      <c r="R70" s="327">
        <f>'[18]Раз.пос.(Пр.2-24) '!R70+'[18]Перевод ДН дети'!R70+'[18]Перевод 2 этапа ДВН'!R70+'[18]Перевод 2 этапа УД'!R70</f>
        <v>0</v>
      </c>
      <c r="S70" s="327">
        <f>'[18]Раз.пос.(Пр.2-24) '!S70+'[18]Перевод ДН дети'!S70+'[18]Перевод 2 этапа ДВН'!S70+'[18]Перевод 2 этапа УД'!S70</f>
        <v>0</v>
      </c>
      <c r="V70" s="877"/>
    </row>
    <row r="71" spans="1:22" x14ac:dyDescent="0.2">
      <c r="A71" s="326">
        <v>61</v>
      </c>
      <c r="B71" s="240" t="s">
        <v>64</v>
      </c>
      <c r="C71" s="236" t="s">
        <v>201</v>
      </c>
      <c r="D71" s="322">
        <f t="shared" si="5"/>
        <v>14638</v>
      </c>
      <c r="E71" s="327">
        <f t="shared" si="2"/>
        <v>0</v>
      </c>
      <c r="F71" s="327">
        <f>'[18]Раз.пос.(Пр.2-24) '!F71+'[18]Перевод ДН дети'!F71+'[18]Перевод 2 этапа ДВН'!F71+'[18]Перевод 2 этапа УД'!F71</f>
        <v>0</v>
      </c>
      <c r="G71" s="327">
        <f>'[18]Раз.пос.(Пр.2-24) '!G71+'[18]Перевод ДН дети'!G71+'[18]Перевод 2 этапа ДВН'!G71+'[18]Перевод 2 этапа УД'!G71</f>
        <v>0</v>
      </c>
      <c r="H71" s="327">
        <f t="shared" si="3"/>
        <v>13174</v>
      </c>
      <c r="I71" s="353">
        <f>'[18]Раз.пос.(Пр.2-24) '!I71+'[18]Перевод ДН дети'!I71+'[18]Перевод 2 этапа ДВН'!I71+'[18]Перевод 2 этапа УД'!I71</f>
        <v>0</v>
      </c>
      <c r="J71" s="327">
        <f>'[18]Раз.пос.(Пр.2-24) '!J71+'[18]Перевод ДН дети'!J71+'[18]Перевод 2 этапа ДВН'!J71+'[18]Перевод 2 этапа УД'!J71</f>
        <v>7621</v>
      </c>
      <c r="K71" s="327">
        <f>'[18]Раз.пос.(Пр.2-24) '!K71+'[18]Перевод ДН дети'!K71+'[18]Перевод 2 этапа ДВН'!K71+'[18]Перевод 2 этапа УД'!K71</f>
        <v>0</v>
      </c>
      <c r="L71" s="327">
        <f>'[18]Раз.пос.(Пр.2-24) '!L71+'[18]Перевод ДН дети'!L71+'[18]Перевод 2 этапа ДВН'!L71+'[18]Перевод 2 этапа УД'!L71</f>
        <v>5553</v>
      </c>
      <c r="M71" s="327">
        <f>'[18]Раз.пос.(Пр.2-24) '!M71+'[18]Перевод ДН дети'!M71+'[18]Перевод 2 этапа ДВН'!M71+'[18]Перевод 2 этапа УД'!M71</f>
        <v>1025</v>
      </c>
      <c r="N71" s="327">
        <f>'[18]Раз.пос.(Пр.2-24) '!N71+'[18]Перевод ДН дети'!N71+'[18]Перевод 2 этапа ДВН'!N71+'[18]Перевод 2 этапа УД'!N71</f>
        <v>439</v>
      </c>
      <c r="O71" s="322">
        <f t="shared" si="4"/>
        <v>0</v>
      </c>
      <c r="P71" s="327">
        <f>'[18]Раз.пос.(Пр.2-24) '!P71+'[18]Перевод ДН дети'!P71+'[18]Перевод 2 этапа ДВН'!P71+'[18]Перевод 2 этапа УД'!P71</f>
        <v>0</v>
      </c>
      <c r="Q71" s="327">
        <f>'[18]Раз.пос.(Пр.2-24) '!Q71+'[18]Перевод ДН дети'!Q71+'[18]Перевод 2 этапа ДВН'!Q71+'[18]Перевод 2 этапа УД'!Q71</f>
        <v>0</v>
      </c>
      <c r="R71" s="327">
        <f>'[18]Раз.пос.(Пр.2-24) '!R71+'[18]Перевод ДН дети'!R71+'[18]Перевод 2 этапа ДВН'!R71+'[18]Перевод 2 этапа УД'!R71</f>
        <v>0</v>
      </c>
      <c r="S71" s="327">
        <f>'[18]Раз.пос.(Пр.2-24) '!S71+'[18]Перевод ДН дети'!S71+'[18]Перевод 2 этапа ДВН'!S71+'[18]Перевод 2 этапа УД'!S71</f>
        <v>0</v>
      </c>
      <c r="V71" s="877"/>
    </row>
    <row r="72" spans="1:22" x14ac:dyDescent="0.2">
      <c r="A72" s="326">
        <v>62</v>
      </c>
      <c r="B72" s="240" t="s">
        <v>66</v>
      </c>
      <c r="C72" s="236" t="s">
        <v>202</v>
      </c>
      <c r="D72" s="322">
        <f t="shared" si="5"/>
        <v>46344</v>
      </c>
      <c r="E72" s="327">
        <f t="shared" si="2"/>
        <v>1200</v>
      </c>
      <c r="F72" s="327">
        <f>'[18]Раз.пос.(Пр.2-24) '!F72+'[18]Перевод ДН дети'!F72+'[18]Перевод 2 этапа ДВН'!F72+'[18]Перевод 2 этапа УД'!F72</f>
        <v>1200</v>
      </c>
      <c r="G72" s="327">
        <f>'[18]Раз.пос.(Пр.2-24) '!G72+'[18]Перевод ДН дети'!G72+'[18]Перевод 2 этапа ДВН'!G72+'[18]Перевод 2 этапа УД'!G72</f>
        <v>0</v>
      </c>
      <c r="H72" s="327">
        <f t="shared" si="3"/>
        <v>43680</v>
      </c>
      <c r="I72" s="353">
        <f>'[18]Раз.пос.(Пр.2-24) '!I72+'[18]Перевод ДН дети'!I72+'[18]Перевод 2 этапа ДВН'!I72+'[18]Перевод 2 этапа УД'!I72</f>
        <v>0</v>
      </c>
      <c r="J72" s="327">
        <f>'[18]Раз.пос.(Пр.2-24) '!J72+'[18]Перевод ДН дети'!J72+'[18]Перевод 2 этапа ДВН'!J72+'[18]Перевод 2 этапа УД'!J72</f>
        <v>29644</v>
      </c>
      <c r="K72" s="327">
        <f>'[18]Раз.пос.(Пр.2-24) '!K72+'[18]Перевод ДН дети'!K72+'[18]Перевод 2 этапа ДВН'!K72+'[18]Перевод 2 этапа УД'!K72</f>
        <v>0</v>
      </c>
      <c r="L72" s="327">
        <f>'[18]Раз.пос.(Пр.2-24) '!L72+'[18]Перевод ДН дети'!L72+'[18]Перевод 2 этапа ДВН'!L72+'[18]Перевод 2 этапа УД'!L72</f>
        <v>14036</v>
      </c>
      <c r="M72" s="327">
        <f>'[18]Раз.пос.(Пр.2-24) '!M72+'[18]Перевод ДН дети'!M72+'[18]Перевод 2 этапа ДВН'!M72+'[18]Перевод 2 этапа УД'!M72</f>
        <v>1025</v>
      </c>
      <c r="N72" s="327">
        <f>'[18]Раз.пос.(Пр.2-24) '!N72+'[18]Перевод ДН дети'!N72+'[18]Перевод 2 этапа ДВН'!N72+'[18]Перевод 2 этапа УД'!N72</f>
        <v>439</v>
      </c>
      <c r="O72" s="322">
        <f t="shared" si="4"/>
        <v>0</v>
      </c>
      <c r="P72" s="327">
        <f>'[18]Раз.пос.(Пр.2-24) '!P72+'[18]Перевод ДН дети'!P72+'[18]Перевод 2 этапа ДВН'!P72+'[18]Перевод 2 этапа УД'!P72</f>
        <v>0</v>
      </c>
      <c r="Q72" s="327">
        <f>'[18]Раз.пос.(Пр.2-24) '!Q72+'[18]Перевод ДН дети'!Q72+'[18]Перевод 2 этапа ДВН'!Q72+'[18]Перевод 2 этапа УД'!Q72</f>
        <v>0</v>
      </c>
      <c r="R72" s="327">
        <f>'[18]Раз.пос.(Пр.2-24) '!R72+'[18]Перевод ДН дети'!R72+'[18]Перевод 2 этапа ДВН'!R72+'[18]Перевод 2 этапа УД'!R72</f>
        <v>0</v>
      </c>
      <c r="S72" s="327">
        <f>'[18]Раз.пос.(Пр.2-24) '!S72+'[18]Перевод ДН дети'!S72+'[18]Перевод 2 этапа ДВН'!S72+'[18]Перевод 2 этапа УД'!S72</f>
        <v>0</v>
      </c>
      <c r="V72" s="877"/>
    </row>
    <row r="73" spans="1:22" ht="24" x14ac:dyDescent="0.2">
      <c r="A73" s="326">
        <v>63</v>
      </c>
      <c r="B73" s="240" t="s">
        <v>203</v>
      </c>
      <c r="C73" s="236" t="s">
        <v>204</v>
      </c>
      <c r="D73" s="322">
        <f t="shared" si="5"/>
        <v>1989</v>
      </c>
      <c r="E73" s="327">
        <f t="shared" si="2"/>
        <v>0</v>
      </c>
      <c r="F73" s="327">
        <f>'[18]Раз.пос.(Пр.2-24) '!F73+'[18]Перевод ДН дети'!F73+'[18]Перевод 2 этапа ДВН'!F73+'[18]Перевод 2 этапа УД'!F73</f>
        <v>0</v>
      </c>
      <c r="G73" s="327">
        <f>'[18]Раз.пос.(Пр.2-24) '!G73+'[18]Перевод ДН дети'!G73+'[18]Перевод 2 этапа ДВН'!G73+'[18]Перевод 2 этапа УД'!G73</f>
        <v>0</v>
      </c>
      <c r="H73" s="327">
        <f t="shared" si="3"/>
        <v>1989</v>
      </c>
      <c r="I73" s="353">
        <f>'[18]Раз.пос.(Пр.2-24) '!I73+'[18]Перевод ДН дети'!I73+'[18]Перевод 2 этапа ДВН'!I73+'[18]Перевод 2 этапа УД'!I73</f>
        <v>0</v>
      </c>
      <c r="J73" s="327">
        <f>'[18]Раз.пос.(Пр.2-24) '!J73+'[18]Перевод ДН дети'!J73+'[18]Перевод 2 этапа ДВН'!J73+'[18]Перевод 2 этапа УД'!J73</f>
        <v>0</v>
      </c>
      <c r="K73" s="327">
        <f>'[18]Раз.пос.(Пр.2-24) '!K73+'[18]Перевод ДН дети'!K73+'[18]Перевод 2 этапа ДВН'!K73+'[18]Перевод 2 этапа УД'!K73</f>
        <v>1989</v>
      </c>
      <c r="L73" s="327">
        <f>'[18]Раз.пос.(Пр.2-24) '!L73+'[18]Перевод ДН дети'!L73+'[18]Перевод 2 этапа ДВН'!L73+'[18]Перевод 2 этапа УД'!L73</f>
        <v>0</v>
      </c>
      <c r="M73" s="327">
        <f>'[18]Раз.пос.(Пр.2-24) '!M73+'[18]Перевод ДН дети'!M73+'[18]Перевод 2 этапа ДВН'!M73+'[18]Перевод 2 этапа УД'!M73</f>
        <v>0</v>
      </c>
      <c r="N73" s="327">
        <f>'[18]Раз.пос.(Пр.2-24) '!N73+'[18]Перевод ДН дети'!N73+'[18]Перевод 2 этапа ДВН'!N73+'[18]Перевод 2 этапа УД'!N73</f>
        <v>0</v>
      </c>
      <c r="O73" s="322">
        <f t="shared" si="4"/>
        <v>0</v>
      </c>
      <c r="P73" s="327">
        <f>'[18]Раз.пос.(Пр.2-24) '!P73+'[18]Перевод ДН дети'!P73+'[18]Перевод 2 этапа ДВН'!P73+'[18]Перевод 2 этапа УД'!P73</f>
        <v>0</v>
      </c>
      <c r="Q73" s="327">
        <f>'[18]Раз.пос.(Пр.2-24) '!Q73+'[18]Перевод ДН дети'!Q73+'[18]Перевод 2 этапа ДВН'!Q73+'[18]Перевод 2 этапа УД'!Q73</f>
        <v>0</v>
      </c>
      <c r="R73" s="327">
        <f>'[18]Раз.пос.(Пр.2-24) '!R73+'[18]Перевод ДН дети'!R73+'[18]Перевод 2 этапа ДВН'!R73+'[18]Перевод 2 этапа УД'!R73</f>
        <v>0</v>
      </c>
      <c r="S73" s="327">
        <f>'[18]Раз.пос.(Пр.2-24) '!S73+'[18]Перевод ДН дети'!S73+'[18]Перевод 2 этапа ДВН'!S73+'[18]Перевод 2 этапа УД'!S73</f>
        <v>0</v>
      </c>
      <c r="V73" s="877"/>
    </row>
    <row r="74" spans="1:22" ht="24" x14ac:dyDescent="0.2">
      <c r="A74" s="326">
        <v>64</v>
      </c>
      <c r="B74" s="238" t="s">
        <v>205</v>
      </c>
      <c r="C74" s="236" t="s">
        <v>206</v>
      </c>
      <c r="D74" s="322">
        <f t="shared" si="5"/>
        <v>2942</v>
      </c>
      <c r="E74" s="327">
        <f t="shared" si="2"/>
        <v>0</v>
      </c>
      <c r="F74" s="327">
        <f>'[18]Раз.пос.(Пр.2-24) '!F74+'[18]Перевод ДН дети'!F74+'[18]Перевод 2 этапа ДВН'!F74+'[18]Перевод 2 этапа УД'!F74</f>
        <v>0</v>
      </c>
      <c r="G74" s="327">
        <f>'[18]Раз.пос.(Пр.2-24) '!G74+'[18]Перевод ДН дети'!G74+'[18]Перевод 2 этапа ДВН'!G74+'[18]Перевод 2 этапа УД'!G74</f>
        <v>0</v>
      </c>
      <c r="H74" s="327">
        <f t="shared" si="3"/>
        <v>2942</v>
      </c>
      <c r="I74" s="353">
        <f>'[18]Раз.пос.(Пр.2-24) '!I74+'[18]Перевод ДН дети'!I74+'[18]Перевод 2 этапа ДВН'!I74+'[18]Перевод 2 этапа УД'!I74</f>
        <v>0</v>
      </c>
      <c r="J74" s="327">
        <f>'[18]Раз.пос.(Пр.2-24) '!J74+'[18]Перевод ДН дети'!J74+'[18]Перевод 2 этапа ДВН'!J74+'[18]Перевод 2 этапа УД'!J74</f>
        <v>0</v>
      </c>
      <c r="K74" s="327">
        <f>'[18]Раз.пос.(Пр.2-24) '!K74+'[18]Перевод ДН дети'!K74+'[18]Перевод 2 этапа ДВН'!K74+'[18]Перевод 2 этапа УД'!K74</f>
        <v>2942</v>
      </c>
      <c r="L74" s="327">
        <f>'[18]Раз.пос.(Пр.2-24) '!L74+'[18]Перевод ДН дети'!L74+'[18]Перевод 2 этапа ДВН'!L74+'[18]Перевод 2 этапа УД'!L74</f>
        <v>0</v>
      </c>
      <c r="M74" s="327">
        <f>'[18]Раз.пос.(Пр.2-24) '!M74+'[18]Перевод ДН дети'!M74+'[18]Перевод 2 этапа ДВН'!M74+'[18]Перевод 2 этапа УД'!M74</f>
        <v>0</v>
      </c>
      <c r="N74" s="327">
        <f>'[18]Раз.пос.(Пр.2-24) '!N74+'[18]Перевод ДН дети'!N74+'[18]Перевод 2 этапа ДВН'!N74+'[18]Перевод 2 этапа УД'!N74</f>
        <v>0</v>
      </c>
      <c r="O74" s="322">
        <f t="shared" si="4"/>
        <v>0</v>
      </c>
      <c r="P74" s="327">
        <f>'[18]Раз.пос.(Пр.2-24) '!P74+'[18]Перевод ДН дети'!P74+'[18]Перевод 2 этапа ДВН'!P74+'[18]Перевод 2 этапа УД'!P74</f>
        <v>0</v>
      </c>
      <c r="Q74" s="327">
        <f>'[18]Раз.пос.(Пр.2-24) '!Q74+'[18]Перевод ДН дети'!Q74+'[18]Перевод 2 этапа ДВН'!Q74+'[18]Перевод 2 этапа УД'!Q74</f>
        <v>0</v>
      </c>
      <c r="R74" s="327">
        <f>'[18]Раз.пос.(Пр.2-24) '!R74+'[18]Перевод ДН дети'!R74+'[18]Перевод 2 этапа ДВН'!R74+'[18]Перевод 2 этапа УД'!R74</f>
        <v>0</v>
      </c>
      <c r="S74" s="327">
        <f>'[18]Раз.пос.(Пр.2-24) '!S74+'[18]Перевод ДН дети'!S74+'[18]Перевод 2 этапа ДВН'!S74+'[18]Перевод 2 этапа УД'!S74</f>
        <v>0</v>
      </c>
      <c r="V74" s="877"/>
    </row>
    <row r="75" spans="1:22" ht="24" x14ac:dyDescent="0.2">
      <c r="A75" s="326">
        <v>65</v>
      </c>
      <c r="B75" s="240" t="s">
        <v>207</v>
      </c>
      <c r="C75" s="236" t="s">
        <v>208</v>
      </c>
      <c r="D75" s="322">
        <f t="shared" si="5"/>
        <v>3503</v>
      </c>
      <c r="E75" s="327">
        <f t="shared" si="2"/>
        <v>0</v>
      </c>
      <c r="F75" s="327">
        <f>'[18]Раз.пос.(Пр.2-24) '!F75+'[18]Перевод ДН дети'!F75+'[18]Перевод 2 этапа ДВН'!F75+'[18]Перевод 2 этапа УД'!F75</f>
        <v>0</v>
      </c>
      <c r="G75" s="327">
        <f>'[18]Раз.пос.(Пр.2-24) '!G75+'[18]Перевод ДН дети'!G75+'[18]Перевод 2 этапа ДВН'!G75+'[18]Перевод 2 этапа УД'!G75</f>
        <v>0</v>
      </c>
      <c r="H75" s="327">
        <f t="shared" si="3"/>
        <v>3503</v>
      </c>
      <c r="I75" s="353">
        <f>'[18]Раз.пос.(Пр.2-24) '!I75+'[18]Перевод ДН дети'!I75+'[18]Перевод 2 этапа ДВН'!I75+'[18]Перевод 2 этапа УД'!I75</f>
        <v>0</v>
      </c>
      <c r="J75" s="327">
        <f>'[18]Раз.пос.(Пр.2-24) '!J75+'[18]Перевод ДН дети'!J75+'[18]Перевод 2 этапа ДВН'!J75+'[18]Перевод 2 этапа УД'!J75</f>
        <v>0</v>
      </c>
      <c r="K75" s="327">
        <f>'[18]Раз.пос.(Пр.2-24) '!K75+'[18]Перевод ДН дети'!K75+'[18]Перевод 2 этапа ДВН'!K75+'[18]Перевод 2 этапа УД'!K75</f>
        <v>3503</v>
      </c>
      <c r="L75" s="327">
        <f>'[18]Раз.пос.(Пр.2-24) '!L75+'[18]Перевод ДН дети'!L75+'[18]Перевод 2 этапа ДВН'!L75+'[18]Перевод 2 этапа УД'!L75</f>
        <v>0</v>
      </c>
      <c r="M75" s="327">
        <f>'[18]Раз.пос.(Пр.2-24) '!M75+'[18]Перевод ДН дети'!M75+'[18]Перевод 2 этапа ДВН'!M75+'[18]Перевод 2 этапа УД'!M75</f>
        <v>0</v>
      </c>
      <c r="N75" s="327">
        <f>'[18]Раз.пос.(Пр.2-24) '!N75+'[18]Перевод ДН дети'!N75+'[18]Перевод 2 этапа ДВН'!N75+'[18]Перевод 2 этапа УД'!N75</f>
        <v>0</v>
      </c>
      <c r="O75" s="322">
        <f t="shared" si="4"/>
        <v>0</v>
      </c>
      <c r="P75" s="327">
        <f>'[18]Раз.пос.(Пр.2-24) '!P75+'[18]Перевод ДН дети'!P75+'[18]Перевод 2 этапа ДВН'!P75+'[18]Перевод 2 этапа УД'!P75</f>
        <v>0</v>
      </c>
      <c r="Q75" s="327">
        <f>'[18]Раз.пос.(Пр.2-24) '!Q75+'[18]Перевод ДН дети'!Q75+'[18]Перевод 2 этапа ДВН'!Q75+'[18]Перевод 2 этапа УД'!Q75</f>
        <v>0</v>
      </c>
      <c r="R75" s="327">
        <f>'[18]Раз.пос.(Пр.2-24) '!R75+'[18]Перевод ДН дети'!R75+'[18]Перевод 2 этапа ДВН'!R75+'[18]Перевод 2 этапа УД'!R75</f>
        <v>0</v>
      </c>
      <c r="S75" s="327">
        <f>'[18]Раз.пос.(Пр.2-24) '!S75+'[18]Перевод ДН дети'!S75+'[18]Перевод 2 этапа ДВН'!S75+'[18]Перевод 2 этапа УД'!S75</f>
        <v>0</v>
      </c>
      <c r="V75" s="877"/>
    </row>
    <row r="76" spans="1:22" ht="24" x14ac:dyDescent="0.2">
      <c r="A76" s="326">
        <v>66</v>
      </c>
      <c r="B76" s="240" t="s">
        <v>209</v>
      </c>
      <c r="C76" s="236" t="s">
        <v>210</v>
      </c>
      <c r="D76" s="322">
        <f t="shared" si="5"/>
        <v>2599</v>
      </c>
      <c r="E76" s="327">
        <f t="shared" ref="E76:E139" si="6">F76+G76</f>
        <v>0</v>
      </c>
      <c r="F76" s="327">
        <f>'[18]Раз.пос.(Пр.2-24) '!F76+'[18]Перевод ДН дети'!F76+'[18]Перевод 2 этапа ДВН'!F76+'[18]Перевод 2 этапа УД'!F76</f>
        <v>0</v>
      </c>
      <c r="G76" s="327">
        <f>'[18]Раз.пос.(Пр.2-24) '!G76+'[18]Перевод ДН дети'!G76+'[18]Перевод 2 этапа ДВН'!G76+'[18]Перевод 2 этапа УД'!G76</f>
        <v>0</v>
      </c>
      <c r="H76" s="327">
        <f t="shared" ref="H76:H139" si="7">SUM(I76:L76)</f>
        <v>2599</v>
      </c>
      <c r="I76" s="353">
        <f>'[18]Раз.пос.(Пр.2-24) '!I76+'[18]Перевод ДН дети'!I76+'[18]Перевод 2 этапа ДВН'!I76+'[18]Перевод 2 этапа УД'!I76</f>
        <v>0</v>
      </c>
      <c r="J76" s="327">
        <f>'[18]Раз.пос.(Пр.2-24) '!J76+'[18]Перевод ДН дети'!J76+'[18]Перевод 2 этапа ДВН'!J76+'[18]Перевод 2 этапа УД'!J76</f>
        <v>0</v>
      </c>
      <c r="K76" s="327">
        <f>'[18]Раз.пос.(Пр.2-24) '!K76+'[18]Перевод ДН дети'!K76+'[18]Перевод 2 этапа ДВН'!K76+'[18]Перевод 2 этапа УД'!K76</f>
        <v>2599</v>
      </c>
      <c r="L76" s="327">
        <f>'[18]Раз.пос.(Пр.2-24) '!L76+'[18]Перевод ДН дети'!L76+'[18]Перевод 2 этапа ДВН'!L76+'[18]Перевод 2 этапа УД'!L76</f>
        <v>0</v>
      </c>
      <c r="M76" s="327">
        <f>'[18]Раз.пос.(Пр.2-24) '!M76+'[18]Перевод ДН дети'!M76+'[18]Перевод 2 этапа ДВН'!M76+'[18]Перевод 2 этапа УД'!M76</f>
        <v>0</v>
      </c>
      <c r="N76" s="327">
        <f>'[18]Раз.пос.(Пр.2-24) '!N76+'[18]Перевод ДН дети'!N76+'[18]Перевод 2 этапа ДВН'!N76+'[18]Перевод 2 этапа УД'!N76</f>
        <v>0</v>
      </c>
      <c r="O76" s="322">
        <f t="shared" ref="O76:O139" si="8">P76+Q76+R76</f>
        <v>0</v>
      </c>
      <c r="P76" s="327">
        <f>'[18]Раз.пос.(Пр.2-24) '!P76+'[18]Перевод ДН дети'!P76+'[18]Перевод 2 этапа ДВН'!P76+'[18]Перевод 2 этапа УД'!P76</f>
        <v>0</v>
      </c>
      <c r="Q76" s="327">
        <f>'[18]Раз.пос.(Пр.2-24) '!Q76+'[18]Перевод ДН дети'!Q76+'[18]Перевод 2 этапа ДВН'!Q76+'[18]Перевод 2 этапа УД'!Q76</f>
        <v>0</v>
      </c>
      <c r="R76" s="327">
        <f>'[18]Раз.пос.(Пр.2-24) '!R76+'[18]Перевод ДН дети'!R76+'[18]Перевод 2 этапа ДВН'!R76+'[18]Перевод 2 этапа УД'!R76</f>
        <v>0</v>
      </c>
      <c r="S76" s="327">
        <f>'[18]Раз.пос.(Пр.2-24) '!S76+'[18]Перевод ДН дети'!S76+'[18]Перевод 2 этапа ДВН'!S76+'[18]Перевод 2 этапа УД'!S76</f>
        <v>0</v>
      </c>
      <c r="V76" s="877"/>
    </row>
    <row r="77" spans="1:22" ht="24" x14ac:dyDescent="0.2">
      <c r="A77" s="326">
        <v>67</v>
      </c>
      <c r="B77" s="238" t="s">
        <v>211</v>
      </c>
      <c r="C77" s="236" t="s">
        <v>212</v>
      </c>
      <c r="D77" s="322">
        <f t="shared" ref="D77:D140" si="9">E77+H77+M77+N77+O77</f>
        <v>13091</v>
      </c>
      <c r="E77" s="327">
        <f t="shared" si="6"/>
        <v>0</v>
      </c>
      <c r="F77" s="327">
        <f>'[18]Раз.пос.(Пр.2-24) '!F77+'[18]Перевод ДН дети'!F77+'[18]Перевод 2 этапа ДВН'!F77+'[18]Перевод 2 этапа УД'!F77</f>
        <v>0</v>
      </c>
      <c r="G77" s="327">
        <f>'[18]Раз.пос.(Пр.2-24) '!G77+'[18]Перевод ДН дети'!G77+'[18]Перевод 2 этапа ДВН'!G77+'[18]Перевод 2 этапа УД'!G77</f>
        <v>0</v>
      </c>
      <c r="H77" s="327">
        <f t="shared" si="7"/>
        <v>13091</v>
      </c>
      <c r="I77" s="353">
        <f>'[18]Раз.пос.(Пр.2-24) '!I77+'[18]Перевод ДН дети'!I77+'[18]Перевод 2 этапа ДВН'!I77+'[18]Перевод 2 этапа УД'!I77</f>
        <v>2072</v>
      </c>
      <c r="J77" s="327">
        <f>'[18]Раз.пос.(Пр.2-24) '!J77+'[18]Перевод ДН дети'!J77+'[18]Перевод 2 этапа ДВН'!J77+'[18]Перевод 2 этапа УД'!J77</f>
        <v>0</v>
      </c>
      <c r="K77" s="327">
        <f>'[18]Раз.пос.(Пр.2-24) '!K77+'[18]Перевод ДН дети'!K77+'[18]Перевод 2 этапа ДВН'!K77+'[18]Перевод 2 этапа УД'!K77</f>
        <v>11019</v>
      </c>
      <c r="L77" s="327">
        <f>'[18]Раз.пос.(Пр.2-24) '!L77+'[18]Перевод ДН дети'!L77+'[18]Перевод 2 этапа ДВН'!L77+'[18]Перевод 2 этапа УД'!L77</f>
        <v>0</v>
      </c>
      <c r="M77" s="327">
        <f>'[18]Раз.пос.(Пр.2-24) '!M77+'[18]Перевод ДН дети'!M77+'[18]Перевод 2 этапа ДВН'!M77+'[18]Перевод 2 этапа УД'!M77</f>
        <v>0</v>
      </c>
      <c r="N77" s="327">
        <f>'[18]Раз.пос.(Пр.2-24) '!N77+'[18]Перевод ДН дети'!N77+'[18]Перевод 2 этапа ДВН'!N77+'[18]Перевод 2 этапа УД'!N77</f>
        <v>0</v>
      </c>
      <c r="O77" s="322">
        <f t="shared" si="8"/>
        <v>0</v>
      </c>
      <c r="P77" s="327">
        <f>'[18]Раз.пос.(Пр.2-24) '!P77+'[18]Перевод ДН дети'!P77+'[18]Перевод 2 этапа ДВН'!P77+'[18]Перевод 2 этапа УД'!P77</f>
        <v>0</v>
      </c>
      <c r="Q77" s="327">
        <f>'[18]Раз.пос.(Пр.2-24) '!Q77+'[18]Перевод ДН дети'!Q77+'[18]Перевод 2 этапа ДВН'!Q77+'[18]Перевод 2 этапа УД'!Q77</f>
        <v>0</v>
      </c>
      <c r="R77" s="327">
        <f>'[18]Раз.пос.(Пр.2-24) '!R77+'[18]Перевод ДН дети'!R77+'[18]Перевод 2 этапа ДВН'!R77+'[18]Перевод 2 этапа УД'!R77</f>
        <v>0</v>
      </c>
      <c r="S77" s="327">
        <f>'[18]Раз.пос.(Пр.2-24) '!S77+'[18]Перевод ДН дети'!S77+'[18]Перевод 2 этапа ДВН'!S77+'[18]Перевод 2 этапа УД'!S77</f>
        <v>0</v>
      </c>
      <c r="V77" s="877"/>
    </row>
    <row r="78" spans="1:22" ht="24" x14ac:dyDescent="0.2">
      <c r="A78" s="326">
        <v>68</v>
      </c>
      <c r="B78" s="238" t="s">
        <v>213</v>
      </c>
      <c r="C78" s="236" t="s">
        <v>214</v>
      </c>
      <c r="D78" s="322">
        <f t="shared" si="9"/>
        <v>2414</v>
      </c>
      <c r="E78" s="327">
        <f t="shared" si="6"/>
        <v>0</v>
      </c>
      <c r="F78" s="327">
        <f>'[18]Раз.пос.(Пр.2-24) '!F78+'[18]Перевод ДН дети'!F78+'[18]Перевод 2 этапа ДВН'!F78+'[18]Перевод 2 этапа УД'!F78</f>
        <v>0</v>
      </c>
      <c r="G78" s="327">
        <f>'[18]Раз.пос.(Пр.2-24) '!G78+'[18]Перевод ДН дети'!G78+'[18]Перевод 2 этапа ДВН'!G78+'[18]Перевод 2 этапа УД'!G78</f>
        <v>0</v>
      </c>
      <c r="H78" s="327">
        <f t="shared" si="7"/>
        <v>2414</v>
      </c>
      <c r="I78" s="353">
        <f>'[18]Раз.пос.(Пр.2-24) '!I78+'[18]Перевод ДН дети'!I78+'[18]Перевод 2 этапа ДВН'!I78+'[18]Перевод 2 этапа УД'!I78</f>
        <v>0</v>
      </c>
      <c r="J78" s="327">
        <f>'[18]Раз.пос.(Пр.2-24) '!J78+'[18]Перевод ДН дети'!J78+'[18]Перевод 2 этапа ДВН'!J78+'[18]Перевод 2 этапа УД'!J78</f>
        <v>0</v>
      </c>
      <c r="K78" s="327">
        <f>'[18]Раз.пос.(Пр.2-24) '!K78+'[18]Перевод ДН дети'!K78+'[18]Перевод 2 этапа ДВН'!K78+'[18]Перевод 2 этапа УД'!K78</f>
        <v>2414</v>
      </c>
      <c r="L78" s="327">
        <f>'[18]Раз.пос.(Пр.2-24) '!L78+'[18]Перевод ДН дети'!L78+'[18]Перевод 2 этапа ДВН'!L78+'[18]Перевод 2 этапа УД'!L78</f>
        <v>0</v>
      </c>
      <c r="M78" s="327">
        <f>'[18]Раз.пос.(Пр.2-24) '!M78+'[18]Перевод ДН дети'!M78+'[18]Перевод 2 этапа ДВН'!M78+'[18]Перевод 2 этапа УД'!M78</f>
        <v>0</v>
      </c>
      <c r="N78" s="327">
        <f>'[18]Раз.пос.(Пр.2-24) '!N78+'[18]Перевод ДН дети'!N78+'[18]Перевод 2 этапа ДВН'!N78+'[18]Перевод 2 этапа УД'!N78</f>
        <v>0</v>
      </c>
      <c r="O78" s="322">
        <f t="shared" si="8"/>
        <v>0</v>
      </c>
      <c r="P78" s="327">
        <f>'[18]Раз.пос.(Пр.2-24) '!P78+'[18]Перевод ДН дети'!P78+'[18]Перевод 2 этапа ДВН'!P78+'[18]Перевод 2 этапа УД'!P78</f>
        <v>0</v>
      </c>
      <c r="Q78" s="327">
        <f>'[18]Раз.пос.(Пр.2-24) '!Q78+'[18]Перевод ДН дети'!Q78+'[18]Перевод 2 этапа ДВН'!Q78+'[18]Перевод 2 этапа УД'!Q78</f>
        <v>0</v>
      </c>
      <c r="R78" s="327">
        <f>'[18]Раз.пос.(Пр.2-24) '!R78+'[18]Перевод ДН дети'!R78+'[18]Перевод 2 этапа ДВН'!R78+'[18]Перевод 2 этапа УД'!R78</f>
        <v>0</v>
      </c>
      <c r="S78" s="327">
        <f>'[18]Раз.пос.(Пр.2-24) '!S78+'[18]Перевод ДН дети'!S78+'[18]Перевод 2 этапа ДВН'!S78+'[18]Перевод 2 этапа УД'!S78</f>
        <v>0</v>
      </c>
      <c r="V78" s="877"/>
    </row>
    <row r="79" spans="1:22" ht="24" x14ac:dyDescent="0.2">
      <c r="A79" s="326">
        <v>69</v>
      </c>
      <c r="B79" s="238" t="s">
        <v>215</v>
      </c>
      <c r="C79" s="236" t="s">
        <v>216</v>
      </c>
      <c r="D79" s="322">
        <f t="shared" si="9"/>
        <v>2593</v>
      </c>
      <c r="E79" s="327">
        <f t="shared" si="6"/>
        <v>0</v>
      </c>
      <c r="F79" s="327">
        <f>'[18]Раз.пос.(Пр.2-24) '!F79+'[18]Перевод ДН дети'!F79+'[18]Перевод 2 этапа ДВН'!F79+'[18]Перевод 2 этапа УД'!F79</f>
        <v>0</v>
      </c>
      <c r="G79" s="327">
        <f>'[18]Раз.пос.(Пр.2-24) '!G79+'[18]Перевод ДН дети'!G79+'[18]Перевод 2 этапа ДВН'!G79+'[18]Перевод 2 этапа УД'!G79</f>
        <v>0</v>
      </c>
      <c r="H79" s="327">
        <f t="shared" si="7"/>
        <v>2593</v>
      </c>
      <c r="I79" s="353">
        <f>'[18]Раз.пос.(Пр.2-24) '!I79+'[18]Перевод ДН дети'!I79+'[18]Перевод 2 этапа ДВН'!I79+'[18]Перевод 2 этапа УД'!I79</f>
        <v>0</v>
      </c>
      <c r="J79" s="327">
        <f>'[18]Раз.пос.(Пр.2-24) '!J79+'[18]Перевод ДН дети'!J79+'[18]Перевод 2 этапа ДВН'!J79+'[18]Перевод 2 этапа УД'!J79</f>
        <v>0</v>
      </c>
      <c r="K79" s="327">
        <f>'[18]Раз.пос.(Пр.2-24) '!K79+'[18]Перевод ДН дети'!K79+'[18]Перевод 2 этапа ДВН'!K79+'[18]Перевод 2 этапа УД'!K79</f>
        <v>2593</v>
      </c>
      <c r="L79" s="327">
        <f>'[18]Раз.пос.(Пр.2-24) '!L79+'[18]Перевод ДН дети'!L79+'[18]Перевод 2 этапа ДВН'!L79+'[18]Перевод 2 этапа УД'!L79</f>
        <v>0</v>
      </c>
      <c r="M79" s="327">
        <f>'[18]Раз.пос.(Пр.2-24) '!M79+'[18]Перевод ДН дети'!M79+'[18]Перевод 2 этапа ДВН'!M79+'[18]Перевод 2 этапа УД'!M79</f>
        <v>0</v>
      </c>
      <c r="N79" s="327">
        <f>'[18]Раз.пос.(Пр.2-24) '!N79+'[18]Перевод ДН дети'!N79+'[18]Перевод 2 этапа ДВН'!N79+'[18]Перевод 2 этапа УД'!N79</f>
        <v>0</v>
      </c>
      <c r="O79" s="322">
        <f t="shared" si="8"/>
        <v>0</v>
      </c>
      <c r="P79" s="327">
        <f>'[18]Раз.пос.(Пр.2-24) '!P79+'[18]Перевод ДН дети'!P79+'[18]Перевод 2 этапа ДВН'!P79+'[18]Перевод 2 этапа УД'!P79</f>
        <v>0</v>
      </c>
      <c r="Q79" s="327">
        <f>'[18]Раз.пос.(Пр.2-24) '!Q79+'[18]Перевод ДН дети'!Q79+'[18]Перевод 2 этапа ДВН'!Q79+'[18]Перевод 2 этапа УД'!Q79</f>
        <v>0</v>
      </c>
      <c r="R79" s="327">
        <f>'[18]Раз.пос.(Пр.2-24) '!R79+'[18]Перевод ДН дети'!R79+'[18]Перевод 2 этапа ДВН'!R79+'[18]Перевод 2 этапа УД'!R79</f>
        <v>0</v>
      </c>
      <c r="S79" s="327">
        <f>'[18]Раз.пос.(Пр.2-24) '!S79+'[18]Перевод ДН дети'!S79+'[18]Перевод 2 этапа ДВН'!S79+'[18]Перевод 2 этапа УД'!S79</f>
        <v>0</v>
      </c>
      <c r="V79" s="877"/>
    </row>
    <row r="80" spans="1:22" x14ac:dyDescent="0.2">
      <c r="A80" s="326">
        <v>70</v>
      </c>
      <c r="B80" s="235" t="s">
        <v>217</v>
      </c>
      <c r="C80" s="236" t="s">
        <v>218</v>
      </c>
      <c r="D80" s="322">
        <f t="shared" si="9"/>
        <v>76552</v>
      </c>
      <c r="E80" s="327">
        <f t="shared" si="6"/>
        <v>0</v>
      </c>
      <c r="F80" s="327">
        <f>'[18]Раз.пос.(Пр.2-24) '!F80+'[18]Перевод ДН дети'!F80+'[18]Перевод 2 этапа ДВН'!F80+'[18]Перевод 2 этапа УД'!F80</f>
        <v>0</v>
      </c>
      <c r="G80" s="327">
        <f>'[18]Раз.пос.(Пр.2-24) '!G80+'[18]Перевод ДН дети'!G80+'[18]Перевод 2 этапа ДВН'!G80+'[18]Перевод 2 этапа УД'!G80</f>
        <v>0</v>
      </c>
      <c r="H80" s="327">
        <f t="shared" si="7"/>
        <v>75088</v>
      </c>
      <c r="I80" s="353">
        <f>'[18]Раз.пос.(Пр.2-24) '!I80+'[18]Перевод ДН дети'!I80+'[18]Перевод 2 этапа ДВН'!I80+'[18]Перевод 2 этапа УД'!I80</f>
        <v>0</v>
      </c>
      <c r="J80" s="327">
        <f>'[18]Раз.пос.(Пр.2-24) '!J80+'[18]Перевод ДН дети'!J80+'[18]Перевод 2 этапа ДВН'!J80+'[18]Перевод 2 этапа УД'!J80</f>
        <v>18394</v>
      </c>
      <c r="K80" s="327">
        <f>'[18]Раз.пос.(Пр.2-24) '!K80+'[18]Перевод ДН дети'!K80+'[18]Перевод 2 этапа ДВН'!K80+'[18]Перевод 2 этапа УД'!K80</f>
        <v>209</v>
      </c>
      <c r="L80" s="327">
        <f>'[18]Раз.пос.(Пр.2-24) '!L80+'[18]Перевод ДН дети'!L80+'[18]Перевод 2 этапа ДВН'!L80+'[18]Перевод 2 этапа УД'!L80</f>
        <v>56485</v>
      </c>
      <c r="M80" s="327">
        <f>'[18]Раз.пос.(Пр.2-24) '!M80+'[18]Перевод ДН дети'!M80+'[18]Перевод 2 этапа ДВН'!M80+'[18]Перевод 2 этапа УД'!M80</f>
        <v>1025</v>
      </c>
      <c r="N80" s="327">
        <f>'[18]Раз.пос.(Пр.2-24) '!N80+'[18]Перевод ДН дети'!N80+'[18]Перевод 2 этапа ДВН'!N80+'[18]Перевод 2 этапа УД'!N80</f>
        <v>439</v>
      </c>
      <c r="O80" s="322">
        <f t="shared" si="8"/>
        <v>0</v>
      </c>
      <c r="P80" s="327">
        <f>'[18]Раз.пос.(Пр.2-24) '!P80+'[18]Перевод ДН дети'!P80+'[18]Перевод 2 этапа ДВН'!P80+'[18]Перевод 2 этапа УД'!P80</f>
        <v>0</v>
      </c>
      <c r="Q80" s="327">
        <f>'[18]Раз.пос.(Пр.2-24) '!Q80+'[18]Перевод ДН дети'!Q80+'[18]Перевод 2 этапа ДВН'!Q80+'[18]Перевод 2 этапа УД'!Q80</f>
        <v>0</v>
      </c>
      <c r="R80" s="327">
        <f>'[18]Раз.пос.(Пр.2-24) '!R80+'[18]Перевод ДН дети'!R80+'[18]Перевод 2 этапа ДВН'!R80+'[18]Перевод 2 этапа УД'!R80</f>
        <v>0</v>
      </c>
      <c r="S80" s="327">
        <f>'[18]Раз.пос.(Пр.2-24) '!S80+'[18]Перевод ДН дети'!S80+'[18]Перевод 2 этапа ДВН'!S80+'[18]Перевод 2 этапа УД'!S80</f>
        <v>0</v>
      </c>
      <c r="V80" s="877"/>
    </row>
    <row r="81" spans="1:22" x14ac:dyDescent="0.2">
      <c r="A81" s="326">
        <v>71</v>
      </c>
      <c r="B81" s="238" t="s">
        <v>50</v>
      </c>
      <c r="C81" s="236" t="s">
        <v>219</v>
      </c>
      <c r="D81" s="322">
        <f t="shared" si="9"/>
        <v>98884</v>
      </c>
      <c r="E81" s="327">
        <f t="shared" si="6"/>
        <v>0</v>
      </c>
      <c r="F81" s="327">
        <f>'[18]Раз.пос.(Пр.2-24) '!F81+'[18]Перевод ДН дети'!F81+'[18]Перевод 2 этапа ДВН'!F81+'[18]Перевод 2 этапа УД'!F81</f>
        <v>0</v>
      </c>
      <c r="G81" s="327">
        <f>'[18]Раз.пос.(Пр.2-24) '!G81+'[18]Перевод ДН дети'!G81+'[18]Перевод 2 этапа ДВН'!G81+'[18]Перевод 2 этапа УД'!G81</f>
        <v>0</v>
      </c>
      <c r="H81" s="327">
        <f t="shared" si="7"/>
        <v>91999</v>
      </c>
      <c r="I81" s="353">
        <f>'[18]Раз.пос.(Пр.2-24) '!I81+'[18]Перевод ДН дети'!I81+'[18]Перевод 2 этапа ДВН'!I81+'[18]Перевод 2 этапа УД'!I81</f>
        <v>0</v>
      </c>
      <c r="J81" s="327">
        <f>'[18]Раз.пос.(Пр.2-24) '!J81+'[18]Перевод ДН дети'!J81+'[18]Перевод 2 этапа ДВН'!J81+'[18]Перевод 2 этапа УД'!J81</f>
        <v>59037</v>
      </c>
      <c r="K81" s="327">
        <f>'[18]Раз.пос.(Пр.2-24) '!K81+'[18]Перевод ДН дети'!K81+'[18]Перевод 2 этапа ДВН'!K81+'[18]Перевод 2 этапа УД'!K81</f>
        <v>0</v>
      </c>
      <c r="L81" s="327">
        <f>'[18]Раз.пос.(Пр.2-24) '!L81+'[18]Перевод ДН дети'!L81+'[18]Перевод 2 этапа ДВН'!L81+'[18]Перевод 2 этапа УД'!L81</f>
        <v>32962</v>
      </c>
      <c r="M81" s="327">
        <f>'[18]Раз.пос.(Пр.2-24) '!M81+'[18]Перевод ДН дети'!M81+'[18]Перевод 2 этапа ДВН'!M81+'[18]Перевод 2 этапа УД'!M81</f>
        <v>3074</v>
      </c>
      <c r="N81" s="327">
        <f>'[18]Раз.пос.(Пр.2-24) '!N81+'[18]Перевод ДН дети'!N81+'[18]Перевод 2 этапа ДВН'!N81+'[18]Перевод 2 этапа УД'!N81</f>
        <v>1318</v>
      </c>
      <c r="O81" s="322">
        <f t="shared" si="8"/>
        <v>2493</v>
      </c>
      <c r="P81" s="327">
        <f>'[18]Раз.пос.(Пр.2-24) '!P81+'[18]Перевод ДН дети'!P81+'[18]Перевод 2 этапа ДВН'!P81+'[18]Перевод 2 этапа УД'!P81</f>
        <v>0</v>
      </c>
      <c r="Q81" s="327">
        <f>'[18]Раз.пос.(Пр.2-24) '!Q81+'[18]Перевод ДН дети'!Q81+'[18]Перевод 2 этапа ДВН'!Q81+'[18]Перевод 2 этапа УД'!Q81</f>
        <v>0</v>
      </c>
      <c r="R81" s="327">
        <f>'[18]Раз.пос.(Пр.2-24) '!R81+'[18]Перевод ДН дети'!R81+'[18]Перевод 2 этапа ДВН'!R81+'[18]Перевод 2 этапа УД'!R81</f>
        <v>2493</v>
      </c>
      <c r="S81" s="327">
        <f>'[18]Раз.пос.(Пр.2-24) '!S81+'[18]Перевод ДН дети'!S81+'[18]Перевод 2 этапа ДВН'!S81+'[18]Перевод 2 этапа УД'!S81</f>
        <v>0</v>
      </c>
      <c r="V81" s="877"/>
    </row>
    <row r="82" spans="1:22" x14ac:dyDescent="0.2">
      <c r="A82" s="326">
        <v>72</v>
      </c>
      <c r="B82" s="235" t="s">
        <v>52</v>
      </c>
      <c r="C82" s="236" t="s">
        <v>220</v>
      </c>
      <c r="D82" s="322">
        <f t="shared" si="9"/>
        <v>41567</v>
      </c>
      <c r="E82" s="327">
        <f t="shared" si="6"/>
        <v>0</v>
      </c>
      <c r="F82" s="327">
        <f>'[18]Раз.пос.(Пр.2-24) '!F82+'[18]Перевод ДН дети'!F82+'[18]Перевод 2 этапа ДВН'!F82+'[18]Перевод 2 этапа УД'!F82</f>
        <v>0</v>
      </c>
      <c r="G82" s="327">
        <f>'[18]Раз.пос.(Пр.2-24) '!G82+'[18]Перевод ДН дети'!G82+'[18]Перевод 2 этапа ДВН'!G82+'[18]Перевод 2 этапа УД'!G82</f>
        <v>0</v>
      </c>
      <c r="H82" s="327">
        <f t="shared" si="7"/>
        <v>35753</v>
      </c>
      <c r="I82" s="353">
        <f>'[18]Раз.пос.(Пр.2-24) '!I82+'[18]Перевод ДН дети'!I82+'[18]Перевод 2 этапа ДВН'!I82+'[18]Перевод 2 этапа УД'!I82</f>
        <v>0</v>
      </c>
      <c r="J82" s="327">
        <f>'[18]Раз.пос.(Пр.2-24) '!J82+'[18]Перевод ДН дети'!J82+'[18]Перевод 2 этапа ДВН'!J82+'[18]Перевод 2 этапа УД'!J82</f>
        <v>16818</v>
      </c>
      <c r="K82" s="327">
        <f>'[18]Раз.пос.(Пр.2-24) '!K82+'[18]Перевод ДН дети'!K82+'[18]Перевод 2 этапа ДВН'!K82+'[18]Перевод 2 этапа УД'!K82</f>
        <v>6348</v>
      </c>
      <c r="L82" s="327">
        <f>'[18]Раз.пос.(Пр.2-24) '!L82+'[18]Перевод ДН дети'!L82+'[18]Перевод 2 этапа ДВН'!L82+'[18]Перевод 2 этапа УД'!L82</f>
        <v>12587</v>
      </c>
      <c r="M82" s="327">
        <f>'[18]Раз.пос.(Пр.2-24) '!M82+'[18]Перевод ДН дети'!M82+'[18]Перевод 2 этапа ДВН'!M82+'[18]Перевод 2 этапа УД'!M82</f>
        <v>1025</v>
      </c>
      <c r="N82" s="327">
        <f>'[18]Раз.пос.(Пр.2-24) '!N82+'[18]Перевод ДН дети'!N82+'[18]Перевод 2 этапа ДВН'!N82+'[18]Перевод 2 этапа УД'!N82</f>
        <v>439</v>
      </c>
      <c r="O82" s="322">
        <f t="shared" si="8"/>
        <v>4350</v>
      </c>
      <c r="P82" s="327">
        <f>'[18]Раз.пос.(Пр.2-24) '!P82+'[18]Перевод ДН дети'!P82+'[18]Перевод 2 этапа ДВН'!P82+'[18]Перевод 2 этапа УД'!P82</f>
        <v>4350</v>
      </c>
      <c r="Q82" s="327">
        <f>'[18]Раз.пос.(Пр.2-24) '!Q82+'[18]Перевод ДН дети'!Q82+'[18]Перевод 2 этапа ДВН'!Q82+'[18]Перевод 2 этапа УД'!Q82</f>
        <v>0</v>
      </c>
      <c r="R82" s="327">
        <f>'[18]Раз.пос.(Пр.2-24) '!R82+'[18]Перевод ДН дети'!R82+'[18]Перевод 2 этапа ДВН'!R82+'[18]Перевод 2 этапа УД'!R82</f>
        <v>0</v>
      </c>
      <c r="S82" s="327">
        <f>'[18]Раз.пос.(Пр.2-24) '!S82+'[18]Перевод ДН дети'!S82+'[18]Перевод 2 этапа ДВН'!S82+'[18]Перевод 2 этапа УД'!S82</f>
        <v>0</v>
      </c>
      <c r="V82" s="877"/>
    </row>
    <row r="83" spans="1:22" x14ac:dyDescent="0.2">
      <c r="A83" s="326">
        <v>73</v>
      </c>
      <c r="B83" s="238" t="s">
        <v>44</v>
      </c>
      <c r="C83" s="236" t="s">
        <v>221</v>
      </c>
      <c r="D83" s="322">
        <f t="shared" si="9"/>
        <v>45341</v>
      </c>
      <c r="E83" s="327">
        <f t="shared" si="6"/>
        <v>0</v>
      </c>
      <c r="F83" s="327">
        <f>'[18]Раз.пос.(Пр.2-24) '!F83+'[18]Перевод ДН дети'!F83+'[18]Перевод 2 этапа ДВН'!F83+'[18]Перевод 2 этапа УД'!F83</f>
        <v>0</v>
      </c>
      <c r="G83" s="327">
        <f>'[18]Раз.пос.(Пр.2-24) '!G83+'[18]Перевод ДН дети'!G83+'[18]Перевод 2 этапа ДВН'!G83+'[18]Перевод 2 этапа УД'!G83</f>
        <v>0</v>
      </c>
      <c r="H83" s="327">
        <f t="shared" si="7"/>
        <v>45341</v>
      </c>
      <c r="I83" s="353">
        <f>'[18]Раз.пос.(Пр.2-24) '!I83+'[18]Перевод ДН дети'!I83+'[18]Перевод 2 этапа ДВН'!I83+'[18]Перевод 2 этапа УД'!I83</f>
        <v>0</v>
      </c>
      <c r="J83" s="327">
        <f>'[18]Раз.пос.(Пр.2-24) '!J83+'[18]Перевод ДН дети'!J83+'[18]Перевод 2 этапа ДВН'!J83+'[18]Перевод 2 этапа УД'!J83</f>
        <v>15854</v>
      </c>
      <c r="K83" s="327">
        <f>'[18]Раз.пос.(Пр.2-24) '!K83+'[18]Перевод ДН дети'!K83+'[18]Перевод 2 этапа ДВН'!K83+'[18]Перевод 2 этапа УД'!K83</f>
        <v>4328</v>
      </c>
      <c r="L83" s="327">
        <f>'[18]Раз.пос.(Пр.2-24) '!L83+'[18]Перевод ДН дети'!L83+'[18]Перевод 2 этапа ДВН'!L83+'[18]Перевод 2 этапа УД'!L83</f>
        <v>25159</v>
      </c>
      <c r="M83" s="327">
        <f>'[18]Раз.пос.(Пр.2-24) '!M83+'[18]Перевод ДН дети'!M83+'[18]Перевод 2 этапа ДВН'!M83+'[18]Перевод 2 этапа УД'!M83</f>
        <v>0</v>
      </c>
      <c r="N83" s="327">
        <f>'[18]Раз.пос.(Пр.2-24) '!N83+'[18]Перевод ДН дети'!N83+'[18]Перевод 2 этапа ДВН'!N83+'[18]Перевод 2 этапа УД'!N83</f>
        <v>0</v>
      </c>
      <c r="O83" s="322">
        <f t="shared" si="8"/>
        <v>0</v>
      </c>
      <c r="P83" s="327">
        <f>'[18]Раз.пос.(Пр.2-24) '!P83+'[18]Перевод ДН дети'!P83+'[18]Перевод 2 этапа ДВН'!P83+'[18]Перевод 2 этапа УД'!P83</f>
        <v>0</v>
      </c>
      <c r="Q83" s="327">
        <f>'[18]Раз.пос.(Пр.2-24) '!Q83+'[18]Перевод ДН дети'!Q83+'[18]Перевод 2 этапа ДВН'!Q83+'[18]Перевод 2 этапа УД'!Q83</f>
        <v>0</v>
      </c>
      <c r="R83" s="327">
        <f>'[18]Раз.пос.(Пр.2-24) '!R83+'[18]Перевод ДН дети'!R83+'[18]Перевод 2 этапа ДВН'!R83+'[18]Перевод 2 этапа УД'!R83</f>
        <v>0</v>
      </c>
      <c r="S83" s="327">
        <f>'[18]Раз.пос.(Пр.2-24) '!S83+'[18]Перевод ДН дети'!S83+'[18]Перевод 2 этапа ДВН'!S83+'[18]Перевод 2 этапа УД'!S83</f>
        <v>0</v>
      </c>
      <c r="V83" s="877"/>
    </row>
    <row r="84" spans="1:22" x14ac:dyDescent="0.2">
      <c r="A84" s="326">
        <v>74</v>
      </c>
      <c r="B84" s="238" t="s">
        <v>54</v>
      </c>
      <c r="C84" s="236" t="s">
        <v>222</v>
      </c>
      <c r="D84" s="322">
        <f t="shared" si="9"/>
        <v>85445</v>
      </c>
      <c r="E84" s="327">
        <f t="shared" si="6"/>
        <v>0</v>
      </c>
      <c r="F84" s="327">
        <f>'[18]Раз.пос.(Пр.2-24) '!F84+'[18]Перевод ДН дети'!F84+'[18]Перевод 2 этапа ДВН'!F84+'[18]Перевод 2 этапа УД'!F84</f>
        <v>0</v>
      </c>
      <c r="G84" s="327">
        <f>'[18]Раз.пос.(Пр.2-24) '!G84+'[18]Перевод ДН дети'!G84+'[18]Перевод 2 этапа ДВН'!G84+'[18]Перевод 2 этапа УД'!G84</f>
        <v>0</v>
      </c>
      <c r="H84" s="327">
        <f t="shared" si="7"/>
        <v>72773</v>
      </c>
      <c r="I84" s="353">
        <f>'[18]Раз.пос.(Пр.2-24) '!I84+'[18]Перевод ДН дети'!I84+'[18]Перевод 2 этапа ДВН'!I84+'[18]Перевод 2 этапа УД'!I84</f>
        <v>0</v>
      </c>
      <c r="J84" s="327">
        <f>'[18]Раз.пос.(Пр.2-24) '!J84+'[18]Перевод ДН дети'!J84+'[18]Перевод 2 этапа ДВН'!J84+'[18]Перевод 2 этапа УД'!J84</f>
        <v>40741</v>
      </c>
      <c r="K84" s="327">
        <f>'[18]Раз.пос.(Пр.2-24) '!K84+'[18]Перевод ДН дети'!K84+'[18]Перевод 2 этапа ДВН'!K84+'[18]Перевод 2 этапа УД'!K84</f>
        <v>2300</v>
      </c>
      <c r="L84" s="327">
        <f>'[18]Раз.пос.(Пр.2-24) '!L84+'[18]Перевод ДН дети'!L84+'[18]Перевод 2 этапа ДВН'!L84+'[18]Перевод 2 этапа УД'!L84</f>
        <v>29732</v>
      </c>
      <c r="M84" s="327">
        <f>'[18]Раз.пос.(Пр.2-24) '!M84+'[18]Перевод ДН дети'!M84+'[18]Перевод 2 этапа ДВН'!M84+'[18]Перевод 2 этапа УД'!M84</f>
        <v>2050</v>
      </c>
      <c r="N84" s="327">
        <f>'[18]Раз.пос.(Пр.2-24) '!N84+'[18]Перевод ДН дети'!N84+'[18]Перевод 2 этапа ДВН'!N84+'[18]Перевод 2 этапа УД'!N84</f>
        <v>878</v>
      </c>
      <c r="O84" s="322">
        <f t="shared" si="8"/>
        <v>9744</v>
      </c>
      <c r="P84" s="327">
        <f>'[18]Раз.пос.(Пр.2-24) '!P84+'[18]Перевод ДН дети'!P84+'[18]Перевод 2 этапа ДВН'!P84+'[18]Перевод 2 этапа УД'!P84</f>
        <v>0</v>
      </c>
      <c r="Q84" s="327">
        <f>'[18]Раз.пос.(Пр.2-24) '!Q84+'[18]Перевод ДН дети'!Q84+'[18]Перевод 2 этапа ДВН'!Q84+'[18]Перевод 2 этапа УД'!Q84</f>
        <v>0</v>
      </c>
      <c r="R84" s="327">
        <f>'[18]Раз.пос.(Пр.2-24) '!R84+'[18]Перевод ДН дети'!R84+'[18]Перевод 2 этапа ДВН'!R84+'[18]Перевод 2 этапа УД'!R84</f>
        <v>9744</v>
      </c>
      <c r="S84" s="327">
        <f>'[18]Раз.пос.(Пр.2-24) '!S84+'[18]Перевод ДН дети'!S84+'[18]Перевод 2 этапа ДВН'!S84+'[18]Перевод 2 этапа УД'!S84</f>
        <v>0</v>
      </c>
      <c r="V84" s="877"/>
    </row>
    <row r="85" spans="1:22" x14ac:dyDescent="0.2">
      <c r="A85" s="326">
        <v>75</v>
      </c>
      <c r="B85" s="238" t="s">
        <v>36</v>
      </c>
      <c r="C85" s="236" t="s">
        <v>37</v>
      </c>
      <c r="D85" s="322">
        <f t="shared" si="9"/>
        <v>67621</v>
      </c>
      <c r="E85" s="327">
        <f t="shared" si="6"/>
        <v>0</v>
      </c>
      <c r="F85" s="327">
        <f>'[18]Раз.пос.(Пр.2-24) '!F85+'[18]Перевод ДН дети'!F85+'[18]Перевод 2 этапа ДВН'!F85+'[18]Перевод 2 этапа УД'!F85</f>
        <v>0</v>
      </c>
      <c r="G85" s="327">
        <f>'[18]Раз.пос.(Пр.2-24) '!G85+'[18]Перевод ДН дети'!G85+'[18]Перевод 2 этапа ДВН'!G85+'[18]Перевод 2 этапа УД'!G85</f>
        <v>0</v>
      </c>
      <c r="H85" s="327">
        <f t="shared" si="7"/>
        <v>67621</v>
      </c>
      <c r="I85" s="353">
        <f>'[18]Раз.пос.(Пр.2-24) '!I85+'[18]Перевод ДН дети'!I85+'[18]Перевод 2 этапа ДВН'!I85+'[18]Перевод 2 этапа УД'!I85</f>
        <v>0</v>
      </c>
      <c r="J85" s="327">
        <f>'[18]Раз.пос.(Пр.2-24) '!J85+'[18]Перевод ДН дети'!J85+'[18]Перевод 2 этапа ДВН'!J85+'[18]Перевод 2 этапа УД'!J85</f>
        <v>4842</v>
      </c>
      <c r="K85" s="327">
        <f>'[18]Раз.пос.(Пр.2-24) '!K85+'[18]Перевод ДН дети'!K85+'[18]Перевод 2 этапа ДВН'!K85+'[18]Перевод 2 этапа УД'!K85</f>
        <v>0</v>
      </c>
      <c r="L85" s="327">
        <f>'[18]Раз.пос.(Пр.2-24) '!L85+'[18]Перевод ДН дети'!L85+'[18]Перевод 2 этапа ДВН'!L85+'[18]Перевод 2 этапа УД'!L85</f>
        <v>62779</v>
      </c>
      <c r="M85" s="327">
        <f>'[18]Раз.пос.(Пр.2-24) '!M85+'[18]Перевод ДН дети'!M85+'[18]Перевод 2 этапа ДВН'!M85+'[18]Перевод 2 этапа УД'!M85</f>
        <v>0</v>
      </c>
      <c r="N85" s="327">
        <f>'[18]Раз.пос.(Пр.2-24) '!N85+'[18]Перевод ДН дети'!N85+'[18]Перевод 2 этапа ДВН'!N85+'[18]Перевод 2 этапа УД'!N85</f>
        <v>0</v>
      </c>
      <c r="O85" s="322">
        <f t="shared" si="8"/>
        <v>0</v>
      </c>
      <c r="P85" s="327">
        <f>'[18]Раз.пос.(Пр.2-24) '!P85+'[18]Перевод ДН дети'!P85+'[18]Перевод 2 этапа ДВН'!P85+'[18]Перевод 2 этапа УД'!P85</f>
        <v>0</v>
      </c>
      <c r="Q85" s="327">
        <f>'[18]Раз.пос.(Пр.2-24) '!Q85+'[18]Перевод ДН дети'!Q85+'[18]Перевод 2 этапа ДВН'!Q85+'[18]Перевод 2 этапа УД'!Q85</f>
        <v>0</v>
      </c>
      <c r="R85" s="327">
        <f>'[18]Раз.пос.(Пр.2-24) '!R85+'[18]Перевод ДН дети'!R85+'[18]Перевод 2 этапа ДВН'!R85+'[18]Перевод 2 этапа УД'!R85</f>
        <v>0</v>
      </c>
      <c r="S85" s="327">
        <f>'[18]Раз.пос.(Пр.2-24) '!S85+'[18]Перевод ДН дети'!S85+'[18]Перевод 2 этапа ДВН'!S85+'[18]Перевод 2 этапа УД'!S85</f>
        <v>0</v>
      </c>
      <c r="V85" s="877"/>
    </row>
    <row r="86" spans="1:22" x14ac:dyDescent="0.2">
      <c r="A86" s="326">
        <v>76</v>
      </c>
      <c r="B86" s="238" t="s">
        <v>48</v>
      </c>
      <c r="C86" s="236" t="s">
        <v>223</v>
      </c>
      <c r="D86" s="322">
        <f t="shared" si="9"/>
        <v>39935</v>
      </c>
      <c r="E86" s="327">
        <f t="shared" si="6"/>
        <v>0</v>
      </c>
      <c r="F86" s="327">
        <f>'[18]Раз.пос.(Пр.2-24) '!F86+'[18]Перевод ДН дети'!F86+'[18]Перевод 2 этапа ДВН'!F86+'[18]Перевод 2 этапа УД'!F86</f>
        <v>0</v>
      </c>
      <c r="G86" s="327">
        <f>'[18]Раз.пос.(Пр.2-24) '!G86+'[18]Перевод ДН дети'!G86+'[18]Перевод 2 этапа ДВН'!G86+'[18]Перевод 2 этапа УД'!G86</f>
        <v>0</v>
      </c>
      <c r="H86" s="327">
        <f t="shared" si="7"/>
        <v>36935</v>
      </c>
      <c r="I86" s="353">
        <f>'[18]Раз.пос.(Пр.2-24) '!I86+'[18]Перевод ДН дети'!I86+'[18]Перевод 2 этапа ДВН'!I86+'[18]Перевод 2 этапа УД'!I86</f>
        <v>0</v>
      </c>
      <c r="J86" s="327">
        <f>'[18]Раз.пос.(Пр.2-24) '!J86+'[18]Перевод ДН дети'!J86+'[18]Перевод 2 этапа ДВН'!J86+'[18]Перевод 2 этапа УД'!J86</f>
        <v>23763</v>
      </c>
      <c r="K86" s="327">
        <f>'[18]Раз.пос.(Пр.2-24) '!K86+'[18]Перевод ДН дети'!K86+'[18]Перевод 2 этапа ДВН'!K86+'[18]Перевод 2 этапа УД'!K86</f>
        <v>4900</v>
      </c>
      <c r="L86" s="327">
        <f>'[18]Раз.пос.(Пр.2-24) '!L86+'[18]Перевод ДН дети'!L86+'[18]Перевод 2 этапа ДВН'!L86+'[18]Перевод 2 этапа УД'!L86</f>
        <v>8272</v>
      </c>
      <c r="M86" s="327">
        <f>'[18]Раз.пос.(Пр.2-24) '!M86+'[18]Перевод ДН дети'!M86+'[18]Перевод 2 этапа ДВН'!M86+'[18]Перевод 2 этапа УД'!M86</f>
        <v>0</v>
      </c>
      <c r="N86" s="327">
        <f>'[18]Раз.пос.(Пр.2-24) '!N86+'[18]Перевод ДН дети'!N86+'[18]Перевод 2 этапа ДВН'!N86+'[18]Перевод 2 этапа УД'!N86</f>
        <v>0</v>
      </c>
      <c r="O86" s="322">
        <f t="shared" si="8"/>
        <v>3000</v>
      </c>
      <c r="P86" s="327">
        <f>'[18]Раз.пос.(Пр.2-24) '!P86+'[18]Перевод ДН дети'!P86+'[18]Перевод 2 этапа ДВН'!P86+'[18]Перевод 2 этапа УД'!P86</f>
        <v>0</v>
      </c>
      <c r="Q86" s="327">
        <f>'[18]Раз.пос.(Пр.2-24) '!Q86+'[18]Перевод ДН дети'!Q86+'[18]Перевод 2 этапа ДВН'!Q86+'[18]Перевод 2 этапа УД'!Q86</f>
        <v>0</v>
      </c>
      <c r="R86" s="327">
        <f>'[18]Раз.пос.(Пр.2-24) '!R86+'[18]Перевод ДН дети'!R86+'[18]Перевод 2 этапа ДВН'!R86+'[18]Перевод 2 этапа УД'!R86</f>
        <v>3000</v>
      </c>
      <c r="S86" s="327">
        <f>'[18]Раз.пос.(Пр.2-24) '!S86+'[18]Перевод ДН дети'!S86+'[18]Перевод 2 этапа ДВН'!S86+'[18]Перевод 2 этапа УД'!S86</f>
        <v>0</v>
      </c>
      <c r="V86" s="877"/>
    </row>
    <row r="87" spans="1:22" x14ac:dyDescent="0.2">
      <c r="A87" s="326">
        <v>77</v>
      </c>
      <c r="B87" s="238" t="s">
        <v>224</v>
      </c>
      <c r="C87" s="236" t="s">
        <v>225</v>
      </c>
      <c r="D87" s="322">
        <f t="shared" si="9"/>
        <v>14500</v>
      </c>
      <c r="E87" s="327">
        <f t="shared" si="6"/>
        <v>14500</v>
      </c>
      <c r="F87" s="327">
        <f>'[18]Раз.пос.(Пр.2-24) '!F87+'[18]Перевод ДН дети'!F87+'[18]Перевод 2 этапа ДВН'!F87+'[18]Перевод 2 этапа УД'!F87</f>
        <v>0</v>
      </c>
      <c r="G87" s="327">
        <f>'[18]Раз.пос.(Пр.2-24) '!G87+'[18]Перевод ДН дети'!G87+'[18]Перевод 2 этапа ДВН'!G87+'[18]Перевод 2 этапа УД'!G87</f>
        <v>14500</v>
      </c>
      <c r="H87" s="327">
        <f t="shared" si="7"/>
        <v>0</v>
      </c>
      <c r="I87" s="353">
        <f>'[18]Раз.пос.(Пр.2-24) '!I87+'[18]Перевод ДН дети'!I87+'[18]Перевод 2 этапа ДВН'!I87+'[18]Перевод 2 этапа УД'!I87</f>
        <v>0</v>
      </c>
      <c r="J87" s="327">
        <f>'[18]Раз.пос.(Пр.2-24) '!J87+'[18]Перевод ДН дети'!J87+'[18]Перевод 2 этапа ДВН'!J87+'[18]Перевод 2 этапа УД'!J87</f>
        <v>0</v>
      </c>
      <c r="K87" s="327">
        <f>'[18]Раз.пос.(Пр.2-24) '!K87+'[18]Перевод ДН дети'!K87+'[18]Перевод 2 этапа ДВН'!K87+'[18]Перевод 2 этапа УД'!K87</f>
        <v>0</v>
      </c>
      <c r="L87" s="327">
        <f>'[18]Раз.пос.(Пр.2-24) '!L87+'[18]Перевод ДН дети'!L87+'[18]Перевод 2 этапа ДВН'!L87+'[18]Перевод 2 этапа УД'!L87</f>
        <v>0</v>
      </c>
      <c r="M87" s="327">
        <f>'[18]Раз.пос.(Пр.2-24) '!M87+'[18]Перевод ДН дети'!M87+'[18]Перевод 2 этапа ДВН'!M87+'[18]Перевод 2 этапа УД'!M87</f>
        <v>0</v>
      </c>
      <c r="N87" s="327">
        <f>'[18]Раз.пос.(Пр.2-24) '!N87+'[18]Перевод ДН дети'!N87+'[18]Перевод 2 этапа ДВН'!N87+'[18]Перевод 2 этапа УД'!N87</f>
        <v>0</v>
      </c>
      <c r="O87" s="322">
        <f t="shared" si="8"/>
        <v>0</v>
      </c>
      <c r="P87" s="327">
        <f>'[18]Раз.пос.(Пр.2-24) '!P87+'[18]Перевод ДН дети'!P87+'[18]Перевод 2 этапа ДВН'!P87+'[18]Перевод 2 этапа УД'!P87</f>
        <v>0</v>
      </c>
      <c r="Q87" s="327">
        <f>'[18]Раз.пос.(Пр.2-24) '!Q87+'[18]Перевод ДН дети'!Q87+'[18]Перевод 2 этапа ДВН'!Q87+'[18]Перевод 2 этапа УД'!Q87</f>
        <v>0</v>
      </c>
      <c r="R87" s="327">
        <f>'[18]Раз.пос.(Пр.2-24) '!R87+'[18]Перевод ДН дети'!R87+'[18]Перевод 2 этапа ДВН'!R87+'[18]Перевод 2 этапа УД'!R87</f>
        <v>0</v>
      </c>
      <c r="S87" s="327">
        <f>'[18]Раз.пос.(Пр.2-24) '!S87+'[18]Перевод ДН дети'!S87+'[18]Перевод 2 этапа ДВН'!S87+'[18]Перевод 2 этапа УД'!S87</f>
        <v>0</v>
      </c>
      <c r="V87" s="877"/>
    </row>
    <row r="88" spans="1:22" x14ac:dyDescent="0.2">
      <c r="A88" s="326">
        <v>78</v>
      </c>
      <c r="B88" s="240" t="s">
        <v>226</v>
      </c>
      <c r="C88" s="236" t="s">
        <v>227</v>
      </c>
      <c r="D88" s="322">
        <f t="shared" si="9"/>
        <v>0</v>
      </c>
      <c r="E88" s="327">
        <f t="shared" si="6"/>
        <v>0</v>
      </c>
      <c r="F88" s="327">
        <f>'[18]Раз.пос.(Пр.2-24) '!F88+'[18]Перевод ДН дети'!F88+'[18]Перевод 2 этапа ДВН'!F88+'[18]Перевод 2 этапа УД'!F88</f>
        <v>0</v>
      </c>
      <c r="G88" s="327">
        <f>'[18]Раз.пос.(Пр.2-24) '!G88+'[18]Перевод ДН дети'!G88+'[18]Перевод 2 этапа ДВН'!G88+'[18]Перевод 2 этапа УД'!G88</f>
        <v>0</v>
      </c>
      <c r="H88" s="327">
        <f t="shared" si="7"/>
        <v>0</v>
      </c>
      <c r="I88" s="353">
        <f>'[18]Раз.пос.(Пр.2-24) '!I88+'[18]Перевод ДН дети'!I88+'[18]Перевод 2 этапа ДВН'!I88+'[18]Перевод 2 этапа УД'!I88</f>
        <v>0</v>
      </c>
      <c r="J88" s="327">
        <f>'[18]Раз.пос.(Пр.2-24) '!J88+'[18]Перевод ДН дети'!J88+'[18]Перевод 2 этапа ДВН'!J88+'[18]Перевод 2 этапа УД'!J88</f>
        <v>0</v>
      </c>
      <c r="K88" s="327">
        <f>'[18]Раз.пос.(Пр.2-24) '!K88+'[18]Перевод ДН дети'!K88+'[18]Перевод 2 этапа ДВН'!K88+'[18]Перевод 2 этапа УД'!K88</f>
        <v>0</v>
      </c>
      <c r="L88" s="327">
        <f>'[18]Раз.пос.(Пр.2-24) '!L88+'[18]Перевод ДН дети'!L88+'[18]Перевод 2 этапа ДВН'!L88+'[18]Перевод 2 этапа УД'!L88</f>
        <v>0</v>
      </c>
      <c r="M88" s="327">
        <f>'[18]Раз.пос.(Пр.2-24) '!M88+'[18]Перевод ДН дети'!M88+'[18]Перевод 2 этапа ДВН'!M88+'[18]Перевод 2 этапа УД'!M88</f>
        <v>0</v>
      </c>
      <c r="N88" s="327">
        <f>'[18]Раз.пос.(Пр.2-24) '!N88+'[18]Перевод ДН дети'!N88+'[18]Перевод 2 этапа ДВН'!N88+'[18]Перевод 2 этапа УД'!N88</f>
        <v>0</v>
      </c>
      <c r="O88" s="322">
        <f t="shared" si="8"/>
        <v>0</v>
      </c>
      <c r="P88" s="327">
        <f>'[18]Раз.пос.(Пр.2-24) '!P88+'[18]Перевод ДН дети'!P88+'[18]Перевод 2 этапа ДВН'!P88+'[18]Перевод 2 этапа УД'!P88</f>
        <v>0</v>
      </c>
      <c r="Q88" s="327">
        <f>'[18]Раз.пос.(Пр.2-24) '!Q88+'[18]Перевод ДН дети'!Q88+'[18]Перевод 2 этапа ДВН'!Q88+'[18]Перевод 2 этапа УД'!Q88</f>
        <v>0</v>
      </c>
      <c r="R88" s="327">
        <f>'[18]Раз.пос.(Пр.2-24) '!R88+'[18]Перевод ДН дети'!R88+'[18]Перевод 2 этапа ДВН'!R88+'[18]Перевод 2 этапа УД'!R88</f>
        <v>0</v>
      </c>
      <c r="S88" s="327">
        <f>'[18]Раз.пос.(Пр.2-24) '!S88+'[18]Перевод ДН дети'!S88+'[18]Перевод 2 этапа ДВН'!S88+'[18]Перевод 2 этапа УД'!S88</f>
        <v>0</v>
      </c>
      <c r="V88" s="877"/>
    </row>
    <row r="89" spans="1:22" ht="24" x14ac:dyDescent="0.2">
      <c r="A89" s="981">
        <v>79</v>
      </c>
      <c r="B89" s="984" t="s">
        <v>228</v>
      </c>
      <c r="C89" s="331" t="s">
        <v>229</v>
      </c>
      <c r="D89" s="322">
        <f t="shared" si="9"/>
        <v>22990</v>
      </c>
      <c r="E89" s="327">
        <f t="shared" si="6"/>
        <v>3600</v>
      </c>
      <c r="F89" s="327">
        <f>'[18]Раз.пос.(Пр.2-24) '!F89+'[18]Перевод ДН дети'!F89+'[18]Перевод 2 этапа ДВН'!F89+'[18]Перевод 2 этапа УД'!F89</f>
        <v>3600</v>
      </c>
      <c r="G89" s="327">
        <f>'[18]Раз.пос.(Пр.2-24) '!G89+'[18]Перевод ДН дети'!G89+'[18]Перевод 2 этапа ДВН'!G89+'[18]Перевод 2 этапа УД'!G89</f>
        <v>0</v>
      </c>
      <c r="H89" s="327">
        <f t="shared" si="7"/>
        <v>4854</v>
      </c>
      <c r="I89" s="353">
        <f>'[18]Раз.пос.(Пр.2-24) '!I89+'[18]Перевод ДН дети'!I89+'[18]Перевод 2 этапа ДВН'!I89+'[18]Перевод 2 этапа УД'!I89</f>
        <v>0</v>
      </c>
      <c r="J89" s="327">
        <f>'[18]Раз.пос.(Пр.2-24) '!J89+'[18]Перевод ДН дети'!J89+'[18]Перевод 2 этапа ДВН'!J89+'[18]Перевод 2 этапа УД'!J89</f>
        <v>1398</v>
      </c>
      <c r="K89" s="327">
        <f>'[18]Раз.пос.(Пр.2-24) '!K89+'[18]Перевод ДН дети'!K89+'[18]Перевод 2 этапа ДВН'!K89+'[18]Перевод 2 этапа УД'!K89</f>
        <v>0</v>
      </c>
      <c r="L89" s="327">
        <f>'[18]Раз.пос.(Пр.2-24) '!L89+'[18]Перевод ДН дети'!L89+'[18]Перевод 2 этапа ДВН'!L89+'[18]Перевод 2 этапа УД'!L89</f>
        <v>3456</v>
      </c>
      <c r="M89" s="327">
        <f>'[18]Раз.пос.(Пр.2-24) '!M89+'[18]Перевод ДН дети'!M89+'[18]Перевод 2 этапа ДВН'!M89+'[18]Перевод 2 этапа УД'!M89</f>
        <v>0</v>
      </c>
      <c r="N89" s="327">
        <f>'[18]Раз.пос.(Пр.2-24) '!N89+'[18]Перевод ДН дети'!N89+'[18]Перевод 2 этапа ДВН'!N89+'[18]Перевод 2 этапа УД'!N89</f>
        <v>0</v>
      </c>
      <c r="O89" s="322">
        <f t="shared" si="8"/>
        <v>14536</v>
      </c>
      <c r="P89" s="327">
        <f>'[18]Раз.пос.(Пр.2-24) '!P89+'[18]Перевод ДН дети'!P89+'[18]Перевод 2 этапа ДВН'!P89+'[18]Перевод 2 этапа УД'!P89</f>
        <v>0</v>
      </c>
      <c r="Q89" s="327">
        <f>'[18]Раз.пос.(Пр.2-24) '!Q89+'[18]Перевод ДН дети'!Q89+'[18]Перевод 2 этапа ДВН'!Q89+'[18]Перевод 2 этапа УД'!Q89</f>
        <v>0</v>
      </c>
      <c r="R89" s="327">
        <f>'[18]Раз.пос.(Пр.2-24) '!R89+'[18]Перевод ДН дети'!R89+'[18]Перевод 2 этапа ДВН'!R89+'[18]Перевод 2 этапа УД'!R89</f>
        <v>14536</v>
      </c>
      <c r="S89" s="327">
        <f>'[18]Раз.пос.(Пр.2-24) '!S89+'[18]Перевод ДН дети'!S89+'[18]Перевод 2 этапа ДВН'!S89+'[18]Перевод 2 этапа УД'!S89</f>
        <v>0</v>
      </c>
      <c r="V89" s="877"/>
    </row>
    <row r="90" spans="1:22" ht="36" x14ac:dyDescent="0.2">
      <c r="A90" s="982"/>
      <c r="B90" s="985"/>
      <c r="C90" s="236" t="s">
        <v>230</v>
      </c>
      <c r="D90" s="322">
        <f t="shared" si="9"/>
        <v>11390</v>
      </c>
      <c r="E90" s="327">
        <f t="shared" si="6"/>
        <v>0</v>
      </c>
      <c r="F90" s="327">
        <f>'[18]Раз.пос.(Пр.2-24) '!F90+'[18]Перевод ДН дети'!F90+'[18]Перевод 2 этапа ДВН'!F90+'[18]Перевод 2 этапа УД'!F90</f>
        <v>0</v>
      </c>
      <c r="G90" s="327">
        <f>'[18]Раз.пос.(Пр.2-24) '!G90+'[18]Перевод ДН дети'!G90+'[18]Перевод 2 этапа ДВН'!G90+'[18]Перевод 2 этапа УД'!G90</f>
        <v>0</v>
      </c>
      <c r="H90" s="327">
        <f t="shared" si="7"/>
        <v>4854</v>
      </c>
      <c r="I90" s="353">
        <f>'[18]Раз.пос.(Пр.2-24) '!I90+'[18]Перевод ДН дети'!I90+'[18]Перевод 2 этапа ДВН'!I90+'[18]Перевод 2 этапа УД'!I90</f>
        <v>0</v>
      </c>
      <c r="J90" s="327">
        <f>'[18]Раз.пос.(Пр.2-24) '!J90+'[18]Перевод ДН дети'!J90+'[18]Перевод 2 этапа ДВН'!J90+'[18]Перевод 2 этапа УД'!J90</f>
        <v>1398</v>
      </c>
      <c r="K90" s="327">
        <f>'[18]Раз.пос.(Пр.2-24) '!K90+'[18]Перевод ДН дети'!K90+'[18]Перевод 2 этапа ДВН'!K90+'[18]Перевод 2 этапа УД'!K90</f>
        <v>0</v>
      </c>
      <c r="L90" s="327">
        <f>'[18]Раз.пос.(Пр.2-24) '!L90+'[18]Перевод ДН дети'!L90+'[18]Перевод 2 этапа ДВН'!L90+'[18]Перевод 2 этапа УД'!L90</f>
        <v>3456</v>
      </c>
      <c r="M90" s="327">
        <f>'[18]Раз.пос.(Пр.2-24) '!M90+'[18]Перевод ДН дети'!M90+'[18]Перевод 2 этапа ДВН'!M90+'[18]Перевод 2 этапа УД'!M90</f>
        <v>0</v>
      </c>
      <c r="N90" s="327">
        <f>'[18]Раз.пос.(Пр.2-24) '!N90+'[18]Перевод ДН дети'!N90+'[18]Перевод 2 этапа ДВН'!N90+'[18]Перевод 2 этапа УД'!N90</f>
        <v>0</v>
      </c>
      <c r="O90" s="322">
        <f t="shared" si="8"/>
        <v>6536</v>
      </c>
      <c r="P90" s="327">
        <f>'[18]Раз.пос.(Пр.2-24) '!P90+'[18]Перевод ДН дети'!P90+'[18]Перевод 2 этапа ДВН'!P90+'[18]Перевод 2 этапа УД'!P90</f>
        <v>0</v>
      </c>
      <c r="Q90" s="327">
        <f>'[18]Раз.пос.(Пр.2-24) '!Q90+'[18]Перевод ДН дети'!Q90+'[18]Перевод 2 этапа ДВН'!Q90+'[18]Перевод 2 этапа УД'!Q90</f>
        <v>0</v>
      </c>
      <c r="R90" s="327">
        <f>'[18]Раз.пос.(Пр.2-24) '!R90+'[18]Перевод ДН дети'!R90+'[18]Перевод 2 этапа ДВН'!R90+'[18]Перевод 2 этапа УД'!R90</f>
        <v>6536</v>
      </c>
      <c r="S90" s="327">
        <f>'[18]Раз.пос.(Пр.2-24) '!S90+'[18]Перевод ДН дети'!S90+'[18]Перевод 2 этапа ДВН'!S90+'[18]Перевод 2 этапа УД'!S90</f>
        <v>0</v>
      </c>
      <c r="V90" s="877"/>
    </row>
    <row r="91" spans="1:22" ht="24" x14ac:dyDescent="0.2">
      <c r="A91" s="982"/>
      <c r="B91" s="985"/>
      <c r="C91" s="236" t="s">
        <v>231</v>
      </c>
      <c r="D91" s="322">
        <f t="shared" si="9"/>
        <v>3600</v>
      </c>
      <c r="E91" s="327">
        <f t="shared" si="6"/>
        <v>3600</v>
      </c>
      <c r="F91" s="327">
        <f>'[18]Раз.пос.(Пр.2-24) '!F91+'[18]Перевод ДН дети'!F91+'[18]Перевод 2 этапа ДВН'!F91+'[18]Перевод 2 этапа УД'!F91</f>
        <v>3600</v>
      </c>
      <c r="G91" s="327">
        <f>'[18]Раз.пос.(Пр.2-24) '!G91+'[18]Перевод ДН дети'!G91+'[18]Перевод 2 этапа ДВН'!G91+'[18]Перевод 2 этапа УД'!G91</f>
        <v>0</v>
      </c>
      <c r="H91" s="327">
        <f t="shared" si="7"/>
        <v>0</v>
      </c>
      <c r="I91" s="353">
        <f>'[18]Раз.пос.(Пр.2-24) '!I91+'[18]Перевод ДН дети'!I91+'[18]Перевод 2 этапа ДВН'!I91+'[18]Перевод 2 этапа УД'!I91</f>
        <v>0</v>
      </c>
      <c r="J91" s="327">
        <f>'[18]Раз.пос.(Пр.2-24) '!J91+'[18]Перевод ДН дети'!J91+'[18]Перевод 2 этапа ДВН'!J91+'[18]Перевод 2 этапа УД'!J91</f>
        <v>0</v>
      </c>
      <c r="K91" s="327">
        <f>'[18]Раз.пос.(Пр.2-24) '!K91+'[18]Перевод ДН дети'!K91+'[18]Перевод 2 этапа ДВН'!K91+'[18]Перевод 2 этапа УД'!K91</f>
        <v>0</v>
      </c>
      <c r="L91" s="327">
        <f>'[18]Раз.пос.(Пр.2-24) '!L91+'[18]Перевод ДН дети'!L91+'[18]Перевод 2 этапа ДВН'!L91+'[18]Перевод 2 этапа УД'!L91</f>
        <v>0</v>
      </c>
      <c r="M91" s="327">
        <f>'[18]Раз.пос.(Пр.2-24) '!M91+'[18]Перевод ДН дети'!M91+'[18]Перевод 2 этапа ДВН'!M91+'[18]Перевод 2 этапа УД'!M91</f>
        <v>0</v>
      </c>
      <c r="N91" s="327">
        <f>'[18]Раз.пос.(Пр.2-24) '!N91+'[18]Перевод ДН дети'!N91+'[18]Перевод 2 этапа ДВН'!N91+'[18]Перевод 2 этапа УД'!N91</f>
        <v>0</v>
      </c>
      <c r="O91" s="322">
        <f t="shared" si="8"/>
        <v>0</v>
      </c>
      <c r="P91" s="327">
        <f>'[18]Раз.пос.(Пр.2-24) '!P91+'[18]Перевод ДН дети'!P91+'[18]Перевод 2 этапа ДВН'!P91+'[18]Перевод 2 этапа УД'!P91</f>
        <v>0</v>
      </c>
      <c r="Q91" s="327">
        <f>'[18]Раз.пос.(Пр.2-24) '!Q91+'[18]Перевод ДН дети'!Q91+'[18]Перевод 2 этапа ДВН'!Q91+'[18]Перевод 2 этапа УД'!Q91</f>
        <v>0</v>
      </c>
      <c r="R91" s="327">
        <f>'[18]Раз.пос.(Пр.2-24) '!R91+'[18]Перевод ДН дети'!R91+'[18]Перевод 2 этапа ДВН'!R91+'[18]Перевод 2 этапа УД'!R91</f>
        <v>0</v>
      </c>
      <c r="S91" s="327">
        <f>'[18]Раз.пос.(Пр.2-24) '!S91+'[18]Перевод ДН дети'!S91+'[18]Перевод 2 этапа ДВН'!S91+'[18]Перевод 2 этапа УД'!S91</f>
        <v>0</v>
      </c>
      <c r="V91" s="877"/>
    </row>
    <row r="92" spans="1:22" ht="36" x14ac:dyDescent="0.2">
      <c r="A92" s="983"/>
      <c r="B92" s="986"/>
      <c r="C92" s="332" t="s">
        <v>232</v>
      </c>
      <c r="D92" s="322">
        <f t="shared" si="9"/>
        <v>8000</v>
      </c>
      <c r="E92" s="327">
        <f t="shared" si="6"/>
        <v>0</v>
      </c>
      <c r="F92" s="327">
        <f>'[18]Раз.пос.(Пр.2-24) '!F92+'[18]Перевод ДН дети'!F92+'[18]Перевод 2 этапа ДВН'!F92+'[18]Перевод 2 этапа УД'!F92</f>
        <v>0</v>
      </c>
      <c r="G92" s="327">
        <f>'[18]Раз.пос.(Пр.2-24) '!G92+'[18]Перевод ДН дети'!G92+'[18]Перевод 2 этапа ДВН'!G92+'[18]Перевод 2 этапа УД'!G92</f>
        <v>0</v>
      </c>
      <c r="H92" s="327">
        <f t="shared" si="7"/>
        <v>0</v>
      </c>
      <c r="I92" s="353">
        <f>'[18]Раз.пос.(Пр.2-24) '!I92+'[18]Перевод ДН дети'!I92+'[18]Перевод 2 этапа ДВН'!I92+'[18]Перевод 2 этапа УД'!I92</f>
        <v>0</v>
      </c>
      <c r="J92" s="327">
        <f>'[18]Раз.пос.(Пр.2-24) '!J92+'[18]Перевод ДН дети'!J92+'[18]Перевод 2 этапа ДВН'!J92+'[18]Перевод 2 этапа УД'!J92</f>
        <v>0</v>
      </c>
      <c r="K92" s="327">
        <f>'[18]Раз.пос.(Пр.2-24) '!K92+'[18]Перевод ДН дети'!K92+'[18]Перевод 2 этапа ДВН'!K92+'[18]Перевод 2 этапа УД'!K92</f>
        <v>0</v>
      </c>
      <c r="L92" s="327">
        <f>'[18]Раз.пос.(Пр.2-24) '!L92+'[18]Перевод ДН дети'!L92+'[18]Перевод 2 этапа ДВН'!L92+'[18]Перевод 2 этапа УД'!L92</f>
        <v>0</v>
      </c>
      <c r="M92" s="327">
        <f>'[18]Раз.пос.(Пр.2-24) '!M92+'[18]Перевод ДН дети'!M92+'[18]Перевод 2 этапа ДВН'!M92+'[18]Перевод 2 этапа УД'!M92</f>
        <v>0</v>
      </c>
      <c r="N92" s="327">
        <f>'[18]Раз.пос.(Пр.2-24) '!N92+'[18]Перевод ДН дети'!N92+'[18]Перевод 2 этапа ДВН'!N92+'[18]Перевод 2 этапа УД'!N92</f>
        <v>0</v>
      </c>
      <c r="O92" s="322">
        <f t="shared" si="8"/>
        <v>8000</v>
      </c>
      <c r="P92" s="327">
        <f>'[18]Раз.пос.(Пр.2-24) '!P92+'[18]Перевод ДН дети'!P92+'[18]Перевод 2 этапа ДВН'!P92+'[18]Перевод 2 этапа УД'!P92</f>
        <v>0</v>
      </c>
      <c r="Q92" s="327">
        <f>'[18]Раз.пос.(Пр.2-24) '!Q92+'[18]Перевод ДН дети'!Q92+'[18]Перевод 2 этапа ДВН'!Q92+'[18]Перевод 2 этапа УД'!Q92</f>
        <v>0</v>
      </c>
      <c r="R92" s="327">
        <f>'[18]Раз.пос.(Пр.2-24) '!R92+'[18]Перевод ДН дети'!R92+'[18]Перевод 2 этапа ДВН'!R92+'[18]Перевод 2 этапа УД'!R92</f>
        <v>8000</v>
      </c>
      <c r="S92" s="327">
        <f>'[18]Раз.пос.(Пр.2-24) '!S92+'[18]Перевод ДН дети'!S92+'[18]Перевод 2 этапа ДВН'!S92+'[18]Перевод 2 этапа УД'!S92</f>
        <v>0</v>
      </c>
      <c r="V92" s="877"/>
    </row>
    <row r="93" spans="1:22" ht="24" x14ac:dyDescent="0.2">
      <c r="A93" s="326">
        <v>80</v>
      </c>
      <c r="B93" s="240" t="s">
        <v>233</v>
      </c>
      <c r="C93" s="236" t="s">
        <v>234</v>
      </c>
      <c r="D93" s="322">
        <f t="shared" si="9"/>
        <v>8400</v>
      </c>
      <c r="E93" s="327">
        <f t="shared" si="6"/>
        <v>8400</v>
      </c>
      <c r="F93" s="327">
        <f>'[18]Раз.пос.(Пр.2-24) '!F93+'[18]Перевод ДН дети'!F93+'[18]Перевод 2 этапа ДВН'!F93+'[18]Перевод 2 этапа УД'!F93</f>
        <v>392</v>
      </c>
      <c r="G93" s="327">
        <f>'[18]Раз.пос.(Пр.2-24) '!G93+'[18]Перевод ДН дети'!G93+'[18]Перевод 2 этапа ДВН'!G93+'[18]Перевод 2 этапа УД'!G93</f>
        <v>8008</v>
      </c>
      <c r="H93" s="327">
        <f t="shared" si="7"/>
        <v>0</v>
      </c>
      <c r="I93" s="353">
        <f>'[18]Раз.пос.(Пр.2-24) '!I93+'[18]Перевод ДН дети'!I93+'[18]Перевод 2 этапа ДВН'!I93+'[18]Перевод 2 этапа УД'!I93</f>
        <v>0</v>
      </c>
      <c r="J93" s="327">
        <f>'[18]Раз.пос.(Пр.2-24) '!J93+'[18]Перевод ДН дети'!J93+'[18]Перевод 2 этапа ДВН'!J93+'[18]Перевод 2 этапа УД'!J93</f>
        <v>0</v>
      </c>
      <c r="K93" s="327">
        <f>'[18]Раз.пос.(Пр.2-24) '!K93+'[18]Перевод ДН дети'!K93+'[18]Перевод 2 этапа ДВН'!K93+'[18]Перевод 2 этапа УД'!K93</f>
        <v>0</v>
      </c>
      <c r="L93" s="327">
        <f>'[18]Раз.пос.(Пр.2-24) '!L93+'[18]Перевод ДН дети'!L93+'[18]Перевод 2 этапа ДВН'!L93+'[18]Перевод 2 этапа УД'!L93</f>
        <v>0</v>
      </c>
      <c r="M93" s="327">
        <f>'[18]Раз.пос.(Пр.2-24) '!M93+'[18]Перевод ДН дети'!M93+'[18]Перевод 2 этапа ДВН'!M93+'[18]Перевод 2 этапа УД'!M93</f>
        <v>0</v>
      </c>
      <c r="N93" s="327">
        <f>'[18]Раз.пос.(Пр.2-24) '!N93+'[18]Перевод ДН дети'!N93+'[18]Перевод 2 этапа ДВН'!N93+'[18]Перевод 2 этапа УД'!N93</f>
        <v>0</v>
      </c>
      <c r="O93" s="322">
        <f t="shared" si="8"/>
        <v>0</v>
      </c>
      <c r="P93" s="327">
        <f>'[18]Раз.пос.(Пр.2-24) '!P93+'[18]Перевод ДН дети'!P93+'[18]Перевод 2 этапа ДВН'!P93+'[18]Перевод 2 этапа УД'!P93</f>
        <v>0</v>
      </c>
      <c r="Q93" s="327">
        <f>'[18]Раз.пос.(Пр.2-24) '!Q93+'[18]Перевод ДН дети'!Q93+'[18]Перевод 2 этапа ДВН'!Q93+'[18]Перевод 2 этапа УД'!Q93</f>
        <v>0</v>
      </c>
      <c r="R93" s="327">
        <f>'[18]Раз.пос.(Пр.2-24) '!R93+'[18]Перевод ДН дети'!R93+'[18]Перевод 2 этапа ДВН'!R93+'[18]Перевод 2 этапа УД'!R93</f>
        <v>0</v>
      </c>
      <c r="S93" s="327">
        <f>'[18]Раз.пос.(Пр.2-24) '!S93+'[18]Перевод ДН дети'!S93+'[18]Перевод 2 этапа ДВН'!S93+'[18]Перевод 2 этапа УД'!S93</f>
        <v>0</v>
      </c>
      <c r="V93" s="877"/>
    </row>
    <row r="94" spans="1:22" x14ac:dyDescent="0.2">
      <c r="A94" s="326">
        <v>81</v>
      </c>
      <c r="B94" s="240" t="s">
        <v>235</v>
      </c>
      <c r="C94" s="236" t="s">
        <v>236</v>
      </c>
      <c r="D94" s="322">
        <f t="shared" si="9"/>
        <v>7310</v>
      </c>
      <c r="E94" s="327">
        <f t="shared" si="6"/>
        <v>0</v>
      </c>
      <c r="F94" s="327">
        <f>'[18]Раз.пос.(Пр.2-24) '!F94+'[18]Перевод ДН дети'!F94+'[18]Перевод 2 этапа ДВН'!F94+'[18]Перевод 2 этапа УД'!F94</f>
        <v>0</v>
      </c>
      <c r="G94" s="327">
        <f>'[18]Раз.пос.(Пр.2-24) '!G94+'[18]Перевод ДН дети'!G94+'[18]Перевод 2 этапа ДВН'!G94+'[18]Перевод 2 этапа УД'!G94</f>
        <v>0</v>
      </c>
      <c r="H94" s="327">
        <f t="shared" si="7"/>
        <v>7310</v>
      </c>
      <c r="I94" s="353">
        <f>'[18]Раз.пос.(Пр.2-24) '!I94+'[18]Перевод ДН дети'!I94+'[18]Перевод 2 этапа ДВН'!I94+'[18]Перевод 2 этапа УД'!I94</f>
        <v>0</v>
      </c>
      <c r="J94" s="327">
        <f>'[18]Раз.пос.(Пр.2-24) '!J94+'[18]Перевод ДН дети'!J94+'[18]Перевод 2 этапа ДВН'!J94+'[18]Перевод 2 этапа УД'!J94</f>
        <v>1595</v>
      </c>
      <c r="K94" s="327">
        <f>'[18]Раз.пос.(Пр.2-24) '!K94+'[18]Перевод ДН дети'!K94+'[18]Перевод 2 этапа ДВН'!K94+'[18]Перевод 2 этапа УД'!K94</f>
        <v>700</v>
      </c>
      <c r="L94" s="327">
        <f>'[18]Раз.пос.(Пр.2-24) '!L94+'[18]Перевод ДН дети'!L94+'[18]Перевод 2 этапа ДВН'!L94+'[18]Перевод 2 этапа УД'!L94</f>
        <v>5015</v>
      </c>
      <c r="M94" s="327">
        <f>'[18]Раз.пос.(Пр.2-24) '!M94+'[18]Перевод ДН дети'!M94+'[18]Перевод 2 этапа ДВН'!M94+'[18]Перевод 2 этапа УД'!M94</f>
        <v>0</v>
      </c>
      <c r="N94" s="327">
        <f>'[18]Раз.пос.(Пр.2-24) '!N94+'[18]Перевод ДН дети'!N94+'[18]Перевод 2 этапа ДВН'!N94+'[18]Перевод 2 этапа УД'!N94</f>
        <v>0</v>
      </c>
      <c r="O94" s="322">
        <f t="shared" si="8"/>
        <v>0</v>
      </c>
      <c r="P94" s="327">
        <f>'[18]Раз.пос.(Пр.2-24) '!P94+'[18]Перевод ДН дети'!P94+'[18]Перевод 2 этапа ДВН'!P94+'[18]Перевод 2 этапа УД'!P94</f>
        <v>0</v>
      </c>
      <c r="Q94" s="327">
        <f>'[18]Раз.пос.(Пр.2-24) '!Q94+'[18]Перевод ДН дети'!Q94+'[18]Перевод 2 этапа ДВН'!Q94+'[18]Перевод 2 этапа УД'!Q94</f>
        <v>0</v>
      </c>
      <c r="R94" s="327">
        <f>'[18]Раз.пос.(Пр.2-24) '!R94+'[18]Перевод ДН дети'!R94+'[18]Перевод 2 этапа ДВН'!R94+'[18]Перевод 2 этапа УД'!R94</f>
        <v>0</v>
      </c>
      <c r="S94" s="327">
        <f>'[18]Раз.пос.(Пр.2-24) '!S94+'[18]Перевод ДН дети'!S94+'[18]Перевод 2 этапа ДВН'!S94+'[18]Перевод 2 этапа УД'!S94</f>
        <v>0</v>
      </c>
      <c r="V94" s="877"/>
    </row>
    <row r="95" spans="1:22" x14ac:dyDescent="0.2">
      <c r="A95" s="326">
        <v>82</v>
      </c>
      <c r="B95" s="235" t="s">
        <v>74</v>
      </c>
      <c r="C95" s="236" t="s">
        <v>237</v>
      </c>
      <c r="D95" s="322">
        <f t="shared" si="9"/>
        <v>18591</v>
      </c>
      <c r="E95" s="327">
        <f t="shared" si="6"/>
        <v>0</v>
      </c>
      <c r="F95" s="327">
        <f>'[18]Раз.пос.(Пр.2-24) '!F95+'[18]Перевод ДН дети'!F95+'[18]Перевод 2 этапа ДВН'!F95+'[18]Перевод 2 этапа УД'!F95</f>
        <v>0</v>
      </c>
      <c r="G95" s="327">
        <f>'[18]Раз.пос.(Пр.2-24) '!G95+'[18]Перевод ДН дети'!G95+'[18]Перевод 2 этапа ДВН'!G95+'[18]Перевод 2 этапа УД'!G95</f>
        <v>0</v>
      </c>
      <c r="H95" s="327">
        <f t="shared" si="7"/>
        <v>17127</v>
      </c>
      <c r="I95" s="353">
        <f>'[18]Раз.пос.(Пр.2-24) '!I95+'[18]Перевод ДН дети'!I95+'[18]Перевод 2 этапа ДВН'!I95+'[18]Перевод 2 этапа УД'!I95</f>
        <v>0</v>
      </c>
      <c r="J95" s="327">
        <f>'[18]Раз.пос.(Пр.2-24) '!J95+'[18]Перевод ДН дети'!J95+'[18]Перевод 2 этапа ДВН'!J95+'[18]Перевод 2 этапа УД'!J95</f>
        <v>6929</v>
      </c>
      <c r="K95" s="327">
        <f>'[18]Раз.пос.(Пр.2-24) '!K95+'[18]Перевод ДН дети'!K95+'[18]Перевод 2 этапа ДВН'!K95+'[18]Перевод 2 этапа УД'!K95</f>
        <v>1635</v>
      </c>
      <c r="L95" s="327">
        <f>'[18]Раз.пос.(Пр.2-24) '!L95+'[18]Перевод ДН дети'!L95+'[18]Перевод 2 этапа ДВН'!L95+'[18]Перевод 2 этапа УД'!L95</f>
        <v>8563</v>
      </c>
      <c r="M95" s="327">
        <f>'[18]Раз.пос.(Пр.2-24) '!M95+'[18]Перевод ДН дети'!M95+'[18]Перевод 2 этапа ДВН'!M95+'[18]Перевод 2 этапа УД'!M95</f>
        <v>1025</v>
      </c>
      <c r="N95" s="327">
        <f>'[18]Раз.пос.(Пр.2-24) '!N95+'[18]Перевод ДН дети'!N95+'[18]Перевод 2 этапа ДВН'!N95+'[18]Перевод 2 этапа УД'!N95</f>
        <v>439</v>
      </c>
      <c r="O95" s="322">
        <f t="shared" si="8"/>
        <v>0</v>
      </c>
      <c r="P95" s="327">
        <f>'[18]Раз.пос.(Пр.2-24) '!P95+'[18]Перевод ДН дети'!P95+'[18]Перевод 2 этапа ДВН'!P95+'[18]Перевод 2 этапа УД'!P95</f>
        <v>0</v>
      </c>
      <c r="Q95" s="327">
        <f>'[18]Раз.пос.(Пр.2-24) '!Q95+'[18]Перевод ДН дети'!Q95+'[18]Перевод 2 этапа ДВН'!Q95+'[18]Перевод 2 этапа УД'!Q95</f>
        <v>0</v>
      </c>
      <c r="R95" s="327">
        <f>'[18]Раз.пос.(Пр.2-24) '!R95+'[18]Перевод ДН дети'!R95+'[18]Перевод 2 этапа ДВН'!R95+'[18]Перевод 2 этапа УД'!R95</f>
        <v>0</v>
      </c>
      <c r="S95" s="327">
        <f>'[18]Раз.пос.(Пр.2-24) '!S95+'[18]Перевод ДН дети'!S95+'[18]Перевод 2 этапа ДВН'!S95+'[18]Перевод 2 этапа УД'!S95</f>
        <v>0</v>
      </c>
      <c r="V95" s="877"/>
    </row>
    <row r="96" spans="1:22" x14ac:dyDescent="0.2">
      <c r="A96" s="326">
        <v>83</v>
      </c>
      <c r="B96" s="240" t="s">
        <v>38</v>
      </c>
      <c r="C96" s="236" t="s">
        <v>39</v>
      </c>
      <c r="D96" s="322">
        <f t="shared" si="9"/>
        <v>16254</v>
      </c>
      <c r="E96" s="327">
        <f t="shared" si="6"/>
        <v>0</v>
      </c>
      <c r="F96" s="327">
        <f>'[18]Раз.пос.(Пр.2-24) '!F96+'[18]Перевод ДН дети'!F96+'[18]Перевод 2 этапа ДВН'!F96+'[18]Перевод 2 этапа УД'!F96</f>
        <v>0</v>
      </c>
      <c r="G96" s="327">
        <f>'[18]Раз.пос.(Пр.2-24) '!G96+'[18]Перевод ДН дети'!G96+'[18]Перевод 2 этапа ДВН'!G96+'[18]Перевод 2 этапа УД'!G96</f>
        <v>0</v>
      </c>
      <c r="H96" s="327">
        <f t="shared" si="7"/>
        <v>16254</v>
      </c>
      <c r="I96" s="353">
        <f>'[18]Раз.пос.(Пр.2-24) '!I96+'[18]Перевод ДН дети'!I96+'[18]Перевод 2 этапа ДВН'!I96+'[18]Перевод 2 этапа УД'!I96</f>
        <v>0</v>
      </c>
      <c r="J96" s="327">
        <f>'[18]Раз.пос.(Пр.2-24) '!J96+'[18]Перевод ДН дети'!J96+'[18]Перевод 2 этапа ДВН'!J96+'[18]Перевод 2 этапа УД'!J96</f>
        <v>3156</v>
      </c>
      <c r="K96" s="327">
        <f>'[18]Раз.пос.(Пр.2-24) '!K96+'[18]Перевод ДН дети'!K96+'[18]Перевод 2 этапа ДВН'!K96+'[18]Перевод 2 этапа УД'!K96</f>
        <v>410</v>
      </c>
      <c r="L96" s="327">
        <f>'[18]Раз.пос.(Пр.2-24) '!L96+'[18]Перевод ДН дети'!L96+'[18]Перевод 2 этапа ДВН'!L96+'[18]Перевод 2 этапа УД'!L96</f>
        <v>12688</v>
      </c>
      <c r="M96" s="327">
        <f>'[18]Раз.пос.(Пр.2-24) '!M96+'[18]Перевод ДН дети'!M96+'[18]Перевод 2 этапа ДВН'!M96+'[18]Перевод 2 этапа УД'!M96</f>
        <v>0</v>
      </c>
      <c r="N96" s="327">
        <f>'[18]Раз.пос.(Пр.2-24) '!N96+'[18]Перевод ДН дети'!N96+'[18]Перевод 2 этапа ДВН'!N96+'[18]Перевод 2 этапа УД'!N96</f>
        <v>0</v>
      </c>
      <c r="O96" s="322">
        <f t="shared" si="8"/>
        <v>0</v>
      </c>
      <c r="P96" s="327">
        <f>'[18]Раз.пос.(Пр.2-24) '!P96+'[18]Перевод ДН дети'!P96+'[18]Перевод 2 этапа ДВН'!P96+'[18]Перевод 2 этапа УД'!P96</f>
        <v>0</v>
      </c>
      <c r="Q96" s="327">
        <f>'[18]Раз.пос.(Пр.2-24) '!Q96+'[18]Перевод ДН дети'!Q96+'[18]Перевод 2 этапа ДВН'!Q96+'[18]Перевод 2 этапа УД'!Q96</f>
        <v>0</v>
      </c>
      <c r="R96" s="327">
        <f>'[18]Раз.пос.(Пр.2-24) '!R96+'[18]Перевод ДН дети'!R96+'[18]Перевод 2 этапа ДВН'!R96+'[18]Перевод 2 этапа УД'!R96</f>
        <v>0</v>
      </c>
      <c r="S96" s="327">
        <f>'[18]Раз.пос.(Пр.2-24) '!S96+'[18]Перевод ДН дети'!S96+'[18]Перевод 2 этапа ДВН'!S96+'[18]Перевод 2 этапа УД'!S96</f>
        <v>0</v>
      </c>
      <c r="V96" s="877"/>
    </row>
    <row r="97" spans="1:22" x14ac:dyDescent="0.2">
      <c r="A97" s="326">
        <v>84</v>
      </c>
      <c r="B97" s="235" t="s">
        <v>40</v>
      </c>
      <c r="C97" s="236" t="s">
        <v>41</v>
      </c>
      <c r="D97" s="322">
        <f t="shared" si="9"/>
        <v>13024</v>
      </c>
      <c r="E97" s="327">
        <f t="shared" si="6"/>
        <v>0</v>
      </c>
      <c r="F97" s="327">
        <f>'[18]Раз.пос.(Пр.2-24) '!F97+'[18]Перевод ДН дети'!F97+'[18]Перевод 2 этапа ДВН'!F97+'[18]Перевод 2 этапа УД'!F97</f>
        <v>0</v>
      </c>
      <c r="G97" s="327">
        <f>'[18]Раз.пос.(Пр.2-24) '!G97+'[18]Перевод ДН дети'!G97+'[18]Перевод 2 этапа ДВН'!G97+'[18]Перевод 2 этапа УД'!G97</f>
        <v>0</v>
      </c>
      <c r="H97" s="327">
        <f t="shared" si="7"/>
        <v>13024</v>
      </c>
      <c r="I97" s="353">
        <f>'[18]Раз.пос.(Пр.2-24) '!I97+'[18]Перевод ДН дети'!I97+'[18]Перевод 2 этапа ДВН'!I97+'[18]Перевод 2 этапа УД'!I97</f>
        <v>0</v>
      </c>
      <c r="J97" s="327">
        <f>'[18]Раз.пос.(Пр.2-24) '!J97+'[18]Перевод ДН дети'!J97+'[18]Перевод 2 этапа ДВН'!J97+'[18]Перевод 2 этапа УД'!J97</f>
        <v>3230</v>
      </c>
      <c r="K97" s="327">
        <f>'[18]Раз.пос.(Пр.2-24) '!K97+'[18]Перевод ДН дети'!K97+'[18]Перевод 2 этапа ДВН'!K97+'[18]Перевод 2 этапа УД'!K97</f>
        <v>360</v>
      </c>
      <c r="L97" s="327">
        <f>'[18]Раз.пос.(Пр.2-24) '!L97+'[18]Перевод ДН дети'!L97+'[18]Перевод 2 этапа ДВН'!L97+'[18]Перевод 2 этапа УД'!L97</f>
        <v>9434</v>
      </c>
      <c r="M97" s="327">
        <f>'[18]Раз.пос.(Пр.2-24) '!M97+'[18]Перевод ДН дети'!M97+'[18]Перевод 2 этапа ДВН'!M97+'[18]Перевод 2 этапа УД'!M97</f>
        <v>0</v>
      </c>
      <c r="N97" s="327">
        <f>'[18]Раз.пос.(Пр.2-24) '!N97+'[18]Перевод ДН дети'!N97+'[18]Перевод 2 этапа ДВН'!N97+'[18]Перевод 2 этапа УД'!N97</f>
        <v>0</v>
      </c>
      <c r="O97" s="322">
        <f t="shared" si="8"/>
        <v>0</v>
      </c>
      <c r="P97" s="327">
        <f>'[18]Раз.пос.(Пр.2-24) '!P97+'[18]Перевод ДН дети'!P97+'[18]Перевод 2 этапа ДВН'!P97+'[18]Перевод 2 этапа УД'!P97</f>
        <v>0</v>
      </c>
      <c r="Q97" s="327">
        <f>'[18]Раз.пос.(Пр.2-24) '!Q97+'[18]Перевод ДН дети'!Q97+'[18]Перевод 2 этапа ДВН'!Q97+'[18]Перевод 2 этапа УД'!Q97</f>
        <v>0</v>
      </c>
      <c r="R97" s="327">
        <f>'[18]Раз.пос.(Пр.2-24) '!R97+'[18]Перевод ДН дети'!R97+'[18]Перевод 2 этапа ДВН'!R97+'[18]Перевод 2 этапа УД'!R97</f>
        <v>0</v>
      </c>
      <c r="S97" s="327">
        <f>'[18]Раз.пос.(Пр.2-24) '!S97+'[18]Перевод ДН дети'!S97+'[18]Перевод 2 этапа ДВН'!S97+'[18]Перевод 2 этапа УД'!S97</f>
        <v>0</v>
      </c>
      <c r="V97" s="877"/>
    </row>
    <row r="98" spans="1:22" x14ac:dyDescent="0.2">
      <c r="A98" s="326">
        <v>85</v>
      </c>
      <c r="B98" s="235" t="s">
        <v>238</v>
      </c>
      <c r="C98" s="236" t="s">
        <v>239</v>
      </c>
      <c r="D98" s="322">
        <f t="shared" si="9"/>
        <v>38838</v>
      </c>
      <c r="E98" s="327">
        <f t="shared" si="6"/>
        <v>0</v>
      </c>
      <c r="F98" s="327">
        <f>'[18]Раз.пос.(Пр.2-24) '!F98+'[18]Перевод ДН дети'!F98+'[18]Перевод 2 этапа ДВН'!F98+'[18]Перевод 2 этапа УД'!F98</f>
        <v>0</v>
      </c>
      <c r="G98" s="327">
        <f>'[18]Раз.пос.(Пр.2-24) '!G98+'[18]Перевод ДН дети'!G98+'[18]Перевод 2 этапа ДВН'!G98+'[18]Перевод 2 этапа УД'!G98</f>
        <v>0</v>
      </c>
      <c r="H98" s="327">
        <f t="shared" si="7"/>
        <v>38838</v>
      </c>
      <c r="I98" s="353">
        <f>'[18]Раз.пос.(Пр.2-24) '!I98+'[18]Перевод ДН дети'!I98+'[18]Перевод 2 этапа ДВН'!I98+'[18]Перевод 2 этапа УД'!I98</f>
        <v>0</v>
      </c>
      <c r="J98" s="327">
        <f>'[18]Раз.пос.(Пр.2-24) '!J98+'[18]Перевод ДН дети'!J98+'[18]Перевод 2 этапа ДВН'!J98+'[18]Перевод 2 этапа УД'!J98</f>
        <v>11531</v>
      </c>
      <c r="K98" s="327">
        <f>'[18]Раз.пос.(Пр.2-24) '!K98+'[18]Перевод ДН дети'!K98+'[18]Перевод 2 этапа ДВН'!K98+'[18]Перевод 2 этапа УД'!K98</f>
        <v>3581</v>
      </c>
      <c r="L98" s="327">
        <f>'[18]Раз.пос.(Пр.2-24) '!L98+'[18]Перевод ДН дети'!L98+'[18]Перевод 2 этапа ДВН'!L98+'[18]Перевод 2 этапа УД'!L98</f>
        <v>23726</v>
      </c>
      <c r="M98" s="327">
        <f>'[18]Раз.пос.(Пр.2-24) '!M98+'[18]Перевод ДН дети'!M98+'[18]Перевод 2 этапа ДВН'!M98+'[18]Перевод 2 этапа УД'!M98</f>
        <v>0</v>
      </c>
      <c r="N98" s="327">
        <f>'[18]Раз.пос.(Пр.2-24) '!N98+'[18]Перевод ДН дети'!N98+'[18]Перевод 2 этапа ДВН'!N98+'[18]Перевод 2 этапа УД'!N98</f>
        <v>0</v>
      </c>
      <c r="O98" s="322">
        <f t="shared" si="8"/>
        <v>0</v>
      </c>
      <c r="P98" s="327">
        <f>'[18]Раз.пос.(Пр.2-24) '!P98+'[18]Перевод ДН дети'!P98+'[18]Перевод 2 этапа ДВН'!P98+'[18]Перевод 2 этапа УД'!P98</f>
        <v>0</v>
      </c>
      <c r="Q98" s="327">
        <f>'[18]Раз.пос.(Пр.2-24) '!Q98+'[18]Перевод ДН дети'!Q98+'[18]Перевод 2 этапа ДВН'!Q98+'[18]Перевод 2 этапа УД'!Q98</f>
        <v>0</v>
      </c>
      <c r="R98" s="327">
        <f>'[18]Раз.пос.(Пр.2-24) '!R98+'[18]Перевод ДН дети'!R98+'[18]Перевод 2 этапа ДВН'!R98+'[18]Перевод 2 этапа УД'!R98</f>
        <v>0</v>
      </c>
      <c r="S98" s="327">
        <f>'[18]Раз.пос.(Пр.2-24) '!S98+'[18]Перевод ДН дети'!S98+'[18]Перевод 2 этапа ДВН'!S98+'[18]Перевод 2 этапа УД'!S98</f>
        <v>0</v>
      </c>
      <c r="V98" s="877"/>
    </row>
    <row r="99" spans="1:22" x14ac:dyDescent="0.2">
      <c r="A99" s="326">
        <v>86</v>
      </c>
      <c r="B99" s="240" t="s">
        <v>240</v>
      </c>
      <c r="C99" s="236" t="s">
        <v>241</v>
      </c>
      <c r="D99" s="322">
        <f t="shared" si="9"/>
        <v>14648</v>
      </c>
      <c r="E99" s="327">
        <f t="shared" si="6"/>
        <v>0</v>
      </c>
      <c r="F99" s="327">
        <f>'[18]Раз.пос.(Пр.2-24) '!F99+'[18]Перевод ДН дети'!F99+'[18]Перевод 2 этапа ДВН'!F99+'[18]Перевод 2 этапа УД'!F99</f>
        <v>0</v>
      </c>
      <c r="G99" s="327">
        <f>'[18]Раз.пос.(Пр.2-24) '!G99+'[18]Перевод ДН дети'!G99+'[18]Перевод 2 этапа ДВН'!G99+'[18]Перевод 2 этапа УД'!G99</f>
        <v>0</v>
      </c>
      <c r="H99" s="327">
        <f t="shared" si="7"/>
        <v>13184</v>
      </c>
      <c r="I99" s="353">
        <f>'[18]Раз.пос.(Пр.2-24) '!I99+'[18]Перевод ДН дети'!I99+'[18]Перевод 2 этапа ДВН'!I99+'[18]Перевод 2 этапа УД'!I99</f>
        <v>0</v>
      </c>
      <c r="J99" s="327">
        <f>'[18]Раз.пос.(Пр.2-24) '!J99+'[18]Перевод ДН дети'!J99+'[18]Перевод 2 этапа ДВН'!J99+'[18]Перевод 2 этапа УД'!J99</f>
        <v>3655</v>
      </c>
      <c r="K99" s="327">
        <f>'[18]Раз.пос.(Пр.2-24) '!K99+'[18]Перевод ДН дети'!K99+'[18]Перевод 2 этапа ДВН'!K99+'[18]Перевод 2 этапа УД'!K99</f>
        <v>500</v>
      </c>
      <c r="L99" s="327">
        <f>'[18]Раз.пос.(Пр.2-24) '!L99+'[18]Перевод ДН дети'!L99+'[18]Перевод 2 этапа ДВН'!L99+'[18]Перевод 2 этапа УД'!L99</f>
        <v>9029</v>
      </c>
      <c r="M99" s="327">
        <f>'[18]Раз.пос.(Пр.2-24) '!M99+'[18]Перевод ДН дети'!M99+'[18]Перевод 2 этапа ДВН'!M99+'[18]Перевод 2 этапа УД'!M99</f>
        <v>1025</v>
      </c>
      <c r="N99" s="327">
        <f>'[18]Раз.пос.(Пр.2-24) '!N99+'[18]Перевод ДН дети'!N99+'[18]Перевод 2 этапа ДВН'!N99+'[18]Перевод 2 этапа УД'!N99</f>
        <v>439</v>
      </c>
      <c r="O99" s="322">
        <f t="shared" si="8"/>
        <v>0</v>
      </c>
      <c r="P99" s="327">
        <f>'[18]Раз.пос.(Пр.2-24) '!P99+'[18]Перевод ДН дети'!P99+'[18]Перевод 2 этапа ДВН'!P99+'[18]Перевод 2 этапа УД'!P99</f>
        <v>0</v>
      </c>
      <c r="Q99" s="327">
        <f>'[18]Раз.пос.(Пр.2-24) '!Q99+'[18]Перевод ДН дети'!Q99+'[18]Перевод 2 этапа ДВН'!Q99+'[18]Перевод 2 этапа УД'!Q99</f>
        <v>0</v>
      </c>
      <c r="R99" s="327">
        <f>'[18]Раз.пос.(Пр.2-24) '!R99+'[18]Перевод ДН дети'!R99+'[18]Перевод 2 этапа ДВН'!R99+'[18]Перевод 2 этапа УД'!R99</f>
        <v>0</v>
      </c>
      <c r="S99" s="327">
        <f>'[18]Раз.пос.(Пр.2-24) '!S99+'[18]Перевод ДН дети'!S99+'[18]Перевод 2 этапа ДВН'!S99+'[18]Перевод 2 этапа УД'!S99</f>
        <v>0</v>
      </c>
      <c r="V99" s="877"/>
    </row>
    <row r="100" spans="1:22" x14ac:dyDescent="0.2">
      <c r="A100" s="326">
        <v>87</v>
      </c>
      <c r="B100" s="240" t="s">
        <v>88</v>
      </c>
      <c r="C100" s="236" t="s">
        <v>89</v>
      </c>
      <c r="D100" s="322">
        <f t="shared" si="9"/>
        <v>21547</v>
      </c>
      <c r="E100" s="327">
        <f t="shared" si="6"/>
        <v>0</v>
      </c>
      <c r="F100" s="327">
        <f>'[18]Раз.пос.(Пр.2-24) '!F100+'[18]Перевод ДН дети'!F100+'[18]Перевод 2 этапа ДВН'!F100+'[18]Перевод 2 этапа УД'!F100</f>
        <v>0</v>
      </c>
      <c r="G100" s="327">
        <f>'[18]Раз.пос.(Пр.2-24) '!G100+'[18]Перевод ДН дети'!G100+'[18]Перевод 2 этапа ДВН'!G100+'[18]Перевод 2 этапа УД'!G100</f>
        <v>0</v>
      </c>
      <c r="H100" s="327">
        <f t="shared" si="7"/>
        <v>20083</v>
      </c>
      <c r="I100" s="353">
        <f>'[18]Раз.пос.(Пр.2-24) '!I100+'[18]Перевод ДН дети'!I100+'[18]Перевод 2 этапа ДВН'!I100+'[18]Перевод 2 этапа УД'!I100</f>
        <v>0</v>
      </c>
      <c r="J100" s="327">
        <f>'[18]Раз.пос.(Пр.2-24) '!J100+'[18]Перевод ДН дети'!J100+'[18]Перевод 2 этапа ДВН'!J100+'[18]Перевод 2 этапа УД'!J100</f>
        <v>8734</v>
      </c>
      <c r="K100" s="327">
        <f>'[18]Раз.пос.(Пр.2-24) '!K100+'[18]Перевод ДН дети'!K100+'[18]Перевод 2 этапа ДВН'!K100+'[18]Перевод 2 этапа УД'!K100</f>
        <v>1282</v>
      </c>
      <c r="L100" s="327">
        <f>'[18]Раз.пос.(Пр.2-24) '!L100+'[18]Перевод ДН дети'!L100+'[18]Перевод 2 этапа ДВН'!L100+'[18]Перевод 2 этапа УД'!L100</f>
        <v>10067</v>
      </c>
      <c r="M100" s="327">
        <f>'[18]Раз.пос.(Пр.2-24) '!M100+'[18]Перевод ДН дети'!M100+'[18]Перевод 2 этапа ДВН'!M100+'[18]Перевод 2 этапа УД'!M100</f>
        <v>1025</v>
      </c>
      <c r="N100" s="327">
        <f>'[18]Раз.пос.(Пр.2-24) '!N100+'[18]Перевод ДН дети'!N100+'[18]Перевод 2 этапа ДВН'!N100+'[18]Перевод 2 этапа УД'!N100</f>
        <v>439</v>
      </c>
      <c r="O100" s="322">
        <f t="shared" si="8"/>
        <v>0</v>
      </c>
      <c r="P100" s="327">
        <f>'[18]Раз.пос.(Пр.2-24) '!P100+'[18]Перевод ДН дети'!P100+'[18]Перевод 2 этапа ДВН'!P100+'[18]Перевод 2 этапа УД'!P100</f>
        <v>0</v>
      </c>
      <c r="Q100" s="327">
        <f>'[18]Раз.пос.(Пр.2-24) '!Q100+'[18]Перевод ДН дети'!Q100+'[18]Перевод 2 этапа ДВН'!Q100+'[18]Перевод 2 этапа УД'!Q100</f>
        <v>0</v>
      </c>
      <c r="R100" s="327">
        <f>'[18]Раз.пос.(Пр.2-24) '!R100+'[18]Перевод ДН дети'!R100+'[18]Перевод 2 этапа ДВН'!R100+'[18]Перевод 2 этапа УД'!R100</f>
        <v>0</v>
      </c>
      <c r="S100" s="327">
        <f>'[18]Раз.пос.(Пр.2-24) '!S100+'[18]Перевод ДН дети'!S100+'[18]Перевод 2 этапа ДВН'!S100+'[18]Перевод 2 этапа УД'!S100</f>
        <v>0</v>
      </c>
      <c r="V100" s="877"/>
    </row>
    <row r="101" spans="1:22" x14ac:dyDescent="0.2">
      <c r="A101" s="326">
        <v>88</v>
      </c>
      <c r="B101" s="238" t="s">
        <v>242</v>
      </c>
      <c r="C101" s="236" t="s">
        <v>243</v>
      </c>
      <c r="D101" s="322">
        <f t="shared" si="9"/>
        <v>53260</v>
      </c>
      <c r="E101" s="327">
        <f t="shared" si="6"/>
        <v>0</v>
      </c>
      <c r="F101" s="327">
        <f>'[18]Раз.пос.(Пр.2-24) '!F101+'[18]Перевод ДН дети'!F101+'[18]Перевод 2 этапа ДВН'!F101+'[18]Перевод 2 этапа УД'!F101</f>
        <v>0</v>
      </c>
      <c r="G101" s="327">
        <f>'[18]Раз.пос.(Пр.2-24) '!G101+'[18]Перевод ДН дети'!G101+'[18]Перевод 2 этапа ДВН'!G101+'[18]Перевод 2 этапа УД'!G101</f>
        <v>0</v>
      </c>
      <c r="H101" s="327">
        <f t="shared" si="7"/>
        <v>53228</v>
      </c>
      <c r="I101" s="353">
        <f>'[18]Раз.пос.(Пр.2-24) '!I101+'[18]Перевод ДН дети'!I101+'[18]Перевод 2 этапа ДВН'!I101+'[18]Перевод 2 этапа УД'!I101</f>
        <v>0</v>
      </c>
      <c r="J101" s="327">
        <f>'[18]Раз.пос.(Пр.2-24) '!J101+'[18]Перевод ДН дети'!J101+'[18]Перевод 2 этапа ДВН'!J101+'[18]Перевод 2 этапа УД'!J101</f>
        <v>7587</v>
      </c>
      <c r="K101" s="327">
        <f>'[18]Раз.пос.(Пр.2-24) '!K101+'[18]Перевод ДН дети'!K101+'[18]Перевод 2 этапа ДВН'!K101+'[18]Перевод 2 этапа УД'!K101</f>
        <v>1800</v>
      </c>
      <c r="L101" s="327">
        <f>'[18]Раз.пос.(Пр.2-24) '!L101+'[18]Перевод ДН дети'!L101+'[18]Перевод 2 этапа ДВН'!L101+'[18]Перевод 2 этапа УД'!L101</f>
        <v>43841</v>
      </c>
      <c r="M101" s="327">
        <f>'[18]Раз.пос.(Пр.2-24) '!M101+'[18]Перевод ДН дети'!M101+'[18]Перевод 2 этапа ДВН'!M101+'[18]Перевод 2 этапа УД'!M101</f>
        <v>0</v>
      </c>
      <c r="N101" s="327">
        <f>'[18]Раз.пос.(Пр.2-24) '!N101+'[18]Перевод ДН дети'!N101+'[18]Перевод 2 этапа ДВН'!N101+'[18]Перевод 2 этапа УД'!N101</f>
        <v>0</v>
      </c>
      <c r="O101" s="322">
        <f t="shared" si="8"/>
        <v>32</v>
      </c>
      <c r="P101" s="327">
        <f>'[18]Раз.пос.(Пр.2-24) '!P101+'[18]Перевод ДН дети'!P101+'[18]Перевод 2 этапа ДВН'!P101+'[18]Перевод 2 этапа УД'!P101</f>
        <v>0</v>
      </c>
      <c r="Q101" s="327">
        <f>'[18]Раз.пос.(Пр.2-24) '!Q101+'[18]Перевод ДН дети'!Q101+'[18]Перевод 2 этапа ДВН'!Q101+'[18]Перевод 2 этапа УД'!Q101</f>
        <v>0</v>
      </c>
      <c r="R101" s="327">
        <f>'[18]Раз.пос.(Пр.2-24) '!R101+'[18]Перевод ДН дети'!R101+'[18]Перевод 2 этапа ДВН'!R101+'[18]Перевод 2 этапа УД'!R101</f>
        <v>32</v>
      </c>
      <c r="S101" s="327">
        <f>'[18]Раз.пос.(Пр.2-24) '!S101+'[18]Перевод ДН дети'!S101+'[18]Перевод 2 этапа ДВН'!S101+'[18]Перевод 2 этапа УД'!S101</f>
        <v>0</v>
      </c>
      <c r="V101" s="877"/>
    </row>
    <row r="102" spans="1:22" x14ac:dyDescent="0.2">
      <c r="A102" s="326">
        <v>89</v>
      </c>
      <c r="B102" s="238" t="s">
        <v>244</v>
      </c>
      <c r="C102" s="236" t="s">
        <v>245</v>
      </c>
      <c r="D102" s="322">
        <f t="shared" si="9"/>
        <v>32242</v>
      </c>
      <c r="E102" s="327">
        <f t="shared" si="6"/>
        <v>0</v>
      </c>
      <c r="F102" s="327">
        <f>'[18]Раз.пос.(Пр.2-24) '!F102+'[18]Перевод ДН дети'!F102+'[18]Перевод 2 этапа ДВН'!F102+'[18]Перевод 2 этапа УД'!F102</f>
        <v>0</v>
      </c>
      <c r="G102" s="327">
        <f>'[18]Раз.пос.(Пр.2-24) '!G102+'[18]Перевод ДН дети'!G102+'[18]Перевод 2 этапа ДВН'!G102+'[18]Перевод 2 этапа УД'!G102</f>
        <v>0</v>
      </c>
      <c r="H102" s="327">
        <f t="shared" si="7"/>
        <v>32215</v>
      </c>
      <c r="I102" s="353">
        <f>'[18]Раз.пос.(Пр.2-24) '!I102+'[18]Перевод ДН дети'!I102+'[18]Перевод 2 этапа ДВН'!I102+'[18]Перевод 2 этапа УД'!I102</f>
        <v>50</v>
      </c>
      <c r="J102" s="327">
        <f>'[18]Раз.пос.(Пр.2-24) '!J102+'[18]Перевод ДН дети'!J102+'[18]Перевод 2 этапа ДВН'!J102+'[18]Перевод 2 этапа УД'!J102</f>
        <v>12040</v>
      </c>
      <c r="K102" s="327">
        <f>'[18]Раз.пос.(Пр.2-24) '!K102+'[18]Перевод ДН дети'!K102+'[18]Перевод 2 этапа ДВН'!K102+'[18]Перевод 2 этапа УД'!K102</f>
        <v>1792</v>
      </c>
      <c r="L102" s="327">
        <f>'[18]Раз.пос.(Пр.2-24) '!L102+'[18]Перевод ДН дети'!L102+'[18]Перевод 2 этапа ДВН'!L102+'[18]Перевод 2 этапа УД'!L102</f>
        <v>18333</v>
      </c>
      <c r="M102" s="327">
        <f>'[18]Раз.пос.(Пр.2-24) '!M102+'[18]Перевод ДН дети'!M102+'[18]Перевод 2 этапа ДВН'!M102+'[18]Перевод 2 этапа УД'!M102</f>
        <v>0</v>
      </c>
      <c r="N102" s="327">
        <f>'[18]Раз.пос.(Пр.2-24) '!N102+'[18]Перевод ДН дети'!N102+'[18]Перевод 2 этапа ДВН'!N102+'[18]Перевод 2 этапа УД'!N102</f>
        <v>0</v>
      </c>
      <c r="O102" s="322">
        <f t="shared" si="8"/>
        <v>27</v>
      </c>
      <c r="P102" s="327">
        <f>'[18]Раз.пос.(Пр.2-24) '!P102+'[18]Перевод ДН дети'!P102+'[18]Перевод 2 этапа ДВН'!P102+'[18]Перевод 2 этапа УД'!P102</f>
        <v>0</v>
      </c>
      <c r="Q102" s="327">
        <f>'[18]Раз.пос.(Пр.2-24) '!Q102+'[18]Перевод ДН дети'!Q102+'[18]Перевод 2 этапа ДВН'!Q102+'[18]Перевод 2 этапа УД'!Q102</f>
        <v>0</v>
      </c>
      <c r="R102" s="327">
        <f>'[18]Раз.пос.(Пр.2-24) '!R102+'[18]Перевод ДН дети'!R102+'[18]Перевод 2 этапа ДВН'!R102+'[18]Перевод 2 этапа УД'!R102</f>
        <v>27</v>
      </c>
      <c r="S102" s="327">
        <f>'[18]Раз.пос.(Пр.2-24) '!S102+'[18]Перевод ДН дети'!S102+'[18]Перевод 2 этапа ДВН'!S102+'[18]Перевод 2 этапа УД'!S102</f>
        <v>0</v>
      </c>
      <c r="V102" s="877"/>
    </row>
    <row r="103" spans="1:22" x14ac:dyDescent="0.2">
      <c r="A103" s="326">
        <v>90</v>
      </c>
      <c r="B103" s="235" t="s">
        <v>246</v>
      </c>
      <c r="C103" s="236" t="s">
        <v>247</v>
      </c>
      <c r="D103" s="322">
        <f t="shared" si="9"/>
        <v>11140</v>
      </c>
      <c r="E103" s="327">
        <f t="shared" si="6"/>
        <v>0</v>
      </c>
      <c r="F103" s="327">
        <f>'[18]Раз.пос.(Пр.2-24) '!F103+'[18]Перевод ДН дети'!F103+'[18]Перевод 2 этапа ДВН'!F103+'[18]Перевод 2 этапа УД'!F103</f>
        <v>0</v>
      </c>
      <c r="G103" s="327">
        <f>'[18]Раз.пос.(Пр.2-24) '!G103+'[18]Перевод ДН дети'!G103+'[18]Перевод 2 этапа ДВН'!G103+'[18]Перевод 2 этапа УД'!G103</f>
        <v>0</v>
      </c>
      <c r="H103" s="327">
        <f t="shared" si="7"/>
        <v>11140</v>
      </c>
      <c r="I103" s="353">
        <f>'[18]Раз.пос.(Пр.2-24) '!I103+'[18]Перевод ДН дети'!I103+'[18]Перевод 2 этапа ДВН'!I103+'[18]Перевод 2 этапа УД'!I103</f>
        <v>0</v>
      </c>
      <c r="J103" s="327">
        <f>'[18]Раз.пос.(Пр.2-24) '!J103+'[18]Перевод ДН дети'!J103+'[18]Перевод 2 этапа ДВН'!J103+'[18]Перевод 2 этапа УД'!J103</f>
        <v>3321</v>
      </c>
      <c r="K103" s="327">
        <f>'[18]Раз.пос.(Пр.2-24) '!K103+'[18]Перевод ДН дети'!K103+'[18]Перевод 2 этапа ДВН'!K103+'[18]Перевод 2 этапа УД'!K103</f>
        <v>3650</v>
      </c>
      <c r="L103" s="327">
        <f>'[18]Раз.пос.(Пр.2-24) '!L103+'[18]Перевод ДН дети'!L103+'[18]Перевод 2 этапа ДВН'!L103+'[18]Перевод 2 этапа УД'!L103</f>
        <v>4169</v>
      </c>
      <c r="M103" s="327">
        <f>'[18]Раз.пос.(Пр.2-24) '!M103+'[18]Перевод ДН дети'!M103+'[18]Перевод 2 этапа ДВН'!M103+'[18]Перевод 2 этапа УД'!M103</f>
        <v>0</v>
      </c>
      <c r="N103" s="327">
        <f>'[18]Раз.пос.(Пр.2-24) '!N103+'[18]Перевод ДН дети'!N103+'[18]Перевод 2 этапа ДВН'!N103+'[18]Перевод 2 этапа УД'!N103</f>
        <v>0</v>
      </c>
      <c r="O103" s="322">
        <f t="shared" si="8"/>
        <v>0</v>
      </c>
      <c r="P103" s="327">
        <f>'[18]Раз.пос.(Пр.2-24) '!P103+'[18]Перевод ДН дети'!P103+'[18]Перевод 2 этапа ДВН'!P103+'[18]Перевод 2 этапа УД'!P103</f>
        <v>0</v>
      </c>
      <c r="Q103" s="327">
        <f>'[18]Раз.пос.(Пр.2-24) '!Q103+'[18]Перевод ДН дети'!Q103+'[18]Перевод 2 этапа ДВН'!Q103+'[18]Перевод 2 этапа УД'!Q103</f>
        <v>0</v>
      </c>
      <c r="R103" s="327">
        <f>'[18]Раз.пос.(Пр.2-24) '!R103+'[18]Перевод ДН дети'!R103+'[18]Перевод 2 этапа ДВН'!R103+'[18]Перевод 2 этапа УД'!R103</f>
        <v>0</v>
      </c>
      <c r="S103" s="327">
        <f>'[18]Раз.пос.(Пр.2-24) '!S103+'[18]Перевод ДН дети'!S103+'[18]Перевод 2 этапа ДВН'!S103+'[18]Перевод 2 этапа УД'!S103</f>
        <v>0</v>
      </c>
      <c r="V103" s="877"/>
    </row>
    <row r="104" spans="1:22" x14ac:dyDescent="0.2">
      <c r="A104" s="326">
        <v>91</v>
      </c>
      <c r="B104" s="238" t="s">
        <v>248</v>
      </c>
      <c r="C104" s="236" t="s">
        <v>249</v>
      </c>
      <c r="D104" s="322">
        <f t="shared" si="9"/>
        <v>14930</v>
      </c>
      <c r="E104" s="327">
        <f t="shared" si="6"/>
        <v>0</v>
      </c>
      <c r="F104" s="327">
        <f>'[18]Раз.пос.(Пр.2-24) '!F104+'[18]Перевод ДН дети'!F104+'[18]Перевод 2 этапа ДВН'!F104+'[18]Перевод 2 этапа УД'!F104</f>
        <v>0</v>
      </c>
      <c r="G104" s="327">
        <f>'[18]Раз.пос.(Пр.2-24) '!G104+'[18]Перевод ДН дети'!G104+'[18]Перевод 2 этапа ДВН'!G104+'[18]Перевод 2 этапа УД'!G104</f>
        <v>0</v>
      </c>
      <c r="H104" s="327">
        <f t="shared" si="7"/>
        <v>14930</v>
      </c>
      <c r="I104" s="353">
        <f>'[18]Раз.пос.(Пр.2-24) '!I104+'[18]Перевод ДН дети'!I104+'[18]Перевод 2 этапа ДВН'!I104+'[18]Перевод 2 этапа УД'!I104</f>
        <v>0</v>
      </c>
      <c r="J104" s="327">
        <f>'[18]Раз.пос.(Пр.2-24) '!J104+'[18]Перевод ДН дети'!J104+'[18]Перевод 2 этапа ДВН'!J104+'[18]Перевод 2 этапа УД'!J104</f>
        <v>4665</v>
      </c>
      <c r="K104" s="327">
        <f>'[18]Раз.пос.(Пр.2-24) '!K104+'[18]Перевод ДН дети'!K104+'[18]Перевод 2 этапа ДВН'!K104+'[18]Перевод 2 этапа УД'!K104</f>
        <v>2076</v>
      </c>
      <c r="L104" s="327">
        <f>'[18]Раз.пос.(Пр.2-24) '!L104+'[18]Перевод ДН дети'!L104+'[18]Перевод 2 этапа ДВН'!L104+'[18]Перевод 2 этапа УД'!L104</f>
        <v>8189</v>
      </c>
      <c r="M104" s="327">
        <f>'[18]Раз.пос.(Пр.2-24) '!M104+'[18]Перевод ДН дети'!M104+'[18]Перевод 2 этапа ДВН'!M104+'[18]Перевод 2 этапа УД'!M104</f>
        <v>0</v>
      </c>
      <c r="N104" s="327">
        <f>'[18]Раз.пос.(Пр.2-24) '!N104+'[18]Перевод ДН дети'!N104+'[18]Перевод 2 этапа ДВН'!N104+'[18]Перевод 2 этапа УД'!N104</f>
        <v>0</v>
      </c>
      <c r="O104" s="322">
        <f t="shared" si="8"/>
        <v>0</v>
      </c>
      <c r="P104" s="327">
        <f>'[18]Раз.пос.(Пр.2-24) '!P104+'[18]Перевод ДН дети'!P104+'[18]Перевод 2 этапа ДВН'!P104+'[18]Перевод 2 этапа УД'!P104</f>
        <v>0</v>
      </c>
      <c r="Q104" s="327">
        <f>'[18]Раз.пос.(Пр.2-24) '!Q104+'[18]Перевод ДН дети'!Q104+'[18]Перевод 2 этапа ДВН'!Q104+'[18]Перевод 2 этапа УД'!Q104</f>
        <v>0</v>
      </c>
      <c r="R104" s="327">
        <f>'[18]Раз.пос.(Пр.2-24) '!R104+'[18]Перевод ДН дети'!R104+'[18]Перевод 2 этапа ДВН'!R104+'[18]Перевод 2 этапа УД'!R104</f>
        <v>0</v>
      </c>
      <c r="S104" s="327">
        <f>'[18]Раз.пос.(Пр.2-24) '!S104+'[18]Перевод ДН дети'!S104+'[18]Перевод 2 этапа ДВН'!S104+'[18]Перевод 2 этапа УД'!S104</f>
        <v>0</v>
      </c>
      <c r="V104" s="877"/>
    </row>
    <row r="105" spans="1:22" x14ac:dyDescent="0.2">
      <c r="A105" s="326">
        <v>92</v>
      </c>
      <c r="B105" s="238" t="s">
        <v>250</v>
      </c>
      <c r="C105" s="236" t="s">
        <v>251</v>
      </c>
      <c r="D105" s="322">
        <f t="shared" si="9"/>
        <v>19033</v>
      </c>
      <c r="E105" s="327">
        <f t="shared" si="6"/>
        <v>0</v>
      </c>
      <c r="F105" s="327">
        <f>'[18]Раз.пос.(Пр.2-24) '!F105+'[18]Перевод ДН дети'!F105+'[18]Перевод 2 этапа ДВН'!F105+'[18]Перевод 2 этапа УД'!F105</f>
        <v>0</v>
      </c>
      <c r="G105" s="327">
        <f>'[18]Раз.пос.(Пр.2-24) '!G105+'[18]Перевод ДН дети'!G105+'[18]Перевод 2 этапа ДВН'!G105+'[18]Перевод 2 этапа УД'!G105</f>
        <v>0</v>
      </c>
      <c r="H105" s="327">
        <f t="shared" si="7"/>
        <v>19033</v>
      </c>
      <c r="I105" s="353">
        <f>'[18]Раз.пос.(Пр.2-24) '!I105+'[18]Перевод ДН дети'!I105+'[18]Перевод 2 этапа ДВН'!I105+'[18]Перевод 2 этапа УД'!I105</f>
        <v>0</v>
      </c>
      <c r="J105" s="327">
        <f>'[18]Раз.пос.(Пр.2-24) '!J105+'[18]Перевод ДН дети'!J105+'[18]Перевод 2 этапа ДВН'!J105+'[18]Перевод 2 этапа УД'!J105</f>
        <v>5985</v>
      </c>
      <c r="K105" s="327">
        <f>'[18]Раз.пос.(Пр.2-24) '!K105+'[18]Перевод ДН дети'!K105+'[18]Перевод 2 этапа ДВН'!K105+'[18]Перевод 2 этапа УД'!K105</f>
        <v>2575</v>
      </c>
      <c r="L105" s="327">
        <f>'[18]Раз.пос.(Пр.2-24) '!L105+'[18]Перевод ДН дети'!L105+'[18]Перевод 2 этапа ДВН'!L105+'[18]Перевод 2 этапа УД'!L105</f>
        <v>10473</v>
      </c>
      <c r="M105" s="327">
        <f>'[18]Раз.пос.(Пр.2-24) '!M105+'[18]Перевод ДН дети'!M105+'[18]Перевод 2 этапа ДВН'!M105+'[18]Перевод 2 этапа УД'!M105</f>
        <v>0</v>
      </c>
      <c r="N105" s="327">
        <f>'[18]Раз.пос.(Пр.2-24) '!N105+'[18]Перевод ДН дети'!N105+'[18]Перевод 2 этапа ДВН'!N105+'[18]Перевод 2 этапа УД'!N105</f>
        <v>0</v>
      </c>
      <c r="O105" s="322">
        <f t="shared" si="8"/>
        <v>0</v>
      </c>
      <c r="P105" s="327">
        <f>'[18]Раз.пос.(Пр.2-24) '!P105+'[18]Перевод ДН дети'!P105+'[18]Перевод 2 этапа ДВН'!P105+'[18]Перевод 2 этапа УД'!P105</f>
        <v>0</v>
      </c>
      <c r="Q105" s="327">
        <f>'[18]Раз.пос.(Пр.2-24) '!Q105+'[18]Перевод ДН дети'!Q105+'[18]Перевод 2 этапа ДВН'!Q105+'[18]Перевод 2 этапа УД'!Q105</f>
        <v>0</v>
      </c>
      <c r="R105" s="327">
        <f>'[18]Раз.пос.(Пр.2-24) '!R105+'[18]Перевод ДН дети'!R105+'[18]Перевод 2 этапа ДВН'!R105+'[18]Перевод 2 этапа УД'!R105</f>
        <v>0</v>
      </c>
      <c r="S105" s="327">
        <f>'[18]Раз.пос.(Пр.2-24) '!S105+'[18]Перевод ДН дети'!S105+'[18]Перевод 2 этапа ДВН'!S105+'[18]Перевод 2 этапа УД'!S105</f>
        <v>0</v>
      </c>
      <c r="V105" s="877"/>
    </row>
    <row r="106" spans="1:22" x14ac:dyDescent="0.2">
      <c r="A106" s="326">
        <v>93</v>
      </c>
      <c r="B106" s="240" t="s">
        <v>32</v>
      </c>
      <c r="C106" s="236" t="s">
        <v>33</v>
      </c>
      <c r="D106" s="322">
        <f t="shared" si="9"/>
        <v>15340</v>
      </c>
      <c r="E106" s="327">
        <f t="shared" si="6"/>
        <v>0</v>
      </c>
      <c r="F106" s="327">
        <f>'[18]Раз.пос.(Пр.2-24) '!F106+'[18]Перевод ДН дети'!F106+'[18]Перевод 2 этапа ДВН'!F106+'[18]Перевод 2 этапа УД'!F106</f>
        <v>0</v>
      </c>
      <c r="G106" s="327">
        <f>'[18]Раз.пос.(Пр.2-24) '!G106+'[18]Перевод ДН дети'!G106+'[18]Перевод 2 этапа ДВН'!G106+'[18]Перевод 2 этапа УД'!G106</f>
        <v>0</v>
      </c>
      <c r="H106" s="327">
        <f t="shared" si="7"/>
        <v>13385</v>
      </c>
      <c r="I106" s="353">
        <f>'[18]Раз.пос.(Пр.2-24) '!I106+'[18]Перевод ДН дети'!I106+'[18]Перевод 2 этапа ДВН'!I106+'[18]Перевод 2 этапа УД'!I106</f>
        <v>0</v>
      </c>
      <c r="J106" s="327">
        <f>'[18]Раз.пос.(Пр.2-24) '!J106+'[18]Перевод ДН дети'!J106+'[18]Перевод 2 этапа ДВН'!J106+'[18]Перевод 2 этапа УД'!J106</f>
        <v>5397</v>
      </c>
      <c r="K106" s="327">
        <f>'[18]Раз.пос.(Пр.2-24) '!K106+'[18]Перевод ДН дети'!K106+'[18]Перевод 2 этапа ДВН'!K106+'[18]Перевод 2 этапа УД'!K106</f>
        <v>1526</v>
      </c>
      <c r="L106" s="327">
        <f>'[18]Раз.пос.(Пр.2-24) '!L106+'[18]Перевод ДН дети'!L106+'[18]Перевод 2 этапа ДВН'!L106+'[18]Перевод 2 этапа УД'!L106</f>
        <v>6462</v>
      </c>
      <c r="M106" s="327">
        <f>'[18]Раз.пос.(Пр.2-24) '!M106+'[18]Перевод ДН дети'!M106+'[18]Перевод 2 этапа ДВН'!M106+'[18]Перевод 2 этапа УД'!M106</f>
        <v>1025</v>
      </c>
      <c r="N106" s="327">
        <f>'[18]Раз.пос.(Пр.2-24) '!N106+'[18]Перевод ДН дети'!N106+'[18]Перевод 2 этапа ДВН'!N106+'[18]Перевод 2 этапа УД'!N106</f>
        <v>439</v>
      </c>
      <c r="O106" s="322">
        <f t="shared" si="8"/>
        <v>491</v>
      </c>
      <c r="P106" s="327">
        <f>'[18]Раз.пос.(Пр.2-24) '!P106+'[18]Перевод ДН дети'!P106+'[18]Перевод 2 этапа ДВН'!P106+'[18]Перевод 2 этапа УД'!P106</f>
        <v>0</v>
      </c>
      <c r="Q106" s="327">
        <f>'[18]Раз.пос.(Пр.2-24) '!Q106+'[18]Перевод ДН дети'!Q106+'[18]Перевод 2 этапа ДВН'!Q106+'[18]Перевод 2 этапа УД'!Q106</f>
        <v>0</v>
      </c>
      <c r="R106" s="327">
        <f>'[18]Раз.пос.(Пр.2-24) '!R106+'[18]Перевод ДН дети'!R106+'[18]Перевод 2 этапа ДВН'!R106+'[18]Перевод 2 этапа УД'!R106</f>
        <v>491</v>
      </c>
      <c r="S106" s="327">
        <f>'[18]Раз.пос.(Пр.2-24) '!S106+'[18]Перевод ДН дети'!S106+'[18]Перевод 2 этапа ДВН'!S106+'[18]Перевод 2 этапа УД'!S106</f>
        <v>0</v>
      </c>
      <c r="V106" s="877"/>
    </row>
    <row r="107" spans="1:22" x14ac:dyDescent="0.2">
      <c r="A107" s="326">
        <v>94</v>
      </c>
      <c r="B107" s="235" t="s">
        <v>252</v>
      </c>
      <c r="C107" s="236" t="s">
        <v>253</v>
      </c>
      <c r="D107" s="322">
        <f t="shared" si="9"/>
        <v>12301</v>
      </c>
      <c r="E107" s="327">
        <f t="shared" si="6"/>
        <v>0</v>
      </c>
      <c r="F107" s="327">
        <f>'[18]Раз.пос.(Пр.2-24) '!F107+'[18]Перевод ДН дети'!F107+'[18]Перевод 2 этапа ДВН'!F107+'[18]Перевод 2 этапа УД'!F107</f>
        <v>0</v>
      </c>
      <c r="G107" s="327">
        <f>'[18]Раз.пос.(Пр.2-24) '!G107+'[18]Перевод ДН дети'!G107+'[18]Перевод 2 этапа ДВН'!G107+'[18]Перевод 2 этапа УД'!G107</f>
        <v>0</v>
      </c>
      <c r="H107" s="327">
        <f t="shared" si="7"/>
        <v>12301</v>
      </c>
      <c r="I107" s="353">
        <f>'[18]Раз.пос.(Пр.2-24) '!I107+'[18]Перевод ДН дети'!I107+'[18]Перевод 2 этапа ДВН'!I107+'[18]Перевод 2 этапа УД'!I107</f>
        <v>0</v>
      </c>
      <c r="J107" s="327">
        <f>'[18]Раз.пос.(Пр.2-24) '!J107+'[18]Перевод ДН дети'!J107+'[18]Перевод 2 этапа ДВН'!J107+'[18]Перевод 2 этапа УД'!J107</f>
        <v>5066</v>
      </c>
      <c r="K107" s="327">
        <f>'[18]Раз.пос.(Пр.2-24) '!K107+'[18]Перевод ДН дети'!K107+'[18]Перевод 2 этапа ДВН'!K107+'[18]Перевод 2 этапа УД'!K107</f>
        <v>3121</v>
      </c>
      <c r="L107" s="327">
        <f>'[18]Раз.пос.(Пр.2-24) '!L107+'[18]Перевод ДН дети'!L107+'[18]Перевод 2 этапа ДВН'!L107+'[18]Перевод 2 этапа УД'!L107</f>
        <v>4114</v>
      </c>
      <c r="M107" s="327">
        <f>'[18]Раз.пос.(Пр.2-24) '!M107+'[18]Перевод ДН дети'!M107+'[18]Перевод 2 этапа ДВН'!M107+'[18]Перевод 2 этапа УД'!M107</f>
        <v>0</v>
      </c>
      <c r="N107" s="327">
        <f>'[18]Раз.пос.(Пр.2-24) '!N107+'[18]Перевод ДН дети'!N107+'[18]Перевод 2 этапа ДВН'!N107+'[18]Перевод 2 этапа УД'!N107</f>
        <v>0</v>
      </c>
      <c r="O107" s="322">
        <f t="shared" si="8"/>
        <v>0</v>
      </c>
      <c r="P107" s="327">
        <f>'[18]Раз.пос.(Пр.2-24) '!P107+'[18]Перевод ДН дети'!P107+'[18]Перевод 2 этапа ДВН'!P107+'[18]Перевод 2 этапа УД'!P107</f>
        <v>0</v>
      </c>
      <c r="Q107" s="327">
        <f>'[18]Раз.пос.(Пр.2-24) '!Q107+'[18]Перевод ДН дети'!Q107+'[18]Перевод 2 этапа ДВН'!Q107+'[18]Перевод 2 этапа УД'!Q107</f>
        <v>0</v>
      </c>
      <c r="R107" s="327">
        <f>'[18]Раз.пос.(Пр.2-24) '!R107+'[18]Перевод ДН дети'!R107+'[18]Перевод 2 этапа ДВН'!R107+'[18]Перевод 2 этапа УД'!R107</f>
        <v>0</v>
      </c>
      <c r="S107" s="327">
        <f>'[18]Раз.пос.(Пр.2-24) '!S107+'[18]Перевод ДН дети'!S107+'[18]Перевод 2 этапа ДВН'!S107+'[18]Перевод 2 этапа УД'!S107</f>
        <v>0</v>
      </c>
      <c r="V107" s="877"/>
    </row>
    <row r="108" spans="1:22" x14ac:dyDescent="0.2">
      <c r="A108" s="326">
        <v>95</v>
      </c>
      <c r="B108" s="235" t="s">
        <v>254</v>
      </c>
      <c r="C108" s="236" t="s">
        <v>255</v>
      </c>
      <c r="D108" s="322">
        <f t="shared" si="9"/>
        <v>18522</v>
      </c>
      <c r="E108" s="327">
        <f t="shared" si="6"/>
        <v>0</v>
      </c>
      <c r="F108" s="327">
        <f>'[18]Раз.пос.(Пр.2-24) '!F108+'[18]Перевод ДН дети'!F108+'[18]Перевод 2 этапа ДВН'!F108+'[18]Перевод 2 этапа УД'!F108</f>
        <v>0</v>
      </c>
      <c r="G108" s="327">
        <f>'[18]Раз.пос.(Пр.2-24) '!G108+'[18]Перевод ДН дети'!G108+'[18]Перевод 2 этапа ДВН'!G108+'[18]Перевод 2 этапа УД'!G108</f>
        <v>0</v>
      </c>
      <c r="H108" s="327">
        <f t="shared" si="7"/>
        <v>18522</v>
      </c>
      <c r="I108" s="353">
        <f>'[18]Раз.пос.(Пр.2-24) '!I108+'[18]Перевод ДН дети'!I108+'[18]Перевод 2 этапа ДВН'!I108+'[18]Перевод 2 этапа УД'!I108</f>
        <v>0</v>
      </c>
      <c r="J108" s="327">
        <f>'[18]Раз.пос.(Пр.2-24) '!J108+'[18]Перевод ДН дети'!J108+'[18]Перевод 2 этапа ДВН'!J108+'[18]Перевод 2 этапа УД'!J108</f>
        <v>5289</v>
      </c>
      <c r="K108" s="327">
        <f>'[18]Раз.пос.(Пр.2-24) '!K108+'[18]Перевод ДН дети'!K108+'[18]Перевод 2 этапа ДВН'!K108+'[18]Перевод 2 этапа УД'!K108</f>
        <v>2719</v>
      </c>
      <c r="L108" s="327">
        <f>'[18]Раз.пос.(Пр.2-24) '!L108+'[18]Перевод ДН дети'!L108+'[18]Перевод 2 этапа ДВН'!L108+'[18]Перевод 2 этапа УД'!L108</f>
        <v>10514</v>
      </c>
      <c r="M108" s="327">
        <f>'[18]Раз.пос.(Пр.2-24) '!M108+'[18]Перевод ДН дети'!M108+'[18]Перевод 2 этапа ДВН'!M108+'[18]Перевод 2 этапа УД'!M108</f>
        <v>0</v>
      </c>
      <c r="N108" s="327">
        <f>'[18]Раз.пос.(Пр.2-24) '!N108+'[18]Перевод ДН дети'!N108+'[18]Перевод 2 этапа ДВН'!N108+'[18]Перевод 2 этапа УД'!N108</f>
        <v>0</v>
      </c>
      <c r="O108" s="322">
        <f t="shared" si="8"/>
        <v>0</v>
      </c>
      <c r="P108" s="327">
        <f>'[18]Раз.пос.(Пр.2-24) '!P108+'[18]Перевод ДН дети'!P108+'[18]Перевод 2 этапа ДВН'!P108+'[18]Перевод 2 этапа УД'!P108</f>
        <v>0</v>
      </c>
      <c r="Q108" s="327">
        <f>'[18]Раз.пос.(Пр.2-24) '!Q108+'[18]Перевод ДН дети'!Q108+'[18]Перевод 2 этапа ДВН'!Q108+'[18]Перевод 2 этапа УД'!Q108</f>
        <v>0</v>
      </c>
      <c r="R108" s="327">
        <f>'[18]Раз.пос.(Пр.2-24) '!R108+'[18]Перевод ДН дети'!R108+'[18]Перевод 2 этапа ДВН'!R108+'[18]Перевод 2 этапа УД'!R108</f>
        <v>0</v>
      </c>
      <c r="S108" s="327">
        <f>'[18]Раз.пос.(Пр.2-24) '!S108+'[18]Перевод ДН дети'!S108+'[18]Перевод 2 этапа ДВН'!S108+'[18]Перевод 2 этапа УД'!S108</f>
        <v>0</v>
      </c>
      <c r="V108" s="877"/>
    </row>
    <row r="109" spans="1:22" x14ac:dyDescent="0.2">
      <c r="A109" s="326">
        <v>96</v>
      </c>
      <c r="B109" s="238" t="s">
        <v>256</v>
      </c>
      <c r="C109" s="236" t="s">
        <v>257</v>
      </c>
      <c r="D109" s="322">
        <f t="shared" si="9"/>
        <v>33918</v>
      </c>
      <c r="E109" s="327">
        <f t="shared" si="6"/>
        <v>0</v>
      </c>
      <c r="F109" s="327">
        <f>'[18]Раз.пос.(Пр.2-24) '!F109+'[18]Перевод ДН дети'!F109+'[18]Перевод 2 этапа ДВН'!F109+'[18]Перевод 2 этапа УД'!F109</f>
        <v>0</v>
      </c>
      <c r="G109" s="327">
        <f>'[18]Раз.пос.(Пр.2-24) '!G109+'[18]Перевод ДН дети'!G109+'[18]Перевод 2 этапа ДВН'!G109+'[18]Перевод 2 этапа УД'!G109</f>
        <v>0</v>
      </c>
      <c r="H109" s="327">
        <f t="shared" si="7"/>
        <v>33792</v>
      </c>
      <c r="I109" s="353">
        <f>'[18]Раз.пос.(Пр.2-24) '!I109+'[18]Перевод ДН дети'!I109+'[18]Перевод 2 этапа ДВН'!I109+'[18]Перевод 2 этапа УД'!I109</f>
        <v>0</v>
      </c>
      <c r="J109" s="327">
        <f>'[18]Раз.пос.(Пр.2-24) '!J109+'[18]Перевод ДН дети'!J109+'[18]Перевод 2 этапа ДВН'!J109+'[18]Перевод 2 этапа УД'!J109</f>
        <v>8091</v>
      </c>
      <c r="K109" s="327">
        <f>'[18]Раз.пос.(Пр.2-24) '!K109+'[18]Перевод ДН дети'!K109+'[18]Перевод 2 этапа ДВН'!K109+'[18]Перевод 2 этапа УД'!K109</f>
        <v>420</v>
      </c>
      <c r="L109" s="327">
        <f>'[18]Раз.пос.(Пр.2-24) '!L109+'[18]Перевод ДН дети'!L109+'[18]Перевод 2 этапа ДВН'!L109+'[18]Перевод 2 этапа УД'!L109</f>
        <v>25281</v>
      </c>
      <c r="M109" s="327">
        <f>'[18]Раз.пос.(Пр.2-24) '!M109+'[18]Перевод ДН дети'!M109+'[18]Перевод 2 этапа ДВН'!M109+'[18]Перевод 2 этапа УД'!M109</f>
        <v>0</v>
      </c>
      <c r="N109" s="327">
        <f>'[18]Раз.пос.(Пр.2-24) '!N109+'[18]Перевод ДН дети'!N109+'[18]Перевод 2 этапа ДВН'!N109+'[18]Перевод 2 этапа УД'!N109</f>
        <v>0</v>
      </c>
      <c r="O109" s="322">
        <f t="shared" si="8"/>
        <v>126</v>
      </c>
      <c r="P109" s="327">
        <f>'[18]Раз.пос.(Пр.2-24) '!P109+'[18]Перевод ДН дети'!P109+'[18]Перевод 2 этапа ДВН'!P109+'[18]Перевод 2 этапа УД'!P109</f>
        <v>0</v>
      </c>
      <c r="Q109" s="327">
        <f>'[18]Раз.пос.(Пр.2-24) '!Q109+'[18]Перевод ДН дети'!Q109+'[18]Перевод 2 этапа ДВН'!Q109+'[18]Перевод 2 этапа УД'!Q109</f>
        <v>0</v>
      </c>
      <c r="R109" s="327">
        <f>'[18]Раз.пос.(Пр.2-24) '!R109+'[18]Перевод ДН дети'!R109+'[18]Перевод 2 этапа ДВН'!R109+'[18]Перевод 2 этапа УД'!R109</f>
        <v>126</v>
      </c>
      <c r="S109" s="327">
        <f>'[18]Раз.пос.(Пр.2-24) '!S109+'[18]Перевод ДН дети'!S109+'[18]Перевод 2 этапа ДВН'!S109+'[18]Перевод 2 этапа УД'!S109</f>
        <v>0</v>
      </c>
      <c r="V109" s="877"/>
    </row>
    <row r="110" spans="1:22" x14ac:dyDescent="0.2">
      <c r="A110" s="326">
        <v>97</v>
      </c>
      <c r="B110" s="240" t="s">
        <v>76</v>
      </c>
      <c r="C110" s="236" t="s">
        <v>77</v>
      </c>
      <c r="D110" s="322">
        <f t="shared" si="9"/>
        <v>14842</v>
      </c>
      <c r="E110" s="327">
        <f t="shared" si="6"/>
        <v>0</v>
      </c>
      <c r="F110" s="327">
        <f>'[18]Раз.пос.(Пр.2-24) '!F110+'[18]Перевод ДН дети'!F110+'[18]Перевод 2 этапа ДВН'!F110+'[18]Перевод 2 этапа УД'!F110</f>
        <v>0</v>
      </c>
      <c r="G110" s="327">
        <f>'[18]Раз.пос.(Пр.2-24) '!G110+'[18]Перевод ДН дети'!G110+'[18]Перевод 2 этапа ДВН'!G110+'[18]Перевод 2 этапа УД'!G110</f>
        <v>0</v>
      </c>
      <c r="H110" s="327">
        <f t="shared" si="7"/>
        <v>14842</v>
      </c>
      <c r="I110" s="353">
        <f>'[18]Раз.пос.(Пр.2-24) '!I110+'[18]Перевод ДН дети'!I110+'[18]Перевод 2 этапа ДВН'!I110+'[18]Перевод 2 этапа УД'!I110</f>
        <v>0</v>
      </c>
      <c r="J110" s="327">
        <f>'[18]Раз.пос.(Пр.2-24) '!J110+'[18]Перевод ДН дети'!J110+'[18]Перевод 2 этапа ДВН'!J110+'[18]Перевод 2 этапа УД'!J110</f>
        <v>4131</v>
      </c>
      <c r="K110" s="327">
        <f>'[18]Раз.пос.(Пр.2-24) '!K110+'[18]Перевод ДН дети'!K110+'[18]Перевод 2 этапа ДВН'!K110+'[18]Перевод 2 этапа УД'!K110</f>
        <v>792</v>
      </c>
      <c r="L110" s="327">
        <f>'[18]Раз.пос.(Пр.2-24) '!L110+'[18]Перевод ДН дети'!L110+'[18]Перевод 2 этапа ДВН'!L110+'[18]Перевод 2 этапа УД'!L110</f>
        <v>9919</v>
      </c>
      <c r="M110" s="327">
        <f>'[18]Раз.пос.(Пр.2-24) '!M110+'[18]Перевод ДН дети'!M110+'[18]Перевод 2 этапа ДВН'!M110+'[18]Перевод 2 этапа УД'!M110</f>
        <v>0</v>
      </c>
      <c r="N110" s="327">
        <f>'[18]Раз.пос.(Пр.2-24) '!N110+'[18]Перевод ДН дети'!N110+'[18]Перевод 2 этапа ДВН'!N110+'[18]Перевод 2 этапа УД'!N110</f>
        <v>0</v>
      </c>
      <c r="O110" s="322">
        <f t="shared" si="8"/>
        <v>0</v>
      </c>
      <c r="P110" s="327">
        <f>'[18]Раз.пос.(Пр.2-24) '!P110+'[18]Перевод ДН дети'!P110+'[18]Перевод 2 этапа ДВН'!P110+'[18]Перевод 2 этапа УД'!P110</f>
        <v>0</v>
      </c>
      <c r="Q110" s="327">
        <f>'[18]Раз.пос.(Пр.2-24) '!Q110+'[18]Перевод ДН дети'!Q110+'[18]Перевод 2 этапа ДВН'!Q110+'[18]Перевод 2 этапа УД'!Q110</f>
        <v>0</v>
      </c>
      <c r="R110" s="327">
        <f>'[18]Раз.пос.(Пр.2-24) '!R110+'[18]Перевод ДН дети'!R110+'[18]Перевод 2 этапа ДВН'!R110+'[18]Перевод 2 этапа УД'!R110</f>
        <v>0</v>
      </c>
      <c r="S110" s="327">
        <f>'[18]Раз.пос.(Пр.2-24) '!S110+'[18]Перевод ДН дети'!S110+'[18]Перевод 2 этапа ДВН'!S110+'[18]Перевод 2 этапа УД'!S110</f>
        <v>0</v>
      </c>
      <c r="V110" s="877"/>
    </row>
    <row r="111" spans="1:22" x14ac:dyDescent="0.2">
      <c r="A111" s="326">
        <v>98</v>
      </c>
      <c r="B111" s="238" t="s">
        <v>258</v>
      </c>
      <c r="C111" s="236" t="s">
        <v>259</v>
      </c>
      <c r="D111" s="322">
        <f t="shared" si="9"/>
        <v>8028</v>
      </c>
      <c r="E111" s="327">
        <f t="shared" si="6"/>
        <v>8028</v>
      </c>
      <c r="F111" s="327">
        <f>'[18]Раз.пос.(Пр.2-24) '!F111+'[18]Перевод ДН дети'!F111+'[18]Перевод 2 этапа ДВН'!F111+'[18]Перевод 2 этапа УД'!F111</f>
        <v>0</v>
      </c>
      <c r="G111" s="327">
        <f>'[18]Раз.пос.(Пр.2-24) '!G111+'[18]Перевод ДН дети'!G111+'[18]Перевод 2 этапа ДВН'!G111+'[18]Перевод 2 этапа УД'!G111+540</f>
        <v>8028</v>
      </c>
      <c r="H111" s="327">
        <f t="shared" si="7"/>
        <v>0</v>
      </c>
      <c r="I111" s="353">
        <f>'[18]Раз.пос.(Пр.2-24) '!I111+'[18]Перевод ДН дети'!I111+'[18]Перевод 2 этапа ДВН'!I111+'[18]Перевод 2 этапа УД'!I111</f>
        <v>0</v>
      </c>
      <c r="J111" s="327">
        <f>'[18]Раз.пос.(Пр.2-24) '!J111+'[18]Перевод ДН дети'!J111+'[18]Перевод 2 этапа ДВН'!J111+'[18]Перевод 2 этапа УД'!J111</f>
        <v>0</v>
      </c>
      <c r="K111" s="327">
        <f>'[18]Раз.пос.(Пр.2-24) '!K111+'[18]Перевод ДН дети'!K111+'[18]Перевод 2 этапа ДВН'!K111+'[18]Перевод 2 этапа УД'!K111</f>
        <v>0</v>
      </c>
      <c r="L111" s="327">
        <f>'[18]Раз.пос.(Пр.2-24) '!L111+'[18]Перевод ДН дети'!L111+'[18]Перевод 2 этапа ДВН'!L111+'[18]Перевод 2 этапа УД'!L111</f>
        <v>0</v>
      </c>
      <c r="M111" s="327">
        <f>'[18]Раз.пос.(Пр.2-24) '!M111+'[18]Перевод ДН дети'!M111+'[18]Перевод 2 этапа ДВН'!M111+'[18]Перевод 2 этапа УД'!M111</f>
        <v>0</v>
      </c>
      <c r="N111" s="327">
        <f>'[18]Раз.пос.(Пр.2-24) '!N111+'[18]Перевод ДН дети'!N111+'[18]Перевод 2 этапа ДВН'!N111+'[18]Перевод 2 этапа УД'!N111</f>
        <v>0</v>
      </c>
      <c r="O111" s="322">
        <f t="shared" si="8"/>
        <v>0</v>
      </c>
      <c r="P111" s="327">
        <f>'[18]Раз.пос.(Пр.2-24) '!P111+'[18]Перевод ДН дети'!P111+'[18]Перевод 2 этапа ДВН'!P111+'[18]Перевод 2 этапа УД'!P111</f>
        <v>0</v>
      </c>
      <c r="Q111" s="327">
        <f>'[18]Раз.пос.(Пр.2-24) '!Q111+'[18]Перевод ДН дети'!Q111+'[18]Перевод 2 этапа ДВН'!Q111+'[18]Перевод 2 этапа УД'!Q111</f>
        <v>0</v>
      </c>
      <c r="R111" s="327">
        <f>'[18]Раз.пос.(Пр.2-24) '!R111+'[18]Перевод ДН дети'!R111+'[18]Перевод 2 этапа ДВН'!R111+'[18]Перевод 2 этапа УД'!R111</f>
        <v>0</v>
      </c>
      <c r="S111" s="327">
        <f>'[18]Раз.пос.(Пр.2-24) '!S111+'[18]Перевод ДН дети'!S111+'[18]Перевод 2 этапа ДВН'!S111+'[18]Перевод 2 этапа УД'!S111</f>
        <v>0</v>
      </c>
      <c r="V111" s="877"/>
    </row>
    <row r="112" spans="1:22" x14ac:dyDescent="0.2">
      <c r="A112" s="326">
        <v>99</v>
      </c>
      <c r="B112" s="238" t="s">
        <v>260</v>
      </c>
      <c r="C112" s="236" t="s">
        <v>261</v>
      </c>
      <c r="D112" s="322">
        <f t="shared" si="9"/>
        <v>0</v>
      </c>
      <c r="E112" s="327">
        <f t="shared" si="6"/>
        <v>0</v>
      </c>
      <c r="F112" s="327">
        <f>'[18]Раз.пос.(Пр.2-24) '!F112+'[18]Перевод ДН дети'!F112+'[18]Перевод 2 этапа ДВН'!F112+'[18]Перевод 2 этапа УД'!F112</f>
        <v>0</v>
      </c>
      <c r="G112" s="327">
        <f>'[18]Раз.пос.(Пр.2-24) '!G112+'[18]Перевод ДН дети'!G112+'[18]Перевод 2 этапа ДВН'!G112+'[18]Перевод 2 этапа УД'!G112</f>
        <v>0</v>
      </c>
      <c r="H112" s="327">
        <f t="shared" si="7"/>
        <v>0</v>
      </c>
      <c r="I112" s="353">
        <f>'[18]Раз.пос.(Пр.2-24) '!I112+'[18]Перевод ДН дети'!I112+'[18]Перевод 2 этапа ДВН'!I112+'[18]Перевод 2 этапа УД'!I112</f>
        <v>0</v>
      </c>
      <c r="J112" s="327">
        <f>'[18]Раз.пос.(Пр.2-24) '!J112+'[18]Перевод ДН дети'!J112+'[18]Перевод 2 этапа ДВН'!J112+'[18]Перевод 2 этапа УД'!J112</f>
        <v>0</v>
      </c>
      <c r="K112" s="327">
        <f>'[18]Раз.пос.(Пр.2-24) '!K112+'[18]Перевод ДН дети'!K112+'[18]Перевод 2 этапа ДВН'!K112+'[18]Перевод 2 этапа УД'!K112</f>
        <v>0</v>
      </c>
      <c r="L112" s="327">
        <f>'[18]Раз.пос.(Пр.2-24) '!L112+'[18]Перевод ДН дети'!L112+'[18]Перевод 2 этапа ДВН'!L112+'[18]Перевод 2 этапа УД'!L112</f>
        <v>0</v>
      </c>
      <c r="M112" s="327">
        <f>'[18]Раз.пос.(Пр.2-24) '!M112+'[18]Перевод ДН дети'!M112+'[18]Перевод 2 этапа ДВН'!M112+'[18]Перевод 2 этапа УД'!M112</f>
        <v>0</v>
      </c>
      <c r="N112" s="327">
        <f>'[18]Раз.пос.(Пр.2-24) '!N112+'[18]Перевод ДН дети'!N112+'[18]Перевод 2 этапа ДВН'!N112+'[18]Перевод 2 этапа УД'!N112</f>
        <v>0</v>
      </c>
      <c r="O112" s="322">
        <f t="shared" si="8"/>
        <v>0</v>
      </c>
      <c r="P112" s="327">
        <f>'[18]Раз.пос.(Пр.2-24) '!P112+'[18]Перевод ДН дети'!P112+'[18]Перевод 2 этапа ДВН'!P112+'[18]Перевод 2 этапа УД'!P112</f>
        <v>0</v>
      </c>
      <c r="Q112" s="327">
        <f>'[18]Раз.пос.(Пр.2-24) '!Q112+'[18]Перевод ДН дети'!Q112+'[18]Перевод 2 этапа ДВН'!Q112+'[18]Перевод 2 этапа УД'!Q112</f>
        <v>0</v>
      </c>
      <c r="R112" s="327">
        <f>'[18]Раз.пос.(Пр.2-24) '!R112+'[18]Перевод ДН дети'!R112+'[18]Перевод 2 этапа ДВН'!R112+'[18]Перевод 2 этапа УД'!R112</f>
        <v>0</v>
      </c>
      <c r="S112" s="327">
        <f>'[18]Раз.пос.(Пр.2-24) '!S112+'[18]Перевод ДН дети'!S112+'[18]Перевод 2 этапа ДВН'!S112+'[18]Перевод 2 этапа УД'!S112</f>
        <v>0</v>
      </c>
      <c r="V112" s="877"/>
    </row>
    <row r="113" spans="1:22" x14ac:dyDescent="0.2">
      <c r="A113" s="326">
        <v>100</v>
      </c>
      <c r="B113" s="235" t="s">
        <v>264</v>
      </c>
      <c r="C113" s="236" t="s">
        <v>265</v>
      </c>
      <c r="D113" s="322">
        <f t="shared" si="9"/>
        <v>0</v>
      </c>
      <c r="E113" s="327">
        <f t="shared" si="6"/>
        <v>0</v>
      </c>
      <c r="F113" s="327">
        <f>'[18]Раз.пос.(Пр.2-24) '!F113+'[18]Перевод ДН дети'!F113+'[18]Перевод 2 этапа ДВН'!F113+'[18]Перевод 2 этапа УД'!F113</f>
        <v>0</v>
      </c>
      <c r="G113" s="327">
        <f>'[18]Раз.пос.(Пр.2-24) '!G113+'[18]Перевод ДН дети'!G113+'[18]Перевод 2 этапа ДВН'!G113+'[18]Перевод 2 этапа УД'!G113</f>
        <v>0</v>
      </c>
      <c r="H113" s="327">
        <f t="shared" si="7"/>
        <v>0</v>
      </c>
      <c r="I113" s="353">
        <f>'[18]Раз.пос.(Пр.2-24) '!I113+'[18]Перевод ДН дети'!I113+'[18]Перевод 2 этапа ДВН'!I113+'[18]Перевод 2 этапа УД'!I113</f>
        <v>0</v>
      </c>
      <c r="J113" s="327">
        <f>'[18]Раз.пос.(Пр.2-24) '!J113+'[18]Перевод ДН дети'!J113+'[18]Перевод 2 этапа ДВН'!J113+'[18]Перевод 2 этапа УД'!J113</f>
        <v>0</v>
      </c>
      <c r="K113" s="327">
        <f>'[18]Раз.пос.(Пр.2-24) '!K113+'[18]Перевод ДН дети'!K113+'[18]Перевод 2 этапа ДВН'!K113+'[18]Перевод 2 этапа УД'!K113</f>
        <v>0</v>
      </c>
      <c r="L113" s="327">
        <f>'[18]Раз.пос.(Пр.2-24) '!L113+'[18]Перевод ДН дети'!L113+'[18]Перевод 2 этапа ДВН'!L113+'[18]Перевод 2 этапа УД'!L113</f>
        <v>0</v>
      </c>
      <c r="M113" s="327">
        <f>'[18]Раз.пос.(Пр.2-24) '!M113+'[18]Перевод ДН дети'!M113+'[18]Перевод 2 этапа ДВН'!M113+'[18]Перевод 2 этапа УД'!M113</f>
        <v>0</v>
      </c>
      <c r="N113" s="327">
        <f>'[18]Раз.пос.(Пр.2-24) '!N113+'[18]Перевод ДН дети'!N113+'[18]Перевод 2 этапа ДВН'!N113+'[18]Перевод 2 этапа УД'!N113</f>
        <v>0</v>
      </c>
      <c r="O113" s="322">
        <f t="shared" si="8"/>
        <v>0</v>
      </c>
      <c r="P113" s="327">
        <f>'[18]Раз.пос.(Пр.2-24) '!P113+'[18]Перевод ДН дети'!P113+'[18]Перевод 2 этапа ДВН'!P113+'[18]Перевод 2 этапа УД'!P113</f>
        <v>0</v>
      </c>
      <c r="Q113" s="327">
        <f>'[18]Раз.пос.(Пр.2-24) '!Q113+'[18]Перевод ДН дети'!Q113+'[18]Перевод 2 этапа ДВН'!Q113+'[18]Перевод 2 этапа УД'!Q113</f>
        <v>0</v>
      </c>
      <c r="R113" s="327">
        <f>'[18]Раз.пос.(Пр.2-24) '!R113+'[18]Перевод ДН дети'!R113+'[18]Перевод 2 этапа ДВН'!R113+'[18]Перевод 2 этапа УД'!R113</f>
        <v>0</v>
      </c>
      <c r="S113" s="327">
        <f>'[18]Раз.пос.(Пр.2-24) '!S113+'[18]Перевод ДН дети'!S113+'[18]Перевод 2 этапа ДВН'!S113+'[18]Перевод 2 этапа УД'!S113</f>
        <v>0</v>
      </c>
      <c r="V113" s="877"/>
    </row>
    <row r="114" spans="1:22" x14ac:dyDescent="0.2">
      <c r="A114" s="326">
        <v>101</v>
      </c>
      <c r="B114" s="235" t="s">
        <v>266</v>
      </c>
      <c r="C114" s="236" t="s">
        <v>267</v>
      </c>
      <c r="D114" s="322">
        <f t="shared" si="9"/>
        <v>0</v>
      </c>
      <c r="E114" s="327">
        <f t="shared" si="6"/>
        <v>0</v>
      </c>
      <c r="F114" s="327">
        <f>'[18]Раз.пос.(Пр.2-24) '!F114+'[18]Перевод ДН дети'!F114+'[18]Перевод 2 этапа ДВН'!F114+'[18]Перевод 2 этапа УД'!F114</f>
        <v>0</v>
      </c>
      <c r="G114" s="327">
        <f>'[18]Раз.пос.(Пр.2-24) '!G114+'[18]Перевод ДН дети'!G114+'[18]Перевод 2 этапа ДВН'!G114+'[18]Перевод 2 этапа УД'!G114</f>
        <v>0</v>
      </c>
      <c r="H114" s="327">
        <f t="shared" si="7"/>
        <v>0</v>
      </c>
      <c r="I114" s="353">
        <f>'[18]Раз.пос.(Пр.2-24) '!I114+'[18]Перевод ДН дети'!I114+'[18]Перевод 2 этапа ДВН'!I114+'[18]Перевод 2 этапа УД'!I114</f>
        <v>0</v>
      </c>
      <c r="J114" s="327">
        <f>'[18]Раз.пос.(Пр.2-24) '!J114+'[18]Перевод ДН дети'!J114+'[18]Перевод 2 этапа ДВН'!J114+'[18]Перевод 2 этапа УД'!J114</f>
        <v>0</v>
      </c>
      <c r="K114" s="327">
        <f>'[18]Раз.пос.(Пр.2-24) '!K114+'[18]Перевод ДН дети'!K114+'[18]Перевод 2 этапа ДВН'!K114+'[18]Перевод 2 этапа УД'!K114</f>
        <v>0</v>
      </c>
      <c r="L114" s="327">
        <f>'[18]Раз.пос.(Пр.2-24) '!L114+'[18]Перевод ДН дети'!L114+'[18]Перевод 2 этапа ДВН'!L114+'[18]Перевод 2 этапа УД'!L114</f>
        <v>0</v>
      </c>
      <c r="M114" s="327">
        <f>'[18]Раз.пос.(Пр.2-24) '!M114+'[18]Перевод ДН дети'!M114+'[18]Перевод 2 этапа ДВН'!M114+'[18]Перевод 2 этапа УД'!M114</f>
        <v>0</v>
      </c>
      <c r="N114" s="327">
        <f>'[18]Раз.пос.(Пр.2-24) '!N114+'[18]Перевод ДН дети'!N114+'[18]Перевод 2 этапа ДВН'!N114+'[18]Перевод 2 этапа УД'!N114</f>
        <v>0</v>
      </c>
      <c r="O114" s="322">
        <f t="shared" si="8"/>
        <v>0</v>
      </c>
      <c r="P114" s="327">
        <f>'[18]Раз.пос.(Пр.2-24) '!P114+'[18]Перевод ДН дети'!P114+'[18]Перевод 2 этапа ДВН'!P114+'[18]Перевод 2 этапа УД'!P114</f>
        <v>0</v>
      </c>
      <c r="Q114" s="327">
        <f>'[18]Раз.пос.(Пр.2-24) '!Q114+'[18]Перевод ДН дети'!Q114+'[18]Перевод 2 этапа ДВН'!Q114+'[18]Перевод 2 этапа УД'!Q114</f>
        <v>0</v>
      </c>
      <c r="R114" s="327">
        <f>'[18]Раз.пос.(Пр.2-24) '!R114+'[18]Перевод ДН дети'!R114+'[18]Перевод 2 этапа ДВН'!R114+'[18]Перевод 2 этапа УД'!R114</f>
        <v>0</v>
      </c>
      <c r="S114" s="327">
        <f>'[18]Раз.пос.(Пр.2-24) '!S114+'[18]Перевод ДН дети'!S114+'[18]Перевод 2 этапа ДВН'!S114+'[18]Перевод 2 этапа УД'!S114</f>
        <v>0</v>
      </c>
      <c r="V114" s="877"/>
    </row>
    <row r="115" spans="1:22" x14ac:dyDescent="0.2">
      <c r="A115" s="326">
        <v>102</v>
      </c>
      <c r="B115" s="235" t="s">
        <v>268</v>
      </c>
      <c r="C115" s="236" t="s">
        <v>269</v>
      </c>
      <c r="D115" s="322">
        <f t="shared" si="9"/>
        <v>0</v>
      </c>
      <c r="E115" s="327">
        <f t="shared" si="6"/>
        <v>0</v>
      </c>
      <c r="F115" s="327">
        <f>'[18]Раз.пос.(Пр.2-24) '!F115+'[18]Перевод ДН дети'!F115+'[18]Перевод 2 этапа ДВН'!F115+'[18]Перевод 2 этапа УД'!F115</f>
        <v>0</v>
      </c>
      <c r="G115" s="327">
        <f>'[18]Раз.пос.(Пр.2-24) '!G115+'[18]Перевод ДН дети'!G115+'[18]Перевод 2 этапа ДВН'!G115+'[18]Перевод 2 этапа УД'!G115</f>
        <v>0</v>
      </c>
      <c r="H115" s="327">
        <f t="shared" si="7"/>
        <v>0</v>
      </c>
      <c r="I115" s="353">
        <f>'[18]Раз.пос.(Пр.2-24) '!I115+'[18]Перевод ДН дети'!I115+'[18]Перевод 2 этапа ДВН'!I115+'[18]Перевод 2 этапа УД'!I115</f>
        <v>0</v>
      </c>
      <c r="J115" s="327">
        <f>'[18]Раз.пос.(Пр.2-24) '!J115+'[18]Перевод ДН дети'!J115+'[18]Перевод 2 этапа ДВН'!J115+'[18]Перевод 2 этапа УД'!J115</f>
        <v>0</v>
      </c>
      <c r="K115" s="327">
        <f>'[18]Раз.пос.(Пр.2-24) '!K115+'[18]Перевод ДН дети'!K115+'[18]Перевод 2 этапа ДВН'!K115+'[18]Перевод 2 этапа УД'!K115</f>
        <v>0</v>
      </c>
      <c r="L115" s="327">
        <f>'[18]Раз.пос.(Пр.2-24) '!L115+'[18]Перевод ДН дети'!L115+'[18]Перевод 2 этапа ДВН'!L115+'[18]Перевод 2 этапа УД'!L115</f>
        <v>0</v>
      </c>
      <c r="M115" s="327">
        <f>'[18]Раз.пос.(Пр.2-24) '!M115+'[18]Перевод ДН дети'!M115+'[18]Перевод 2 этапа ДВН'!M115+'[18]Перевод 2 этапа УД'!M115</f>
        <v>0</v>
      </c>
      <c r="N115" s="327">
        <f>'[18]Раз.пос.(Пр.2-24) '!N115+'[18]Перевод ДН дети'!N115+'[18]Перевод 2 этапа ДВН'!N115+'[18]Перевод 2 этапа УД'!N115</f>
        <v>0</v>
      </c>
      <c r="O115" s="322">
        <f t="shared" si="8"/>
        <v>0</v>
      </c>
      <c r="P115" s="327">
        <f>'[18]Раз.пос.(Пр.2-24) '!P115+'[18]Перевод ДН дети'!P115+'[18]Перевод 2 этапа ДВН'!P115+'[18]Перевод 2 этапа УД'!P115</f>
        <v>0</v>
      </c>
      <c r="Q115" s="327">
        <f>'[18]Раз.пос.(Пр.2-24) '!Q115+'[18]Перевод ДН дети'!Q115+'[18]Перевод 2 этапа ДВН'!Q115+'[18]Перевод 2 этапа УД'!Q115</f>
        <v>0</v>
      </c>
      <c r="R115" s="327">
        <f>'[18]Раз.пос.(Пр.2-24) '!R115+'[18]Перевод ДН дети'!R115+'[18]Перевод 2 этапа ДВН'!R115+'[18]Перевод 2 этапа УД'!R115</f>
        <v>0</v>
      </c>
      <c r="S115" s="327">
        <f>'[18]Раз.пос.(Пр.2-24) '!S115+'[18]Перевод ДН дети'!S115+'[18]Перевод 2 этапа ДВН'!S115+'[18]Перевод 2 этапа УД'!S115</f>
        <v>0</v>
      </c>
      <c r="V115" s="877"/>
    </row>
    <row r="116" spans="1:22" x14ac:dyDescent="0.2">
      <c r="A116" s="326">
        <v>103</v>
      </c>
      <c r="B116" s="235" t="s">
        <v>270</v>
      </c>
      <c r="C116" s="236" t="s">
        <v>271</v>
      </c>
      <c r="D116" s="322">
        <f t="shared" si="9"/>
        <v>0</v>
      </c>
      <c r="E116" s="327">
        <f t="shared" si="6"/>
        <v>0</v>
      </c>
      <c r="F116" s="327">
        <f>'[18]Раз.пос.(Пр.2-24) '!F116+'[18]Перевод ДН дети'!F116+'[18]Перевод 2 этапа ДВН'!F116+'[18]Перевод 2 этапа УД'!F116</f>
        <v>0</v>
      </c>
      <c r="G116" s="327">
        <f>'[18]Раз.пос.(Пр.2-24) '!G116+'[18]Перевод ДН дети'!G116+'[18]Перевод 2 этапа ДВН'!G116+'[18]Перевод 2 этапа УД'!G116</f>
        <v>0</v>
      </c>
      <c r="H116" s="327">
        <f t="shared" si="7"/>
        <v>0</v>
      </c>
      <c r="I116" s="353">
        <f>'[18]Раз.пос.(Пр.2-24) '!I116+'[18]Перевод ДН дети'!I116+'[18]Перевод 2 этапа ДВН'!I116+'[18]Перевод 2 этапа УД'!I116</f>
        <v>0</v>
      </c>
      <c r="J116" s="327">
        <f>'[18]Раз.пос.(Пр.2-24) '!J116+'[18]Перевод ДН дети'!J116+'[18]Перевод 2 этапа ДВН'!J116+'[18]Перевод 2 этапа УД'!J116</f>
        <v>0</v>
      </c>
      <c r="K116" s="327">
        <f>'[18]Раз.пос.(Пр.2-24) '!K116+'[18]Перевод ДН дети'!K116+'[18]Перевод 2 этапа ДВН'!K116+'[18]Перевод 2 этапа УД'!K116</f>
        <v>0</v>
      </c>
      <c r="L116" s="327">
        <f>'[18]Раз.пос.(Пр.2-24) '!L116+'[18]Перевод ДН дети'!L116+'[18]Перевод 2 этапа ДВН'!L116+'[18]Перевод 2 этапа УД'!L116</f>
        <v>0</v>
      </c>
      <c r="M116" s="327">
        <f>'[18]Раз.пос.(Пр.2-24) '!M116+'[18]Перевод ДН дети'!M116+'[18]Перевод 2 этапа ДВН'!M116+'[18]Перевод 2 этапа УД'!M116</f>
        <v>0</v>
      </c>
      <c r="N116" s="327">
        <f>'[18]Раз.пос.(Пр.2-24) '!N116+'[18]Перевод ДН дети'!N116+'[18]Перевод 2 этапа ДВН'!N116+'[18]Перевод 2 этапа УД'!N116</f>
        <v>0</v>
      </c>
      <c r="O116" s="322">
        <f t="shared" si="8"/>
        <v>0</v>
      </c>
      <c r="P116" s="327">
        <f>'[18]Раз.пос.(Пр.2-24) '!P116+'[18]Перевод ДН дети'!P116+'[18]Перевод 2 этапа ДВН'!P116+'[18]Перевод 2 этапа УД'!P116</f>
        <v>0</v>
      </c>
      <c r="Q116" s="327">
        <f>'[18]Раз.пос.(Пр.2-24) '!Q116+'[18]Перевод ДН дети'!Q116+'[18]Перевод 2 этапа ДВН'!Q116+'[18]Перевод 2 этапа УД'!Q116</f>
        <v>0</v>
      </c>
      <c r="R116" s="327">
        <f>'[18]Раз.пос.(Пр.2-24) '!R116+'[18]Перевод ДН дети'!R116+'[18]Перевод 2 этапа ДВН'!R116+'[18]Перевод 2 этапа УД'!R116</f>
        <v>0</v>
      </c>
      <c r="S116" s="327">
        <f>'[18]Раз.пос.(Пр.2-24) '!S116+'[18]Перевод ДН дети'!S116+'[18]Перевод 2 этапа ДВН'!S116+'[18]Перевод 2 этапа УД'!S116</f>
        <v>0</v>
      </c>
      <c r="V116" s="877"/>
    </row>
    <row r="117" spans="1:22" x14ac:dyDescent="0.2">
      <c r="A117" s="326">
        <v>104</v>
      </c>
      <c r="B117" s="235" t="s">
        <v>272</v>
      </c>
      <c r="C117" s="236" t="s">
        <v>273</v>
      </c>
      <c r="D117" s="322">
        <f t="shared" si="9"/>
        <v>30240</v>
      </c>
      <c r="E117" s="327">
        <f t="shared" si="6"/>
        <v>30240</v>
      </c>
      <c r="F117" s="327">
        <f>'[18]Раз.пос.(Пр.2-24) '!F117+'[18]Перевод ДН дети'!F117+'[18]Перевод 2 этапа ДВН'!F117+'[18]Перевод 2 этапа УД'!F117</f>
        <v>0</v>
      </c>
      <c r="G117" s="327">
        <f>'[18]Раз.пос.(Пр.2-24) '!G117+'[18]Перевод ДН дети'!G117+'[18]Перевод 2 этапа ДВН'!G117+'[18]Перевод 2 этапа УД'!G117+2556</f>
        <v>30240</v>
      </c>
      <c r="H117" s="327">
        <f t="shared" si="7"/>
        <v>0</v>
      </c>
      <c r="I117" s="353">
        <f>'[18]Раз.пос.(Пр.2-24) '!I117+'[18]Перевод ДН дети'!I117+'[18]Перевод 2 этапа ДВН'!I117+'[18]Перевод 2 этапа УД'!I117</f>
        <v>0</v>
      </c>
      <c r="J117" s="327">
        <f>'[18]Раз.пос.(Пр.2-24) '!J117+'[18]Перевод ДН дети'!J117+'[18]Перевод 2 этапа ДВН'!J117+'[18]Перевод 2 этапа УД'!J117</f>
        <v>0</v>
      </c>
      <c r="K117" s="327">
        <f>'[18]Раз.пос.(Пр.2-24) '!K117+'[18]Перевод ДН дети'!K117+'[18]Перевод 2 этапа ДВН'!K117+'[18]Перевод 2 этапа УД'!K117</f>
        <v>0</v>
      </c>
      <c r="L117" s="327">
        <f>'[18]Раз.пос.(Пр.2-24) '!L117+'[18]Перевод ДН дети'!L117+'[18]Перевод 2 этапа ДВН'!L117+'[18]Перевод 2 этапа УД'!L117</f>
        <v>0</v>
      </c>
      <c r="M117" s="327">
        <f>'[18]Раз.пос.(Пр.2-24) '!M117+'[18]Перевод ДН дети'!M117+'[18]Перевод 2 этапа ДВН'!M117+'[18]Перевод 2 этапа УД'!M117</f>
        <v>0</v>
      </c>
      <c r="N117" s="327">
        <f>'[18]Раз.пос.(Пр.2-24) '!N117+'[18]Перевод ДН дети'!N117+'[18]Перевод 2 этапа ДВН'!N117+'[18]Перевод 2 этапа УД'!N117</f>
        <v>0</v>
      </c>
      <c r="O117" s="322">
        <f t="shared" si="8"/>
        <v>0</v>
      </c>
      <c r="P117" s="327">
        <f>'[18]Раз.пос.(Пр.2-24) '!P117+'[18]Перевод ДН дети'!P117+'[18]Перевод 2 этапа ДВН'!P117+'[18]Перевод 2 этапа УД'!P117</f>
        <v>0</v>
      </c>
      <c r="Q117" s="327">
        <f>'[18]Раз.пос.(Пр.2-24) '!Q117+'[18]Перевод ДН дети'!Q117+'[18]Перевод 2 этапа ДВН'!Q117+'[18]Перевод 2 этапа УД'!Q117</f>
        <v>0</v>
      </c>
      <c r="R117" s="327">
        <f>'[18]Раз.пос.(Пр.2-24) '!R117+'[18]Перевод ДН дети'!R117+'[18]Перевод 2 этапа ДВН'!R117+'[18]Перевод 2 этапа УД'!R117</f>
        <v>0</v>
      </c>
      <c r="S117" s="327">
        <f>'[18]Раз.пос.(Пр.2-24) '!S117+'[18]Перевод ДН дети'!S117+'[18]Перевод 2 этапа ДВН'!S117+'[18]Перевод 2 этапа УД'!S117</f>
        <v>0</v>
      </c>
      <c r="V117" s="877"/>
    </row>
    <row r="118" spans="1:22" x14ac:dyDescent="0.2">
      <c r="A118" s="326">
        <v>105</v>
      </c>
      <c r="B118" s="333" t="s">
        <v>274</v>
      </c>
      <c r="C118" s="330" t="s">
        <v>275</v>
      </c>
      <c r="D118" s="322">
        <f t="shared" si="9"/>
        <v>0</v>
      </c>
      <c r="E118" s="327">
        <f t="shared" si="6"/>
        <v>0</v>
      </c>
      <c r="F118" s="327">
        <f>'[18]Раз.пос.(Пр.2-24) '!F118+'[18]Перевод ДН дети'!F118+'[18]Перевод 2 этапа ДВН'!F118+'[18]Перевод 2 этапа УД'!F118</f>
        <v>0</v>
      </c>
      <c r="G118" s="327">
        <f>'[18]Раз.пос.(Пр.2-24) '!G118+'[18]Перевод ДН дети'!G118+'[18]Перевод 2 этапа ДВН'!G118+'[18]Перевод 2 этапа УД'!G118</f>
        <v>0</v>
      </c>
      <c r="H118" s="327">
        <f t="shared" si="7"/>
        <v>0</v>
      </c>
      <c r="I118" s="353">
        <f>'[18]Раз.пос.(Пр.2-24) '!I118+'[18]Перевод ДН дети'!I118+'[18]Перевод 2 этапа ДВН'!I118+'[18]Перевод 2 этапа УД'!I118</f>
        <v>0</v>
      </c>
      <c r="J118" s="327">
        <f>'[18]Раз.пос.(Пр.2-24) '!J118+'[18]Перевод ДН дети'!J118+'[18]Перевод 2 этапа ДВН'!J118+'[18]Перевод 2 этапа УД'!J118</f>
        <v>0</v>
      </c>
      <c r="K118" s="327">
        <f>'[18]Раз.пос.(Пр.2-24) '!K118+'[18]Перевод ДН дети'!K118+'[18]Перевод 2 этапа ДВН'!K118+'[18]Перевод 2 этапа УД'!K118</f>
        <v>0</v>
      </c>
      <c r="L118" s="327">
        <f>'[18]Раз.пос.(Пр.2-24) '!L118+'[18]Перевод ДН дети'!L118+'[18]Перевод 2 этапа ДВН'!L118+'[18]Перевод 2 этапа УД'!L118</f>
        <v>0</v>
      </c>
      <c r="M118" s="327">
        <f>'[18]Раз.пос.(Пр.2-24) '!M118+'[18]Перевод ДН дети'!M118+'[18]Перевод 2 этапа ДВН'!M118+'[18]Перевод 2 этапа УД'!M118</f>
        <v>0</v>
      </c>
      <c r="N118" s="327">
        <f>'[18]Раз.пос.(Пр.2-24) '!N118+'[18]Перевод ДН дети'!N118+'[18]Перевод 2 этапа ДВН'!N118+'[18]Перевод 2 этапа УД'!N118</f>
        <v>0</v>
      </c>
      <c r="O118" s="322">
        <f t="shared" si="8"/>
        <v>0</v>
      </c>
      <c r="P118" s="327">
        <f>'[18]Раз.пос.(Пр.2-24) '!P118+'[18]Перевод ДН дети'!P118+'[18]Перевод 2 этапа ДВН'!P118+'[18]Перевод 2 этапа УД'!P118</f>
        <v>0</v>
      </c>
      <c r="Q118" s="327">
        <f>'[18]Раз.пос.(Пр.2-24) '!Q118+'[18]Перевод ДН дети'!Q118+'[18]Перевод 2 этапа ДВН'!Q118+'[18]Перевод 2 этапа УД'!Q118</f>
        <v>0</v>
      </c>
      <c r="R118" s="327">
        <f>'[18]Раз.пос.(Пр.2-24) '!R118+'[18]Перевод ДН дети'!R118+'[18]Перевод 2 этапа ДВН'!R118+'[18]Перевод 2 этапа УД'!R118</f>
        <v>0</v>
      </c>
      <c r="S118" s="327">
        <f>'[18]Раз.пос.(Пр.2-24) '!S118+'[18]Перевод ДН дети'!S118+'[18]Перевод 2 этапа ДВН'!S118+'[18]Перевод 2 этапа УД'!S118</f>
        <v>0</v>
      </c>
      <c r="V118" s="877"/>
    </row>
    <row r="119" spans="1:22" x14ac:dyDescent="0.2">
      <c r="A119" s="326">
        <v>106</v>
      </c>
      <c r="B119" s="240" t="s">
        <v>276</v>
      </c>
      <c r="C119" s="236" t="s">
        <v>277</v>
      </c>
      <c r="D119" s="322">
        <f t="shared" si="9"/>
        <v>0</v>
      </c>
      <c r="E119" s="327">
        <f t="shared" si="6"/>
        <v>0</v>
      </c>
      <c r="F119" s="327">
        <f>'[18]Раз.пос.(Пр.2-24) '!F119+'[18]Перевод ДН дети'!F119+'[18]Перевод 2 этапа ДВН'!F119+'[18]Перевод 2 этапа УД'!F119</f>
        <v>0</v>
      </c>
      <c r="G119" s="327">
        <f>'[18]Раз.пос.(Пр.2-24) '!G119+'[18]Перевод ДН дети'!G119+'[18]Перевод 2 этапа ДВН'!G119+'[18]Перевод 2 этапа УД'!G119</f>
        <v>0</v>
      </c>
      <c r="H119" s="327">
        <f t="shared" si="7"/>
        <v>0</v>
      </c>
      <c r="I119" s="353">
        <f>'[18]Раз.пос.(Пр.2-24) '!I119+'[18]Перевод ДН дети'!I119+'[18]Перевод 2 этапа ДВН'!I119+'[18]Перевод 2 этапа УД'!I119</f>
        <v>0</v>
      </c>
      <c r="J119" s="327">
        <f>'[18]Раз.пос.(Пр.2-24) '!J119+'[18]Перевод ДН дети'!J119+'[18]Перевод 2 этапа ДВН'!J119+'[18]Перевод 2 этапа УД'!J119</f>
        <v>0</v>
      </c>
      <c r="K119" s="327">
        <f>'[18]Раз.пос.(Пр.2-24) '!K119+'[18]Перевод ДН дети'!K119+'[18]Перевод 2 этапа ДВН'!K119+'[18]Перевод 2 этапа УД'!K119</f>
        <v>0</v>
      </c>
      <c r="L119" s="327">
        <f>'[18]Раз.пос.(Пр.2-24) '!L119+'[18]Перевод ДН дети'!L119+'[18]Перевод 2 этапа ДВН'!L119+'[18]Перевод 2 этапа УД'!L119</f>
        <v>0</v>
      </c>
      <c r="M119" s="327">
        <f>'[18]Раз.пос.(Пр.2-24) '!M119+'[18]Перевод ДН дети'!M119+'[18]Перевод 2 этапа ДВН'!M119+'[18]Перевод 2 этапа УД'!M119</f>
        <v>0</v>
      </c>
      <c r="N119" s="327">
        <f>'[18]Раз.пос.(Пр.2-24) '!N119+'[18]Перевод ДН дети'!N119+'[18]Перевод 2 этапа ДВН'!N119+'[18]Перевод 2 этапа УД'!N119</f>
        <v>0</v>
      </c>
      <c r="O119" s="322">
        <f t="shared" si="8"/>
        <v>0</v>
      </c>
      <c r="P119" s="327">
        <f>'[18]Раз.пос.(Пр.2-24) '!P119+'[18]Перевод ДН дети'!P119+'[18]Перевод 2 этапа ДВН'!P119+'[18]Перевод 2 этапа УД'!P119</f>
        <v>0</v>
      </c>
      <c r="Q119" s="327">
        <f>'[18]Раз.пос.(Пр.2-24) '!Q119+'[18]Перевод ДН дети'!Q119+'[18]Перевод 2 этапа ДВН'!Q119+'[18]Перевод 2 этапа УД'!Q119</f>
        <v>0</v>
      </c>
      <c r="R119" s="327">
        <f>'[18]Раз.пос.(Пр.2-24) '!R119+'[18]Перевод ДН дети'!R119+'[18]Перевод 2 этапа ДВН'!R119+'[18]Перевод 2 этапа УД'!R119</f>
        <v>0</v>
      </c>
      <c r="S119" s="327">
        <f>'[18]Раз.пос.(Пр.2-24) '!S119+'[18]Перевод ДН дети'!S119+'[18]Перевод 2 этапа ДВН'!S119+'[18]Перевод 2 этапа УД'!S119</f>
        <v>0</v>
      </c>
      <c r="V119" s="877"/>
    </row>
    <row r="120" spans="1:22" x14ac:dyDescent="0.2">
      <c r="A120" s="326">
        <v>107</v>
      </c>
      <c r="B120" s="235" t="s">
        <v>278</v>
      </c>
      <c r="C120" s="236" t="s">
        <v>279</v>
      </c>
      <c r="D120" s="322">
        <f t="shared" si="9"/>
        <v>0</v>
      </c>
      <c r="E120" s="327">
        <f t="shared" si="6"/>
        <v>0</v>
      </c>
      <c r="F120" s="327">
        <f>'[18]Раз.пос.(Пр.2-24) '!F120+'[18]Перевод ДН дети'!F120+'[18]Перевод 2 этапа ДВН'!F120+'[18]Перевод 2 этапа УД'!F120</f>
        <v>0</v>
      </c>
      <c r="G120" s="327">
        <f>'[18]Раз.пос.(Пр.2-24) '!G120+'[18]Перевод ДН дети'!G120+'[18]Перевод 2 этапа ДВН'!G120+'[18]Перевод 2 этапа УД'!G120</f>
        <v>0</v>
      </c>
      <c r="H120" s="327">
        <f t="shared" si="7"/>
        <v>0</v>
      </c>
      <c r="I120" s="353">
        <f>'[18]Раз.пос.(Пр.2-24) '!I120+'[18]Перевод ДН дети'!I120+'[18]Перевод 2 этапа ДВН'!I120+'[18]Перевод 2 этапа УД'!I120</f>
        <v>0</v>
      </c>
      <c r="J120" s="327">
        <f>'[18]Раз.пос.(Пр.2-24) '!J120+'[18]Перевод ДН дети'!J120+'[18]Перевод 2 этапа ДВН'!J120+'[18]Перевод 2 этапа УД'!J120</f>
        <v>0</v>
      </c>
      <c r="K120" s="327">
        <f>'[18]Раз.пос.(Пр.2-24) '!K120+'[18]Перевод ДН дети'!K120+'[18]Перевод 2 этапа ДВН'!K120+'[18]Перевод 2 этапа УД'!K120</f>
        <v>0</v>
      </c>
      <c r="L120" s="327">
        <f>'[18]Раз.пос.(Пр.2-24) '!L120+'[18]Перевод ДН дети'!L120+'[18]Перевод 2 этапа ДВН'!L120+'[18]Перевод 2 этапа УД'!L120</f>
        <v>0</v>
      </c>
      <c r="M120" s="327">
        <f>'[18]Раз.пос.(Пр.2-24) '!M120+'[18]Перевод ДН дети'!M120+'[18]Перевод 2 этапа ДВН'!M120+'[18]Перевод 2 этапа УД'!M120</f>
        <v>0</v>
      </c>
      <c r="N120" s="327">
        <f>'[18]Раз.пос.(Пр.2-24) '!N120+'[18]Перевод ДН дети'!N120+'[18]Перевод 2 этапа ДВН'!N120+'[18]Перевод 2 этапа УД'!N120</f>
        <v>0</v>
      </c>
      <c r="O120" s="322">
        <f t="shared" si="8"/>
        <v>0</v>
      </c>
      <c r="P120" s="327">
        <f>'[18]Раз.пос.(Пр.2-24) '!P120+'[18]Перевод ДН дети'!P120+'[18]Перевод 2 этапа ДВН'!P120+'[18]Перевод 2 этапа УД'!P120</f>
        <v>0</v>
      </c>
      <c r="Q120" s="327">
        <f>'[18]Раз.пос.(Пр.2-24) '!Q120+'[18]Перевод ДН дети'!Q120+'[18]Перевод 2 этапа ДВН'!Q120+'[18]Перевод 2 этапа УД'!Q120</f>
        <v>0</v>
      </c>
      <c r="R120" s="327">
        <f>'[18]Раз.пос.(Пр.2-24) '!R120+'[18]Перевод ДН дети'!R120+'[18]Перевод 2 этапа ДВН'!R120+'[18]Перевод 2 этапа УД'!R120</f>
        <v>0</v>
      </c>
      <c r="S120" s="327">
        <f>'[18]Раз.пос.(Пр.2-24) '!S120+'[18]Перевод ДН дети'!S120+'[18]Перевод 2 этапа ДВН'!S120+'[18]Перевод 2 этапа УД'!S120</f>
        <v>0</v>
      </c>
      <c r="V120" s="877"/>
    </row>
    <row r="121" spans="1:22" x14ac:dyDescent="0.2">
      <c r="A121" s="326">
        <v>108</v>
      </c>
      <c r="B121" s="238" t="s">
        <v>280</v>
      </c>
      <c r="C121" s="334" t="s">
        <v>281</v>
      </c>
      <c r="D121" s="322">
        <f t="shared" si="9"/>
        <v>0</v>
      </c>
      <c r="E121" s="327">
        <f t="shared" si="6"/>
        <v>0</v>
      </c>
      <c r="F121" s="327">
        <f>'[18]Раз.пос.(Пр.2-24) '!F121+'[18]Перевод ДН дети'!F121+'[18]Перевод 2 этапа ДВН'!F121+'[18]Перевод 2 этапа УД'!F121</f>
        <v>0</v>
      </c>
      <c r="G121" s="327">
        <f>'[18]Раз.пос.(Пр.2-24) '!G121+'[18]Перевод ДН дети'!G121+'[18]Перевод 2 этапа ДВН'!G121+'[18]Перевод 2 этапа УД'!G121</f>
        <v>0</v>
      </c>
      <c r="H121" s="327">
        <f t="shared" si="7"/>
        <v>0</v>
      </c>
      <c r="I121" s="353">
        <f>'[18]Раз.пос.(Пр.2-24) '!I121+'[18]Перевод ДН дети'!I121+'[18]Перевод 2 этапа ДВН'!I121+'[18]Перевод 2 этапа УД'!I121</f>
        <v>0</v>
      </c>
      <c r="J121" s="327">
        <f>'[18]Раз.пос.(Пр.2-24) '!J121+'[18]Перевод ДН дети'!J121+'[18]Перевод 2 этапа ДВН'!J121+'[18]Перевод 2 этапа УД'!J121</f>
        <v>0</v>
      </c>
      <c r="K121" s="327">
        <f>'[18]Раз.пос.(Пр.2-24) '!K121+'[18]Перевод ДН дети'!K121+'[18]Перевод 2 этапа ДВН'!K121+'[18]Перевод 2 этапа УД'!K121</f>
        <v>0</v>
      </c>
      <c r="L121" s="327">
        <f>'[18]Раз.пос.(Пр.2-24) '!L121+'[18]Перевод ДН дети'!L121+'[18]Перевод 2 этапа ДВН'!L121+'[18]Перевод 2 этапа УД'!L121</f>
        <v>0</v>
      </c>
      <c r="M121" s="327">
        <f>'[18]Раз.пос.(Пр.2-24) '!M121+'[18]Перевод ДН дети'!M121+'[18]Перевод 2 этапа ДВН'!M121+'[18]Перевод 2 этапа УД'!M121</f>
        <v>0</v>
      </c>
      <c r="N121" s="327">
        <f>'[18]Раз.пос.(Пр.2-24) '!N121+'[18]Перевод ДН дети'!N121+'[18]Перевод 2 этапа ДВН'!N121+'[18]Перевод 2 этапа УД'!N121</f>
        <v>0</v>
      </c>
      <c r="O121" s="322">
        <f t="shared" si="8"/>
        <v>0</v>
      </c>
      <c r="P121" s="327">
        <f>'[18]Раз.пос.(Пр.2-24) '!P121+'[18]Перевод ДН дети'!P121+'[18]Перевод 2 этапа ДВН'!P121+'[18]Перевод 2 этапа УД'!P121</f>
        <v>0</v>
      </c>
      <c r="Q121" s="327">
        <f>'[18]Раз.пос.(Пр.2-24) '!Q121+'[18]Перевод ДН дети'!Q121+'[18]Перевод 2 этапа ДВН'!Q121+'[18]Перевод 2 этапа УД'!Q121</f>
        <v>0</v>
      </c>
      <c r="R121" s="327">
        <f>'[18]Раз.пос.(Пр.2-24) '!R121+'[18]Перевод ДН дети'!R121+'[18]Перевод 2 этапа ДВН'!R121+'[18]Перевод 2 этапа УД'!R121</f>
        <v>0</v>
      </c>
      <c r="S121" s="327">
        <f>'[18]Раз.пос.(Пр.2-24) '!S121+'[18]Перевод ДН дети'!S121+'[18]Перевод 2 этапа ДВН'!S121+'[18]Перевод 2 этапа УД'!S121</f>
        <v>0</v>
      </c>
      <c r="V121" s="877"/>
    </row>
    <row r="122" spans="1:22" x14ac:dyDescent="0.2">
      <c r="A122" s="326">
        <v>109</v>
      </c>
      <c r="B122" s="235" t="s">
        <v>282</v>
      </c>
      <c r="C122" s="236" t="s">
        <v>283</v>
      </c>
      <c r="D122" s="322">
        <f t="shared" si="9"/>
        <v>0</v>
      </c>
      <c r="E122" s="327">
        <f t="shared" si="6"/>
        <v>0</v>
      </c>
      <c r="F122" s="327">
        <f>'[18]Раз.пос.(Пр.2-24) '!F122+'[18]Перевод ДН дети'!F122+'[18]Перевод 2 этапа ДВН'!F122+'[18]Перевод 2 этапа УД'!F122</f>
        <v>0</v>
      </c>
      <c r="G122" s="327">
        <f>'[18]Раз.пос.(Пр.2-24) '!G122+'[18]Перевод ДН дети'!G122+'[18]Перевод 2 этапа ДВН'!G122+'[18]Перевод 2 этапа УД'!G122</f>
        <v>0</v>
      </c>
      <c r="H122" s="327">
        <f t="shared" si="7"/>
        <v>0</v>
      </c>
      <c r="I122" s="353">
        <f>'[18]Раз.пос.(Пр.2-24) '!I122+'[18]Перевод ДН дети'!I122+'[18]Перевод 2 этапа ДВН'!I122+'[18]Перевод 2 этапа УД'!I122</f>
        <v>0</v>
      </c>
      <c r="J122" s="327">
        <f>'[18]Раз.пос.(Пр.2-24) '!J122+'[18]Перевод ДН дети'!J122+'[18]Перевод 2 этапа ДВН'!J122+'[18]Перевод 2 этапа УД'!J122</f>
        <v>0</v>
      </c>
      <c r="K122" s="327">
        <f>'[18]Раз.пос.(Пр.2-24) '!K122+'[18]Перевод ДН дети'!K122+'[18]Перевод 2 этапа ДВН'!K122+'[18]Перевод 2 этапа УД'!K122</f>
        <v>0</v>
      </c>
      <c r="L122" s="327">
        <f>'[18]Раз.пос.(Пр.2-24) '!L122+'[18]Перевод ДН дети'!L122+'[18]Перевод 2 этапа ДВН'!L122+'[18]Перевод 2 этапа УД'!L122</f>
        <v>0</v>
      </c>
      <c r="M122" s="327">
        <f>'[18]Раз.пос.(Пр.2-24) '!M122+'[18]Перевод ДН дети'!M122+'[18]Перевод 2 этапа ДВН'!M122+'[18]Перевод 2 этапа УД'!M122</f>
        <v>0</v>
      </c>
      <c r="N122" s="327">
        <f>'[18]Раз.пос.(Пр.2-24) '!N122+'[18]Перевод ДН дети'!N122+'[18]Перевод 2 этапа ДВН'!N122+'[18]Перевод 2 этапа УД'!N122</f>
        <v>0</v>
      </c>
      <c r="O122" s="322">
        <f t="shared" si="8"/>
        <v>0</v>
      </c>
      <c r="P122" s="327">
        <f>'[18]Раз.пос.(Пр.2-24) '!P122+'[18]Перевод ДН дети'!P122+'[18]Перевод 2 этапа ДВН'!P122+'[18]Перевод 2 этапа УД'!P122</f>
        <v>0</v>
      </c>
      <c r="Q122" s="327">
        <f>'[18]Раз.пос.(Пр.2-24) '!Q122+'[18]Перевод ДН дети'!Q122+'[18]Перевод 2 этапа ДВН'!Q122+'[18]Перевод 2 этапа УД'!Q122</f>
        <v>0</v>
      </c>
      <c r="R122" s="327">
        <f>'[18]Раз.пос.(Пр.2-24) '!R122+'[18]Перевод ДН дети'!R122+'[18]Перевод 2 этапа ДВН'!R122+'[18]Перевод 2 этапа УД'!R122</f>
        <v>0</v>
      </c>
      <c r="S122" s="327">
        <f>'[18]Раз.пос.(Пр.2-24) '!S122+'[18]Перевод ДН дети'!S122+'[18]Перевод 2 этапа ДВН'!S122+'[18]Перевод 2 этапа УД'!S122</f>
        <v>0</v>
      </c>
      <c r="V122" s="877"/>
    </row>
    <row r="123" spans="1:22" x14ac:dyDescent="0.2">
      <c r="A123" s="326">
        <v>110</v>
      </c>
      <c r="B123" s="240" t="s">
        <v>284</v>
      </c>
      <c r="C123" s="236" t="s">
        <v>285</v>
      </c>
      <c r="D123" s="322">
        <f t="shared" si="9"/>
        <v>0</v>
      </c>
      <c r="E123" s="327">
        <f t="shared" si="6"/>
        <v>0</v>
      </c>
      <c r="F123" s="327">
        <f>'[18]Раз.пос.(Пр.2-24) '!F123+'[18]Перевод ДН дети'!F123+'[18]Перевод 2 этапа ДВН'!F123+'[18]Перевод 2 этапа УД'!F123</f>
        <v>0</v>
      </c>
      <c r="G123" s="327">
        <f>'[18]Раз.пос.(Пр.2-24) '!G123+'[18]Перевод ДН дети'!G123+'[18]Перевод 2 этапа ДВН'!G123+'[18]Перевод 2 этапа УД'!G123</f>
        <v>0</v>
      </c>
      <c r="H123" s="327">
        <f t="shared" si="7"/>
        <v>0</v>
      </c>
      <c r="I123" s="353">
        <f>'[18]Раз.пос.(Пр.2-24) '!I123+'[18]Перевод ДН дети'!I123+'[18]Перевод 2 этапа ДВН'!I123+'[18]Перевод 2 этапа УД'!I123</f>
        <v>0</v>
      </c>
      <c r="J123" s="327">
        <f>'[18]Раз.пос.(Пр.2-24) '!J123+'[18]Перевод ДН дети'!J123+'[18]Перевод 2 этапа ДВН'!J123+'[18]Перевод 2 этапа УД'!J123</f>
        <v>0</v>
      </c>
      <c r="K123" s="327">
        <f>'[18]Раз.пос.(Пр.2-24) '!K123+'[18]Перевод ДН дети'!K123+'[18]Перевод 2 этапа ДВН'!K123+'[18]Перевод 2 этапа УД'!K123</f>
        <v>0</v>
      </c>
      <c r="L123" s="327">
        <f>'[18]Раз.пос.(Пр.2-24) '!L123+'[18]Перевод ДН дети'!L123+'[18]Перевод 2 этапа ДВН'!L123+'[18]Перевод 2 этапа УД'!L123</f>
        <v>0</v>
      </c>
      <c r="M123" s="327">
        <f>'[18]Раз.пос.(Пр.2-24) '!M123+'[18]Перевод ДН дети'!M123+'[18]Перевод 2 этапа ДВН'!M123+'[18]Перевод 2 этапа УД'!M123</f>
        <v>0</v>
      </c>
      <c r="N123" s="327">
        <f>'[18]Раз.пос.(Пр.2-24) '!N123+'[18]Перевод ДН дети'!N123+'[18]Перевод 2 этапа ДВН'!N123+'[18]Перевод 2 этапа УД'!N123</f>
        <v>0</v>
      </c>
      <c r="O123" s="322">
        <f t="shared" si="8"/>
        <v>0</v>
      </c>
      <c r="P123" s="327">
        <f>'[18]Раз.пос.(Пр.2-24) '!P123+'[18]Перевод ДН дети'!P123+'[18]Перевод 2 этапа ДВН'!P123+'[18]Перевод 2 этапа УД'!P123</f>
        <v>0</v>
      </c>
      <c r="Q123" s="327">
        <f>'[18]Раз.пос.(Пр.2-24) '!Q123+'[18]Перевод ДН дети'!Q123+'[18]Перевод 2 этапа ДВН'!Q123+'[18]Перевод 2 этапа УД'!Q123</f>
        <v>0</v>
      </c>
      <c r="R123" s="327">
        <f>'[18]Раз.пос.(Пр.2-24) '!R123+'[18]Перевод ДН дети'!R123+'[18]Перевод 2 этапа ДВН'!R123+'[18]Перевод 2 этапа УД'!R123</f>
        <v>0</v>
      </c>
      <c r="S123" s="327">
        <f>'[18]Раз.пос.(Пр.2-24) '!S123+'[18]Перевод ДН дети'!S123+'[18]Перевод 2 этапа ДВН'!S123+'[18]Перевод 2 этапа УД'!S123</f>
        <v>0</v>
      </c>
      <c r="V123" s="877"/>
    </row>
    <row r="124" spans="1:22" x14ac:dyDescent="0.2">
      <c r="A124" s="326">
        <v>111</v>
      </c>
      <c r="B124" s="240" t="s">
        <v>286</v>
      </c>
      <c r="C124" s="236" t="s">
        <v>287</v>
      </c>
      <c r="D124" s="322">
        <f t="shared" si="9"/>
        <v>0</v>
      </c>
      <c r="E124" s="327">
        <f t="shared" si="6"/>
        <v>0</v>
      </c>
      <c r="F124" s="327">
        <f>'[18]Раз.пос.(Пр.2-24) '!F124+'[18]Перевод ДН дети'!F124+'[18]Перевод 2 этапа ДВН'!F124+'[18]Перевод 2 этапа УД'!F124</f>
        <v>0</v>
      </c>
      <c r="G124" s="327">
        <f>'[18]Раз.пос.(Пр.2-24) '!G124+'[18]Перевод ДН дети'!G124+'[18]Перевод 2 этапа ДВН'!G124+'[18]Перевод 2 этапа УД'!G124</f>
        <v>0</v>
      </c>
      <c r="H124" s="327">
        <f t="shared" si="7"/>
        <v>0</v>
      </c>
      <c r="I124" s="353">
        <f>'[18]Раз.пос.(Пр.2-24) '!I124+'[18]Перевод ДН дети'!I124+'[18]Перевод 2 этапа ДВН'!I124+'[18]Перевод 2 этапа УД'!I124</f>
        <v>0</v>
      </c>
      <c r="J124" s="327">
        <f>'[18]Раз.пос.(Пр.2-24) '!J124+'[18]Перевод ДН дети'!J124+'[18]Перевод 2 этапа ДВН'!J124+'[18]Перевод 2 этапа УД'!J124</f>
        <v>0</v>
      </c>
      <c r="K124" s="327">
        <f>'[18]Раз.пос.(Пр.2-24) '!K124+'[18]Перевод ДН дети'!K124+'[18]Перевод 2 этапа ДВН'!K124+'[18]Перевод 2 этапа УД'!K124</f>
        <v>0</v>
      </c>
      <c r="L124" s="327">
        <f>'[18]Раз.пос.(Пр.2-24) '!L124+'[18]Перевод ДН дети'!L124+'[18]Перевод 2 этапа ДВН'!L124+'[18]Перевод 2 этапа УД'!L124</f>
        <v>0</v>
      </c>
      <c r="M124" s="327">
        <f>'[18]Раз.пос.(Пр.2-24) '!M124+'[18]Перевод ДН дети'!M124+'[18]Перевод 2 этапа ДВН'!M124+'[18]Перевод 2 этапа УД'!M124</f>
        <v>0</v>
      </c>
      <c r="N124" s="327">
        <f>'[18]Раз.пос.(Пр.2-24) '!N124+'[18]Перевод ДН дети'!N124+'[18]Перевод 2 этапа ДВН'!N124+'[18]Перевод 2 этапа УД'!N124</f>
        <v>0</v>
      </c>
      <c r="O124" s="322">
        <f t="shared" si="8"/>
        <v>0</v>
      </c>
      <c r="P124" s="327">
        <f>'[18]Раз.пос.(Пр.2-24) '!P124+'[18]Перевод ДН дети'!P124+'[18]Перевод 2 этапа ДВН'!P124+'[18]Перевод 2 этапа УД'!P124</f>
        <v>0</v>
      </c>
      <c r="Q124" s="327">
        <f>'[18]Раз.пос.(Пр.2-24) '!Q124+'[18]Перевод ДН дети'!Q124+'[18]Перевод 2 этапа ДВН'!Q124+'[18]Перевод 2 этапа УД'!Q124</f>
        <v>0</v>
      </c>
      <c r="R124" s="327">
        <f>'[18]Раз.пос.(Пр.2-24) '!R124+'[18]Перевод ДН дети'!R124+'[18]Перевод 2 этапа ДВН'!R124+'[18]Перевод 2 этапа УД'!R124</f>
        <v>0</v>
      </c>
      <c r="S124" s="327">
        <f>'[18]Раз.пос.(Пр.2-24) '!S124+'[18]Перевод ДН дети'!S124+'[18]Перевод 2 этапа ДВН'!S124+'[18]Перевод 2 этапа УД'!S124</f>
        <v>0</v>
      </c>
      <c r="V124" s="877"/>
    </row>
    <row r="125" spans="1:22" x14ac:dyDescent="0.2">
      <c r="A125" s="326">
        <v>112</v>
      </c>
      <c r="B125" s="240" t="s">
        <v>288</v>
      </c>
      <c r="C125" s="236" t="s">
        <v>289</v>
      </c>
      <c r="D125" s="322">
        <f t="shared" si="9"/>
        <v>0</v>
      </c>
      <c r="E125" s="327">
        <f t="shared" si="6"/>
        <v>0</v>
      </c>
      <c r="F125" s="327">
        <f>'[18]Раз.пос.(Пр.2-24) '!F125+'[18]Перевод ДН дети'!F125+'[18]Перевод 2 этапа ДВН'!F125+'[18]Перевод 2 этапа УД'!F125</f>
        <v>0</v>
      </c>
      <c r="G125" s="327">
        <f>'[18]Раз.пос.(Пр.2-24) '!G125+'[18]Перевод ДН дети'!G125+'[18]Перевод 2 этапа ДВН'!G125+'[18]Перевод 2 этапа УД'!G125</f>
        <v>0</v>
      </c>
      <c r="H125" s="327">
        <f t="shared" si="7"/>
        <v>0</v>
      </c>
      <c r="I125" s="353">
        <f>'[18]Раз.пос.(Пр.2-24) '!I125+'[18]Перевод ДН дети'!I125+'[18]Перевод 2 этапа ДВН'!I125+'[18]Перевод 2 этапа УД'!I125</f>
        <v>0</v>
      </c>
      <c r="J125" s="327">
        <f>'[18]Раз.пос.(Пр.2-24) '!J125+'[18]Перевод ДН дети'!J125+'[18]Перевод 2 этапа ДВН'!J125+'[18]Перевод 2 этапа УД'!J125</f>
        <v>0</v>
      </c>
      <c r="K125" s="327">
        <f>'[18]Раз.пос.(Пр.2-24) '!K125+'[18]Перевод ДН дети'!K125+'[18]Перевод 2 этапа ДВН'!K125+'[18]Перевод 2 этапа УД'!K125</f>
        <v>0</v>
      </c>
      <c r="L125" s="327">
        <f>'[18]Раз.пос.(Пр.2-24) '!L125+'[18]Перевод ДН дети'!L125+'[18]Перевод 2 этапа ДВН'!L125+'[18]Перевод 2 этапа УД'!L125</f>
        <v>0</v>
      </c>
      <c r="M125" s="327">
        <f>'[18]Раз.пос.(Пр.2-24) '!M125+'[18]Перевод ДН дети'!M125+'[18]Перевод 2 этапа ДВН'!M125+'[18]Перевод 2 этапа УД'!M125</f>
        <v>0</v>
      </c>
      <c r="N125" s="327">
        <f>'[18]Раз.пос.(Пр.2-24) '!N125+'[18]Перевод ДН дети'!N125+'[18]Перевод 2 этапа ДВН'!N125+'[18]Перевод 2 этапа УД'!N125</f>
        <v>0</v>
      </c>
      <c r="O125" s="322">
        <f t="shared" si="8"/>
        <v>0</v>
      </c>
      <c r="P125" s="327">
        <f>'[18]Раз.пос.(Пр.2-24) '!P125+'[18]Перевод ДН дети'!P125+'[18]Перевод 2 этапа ДВН'!P125+'[18]Перевод 2 этапа УД'!P125</f>
        <v>0</v>
      </c>
      <c r="Q125" s="327">
        <f>'[18]Раз.пос.(Пр.2-24) '!Q125+'[18]Перевод ДН дети'!Q125+'[18]Перевод 2 этапа ДВН'!Q125+'[18]Перевод 2 этапа УД'!Q125</f>
        <v>0</v>
      </c>
      <c r="R125" s="327">
        <f>'[18]Раз.пос.(Пр.2-24) '!R125+'[18]Перевод ДН дети'!R125+'[18]Перевод 2 этапа ДВН'!R125+'[18]Перевод 2 этапа УД'!R125</f>
        <v>0</v>
      </c>
      <c r="S125" s="327">
        <f>'[18]Раз.пос.(Пр.2-24) '!S125+'[18]Перевод ДН дети'!S125+'[18]Перевод 2 этапа ДВН'!S125+'[18]Перевод 2 этапа УД'!S125</f>
        <v>0</v>
      </c>
      <c r="V125" s="877"/>
    </row>
    <row r="126" spans="1:22" x14ac:dyDescent="0.2">
      <c r="A126" s="326">
        <v>113</v>
      </c>
      <c r="B126" s="240" t="s">
        <v>290</v>
      </c>
      <c r="C126" s="232" t="s">
        <v>747</v>
      </c>
      <c r="D126" s="322">
        <f t="shared" si="9"/>
        <v>0</v>
      </c>
      <c r="E126" s="327">
        <f t="shared" si="6"/>
        <v>0</v>
      </c>
      <c r="F126" s="327">
        <f>'[18]Раз.пос.(Пр.2-24) '!F126+'[18]Перевод ДН дети'!F126+'[18]Перевод 2 этапа ДВН'!F126+'[18]Перевод 2 этапа УД'!F126</f>
        <v>0</v>
      </c>
      <c r="G126" s="327">
        <f>'[18]Раз.пос.(Пр.2-24) '!G126+'[18]Перевод ДН дети'!G126+'[18]Перевод 2 этапа ДВН'!G126+'[18]Перевод 2 этапа УД'!G126</f>
        <v>0</v>
      </c>
      <c r="H126" s="327">
        <f t="shared" si="7"/>
        <v>0</v>
      </c>
      <c r="I126" s="353">
        <f>'[18]Раз.пос.(Пр.2-24) '!I126+'[18]Перевод ДН дети'!I126+'[18]Перевод 2 этапа ДВН'!I126+'[18]Перевод 2 этапа УД'!I126</f>
        <v>0</v>
      </c>
      <c r="J126" s="327">
        <f>'[18]Раз.пос.(Пр.2-24) '!J126+'[18]Перевод ДН дети'!J126+'[18]Перевод 2 этапа ДВН'!J126+'[18]Перевод 2 этапа УД'!J126</f>
        <v>0</v>
      </c>
      <c r="K126" s="327">
        <f>'[18]Раз.пос.(Пр.2-24) '!K126+'[18]Перевод ДН дети'!K126+'[18]Перевод 2 этапа ДВН'!K126+'[18]Перевод 2 этапа УД'!K126</f>
        <v>0</v>
      </c>
      <c r="L126" s="327">
        <f>'[18]Раз.пос.(Пр.2-24) '!L126+'[18]Перевод ДН дети'!L126+'[18]Перевод 2 этапа ДВН'!L126+'[18]Перевод 2 этапа УД'!L126</f>
        <v>0</v>
      </c>
      <c r="M126" s="354">
        <f>'[18]Раз.пос.(Пр.2-24) '!M126+'[18]Перевод ДН дети'!M126+'[18]Перевод 2 этапа ДВН'!M126+'[18]Перевод 2 этапа УД'!M126</f>
        <v>0</v>
      </c>
      <c r="N126" s="354">
        <f>'[18]Раз.пос.(Пр.2-24) '!N126+'[18]Перевод ДН дети'!N126+'[18]Перевод 2 этапа ДВН'!N126+'[18]Перевод 2 этапа УД'!N126</f>
        <v>0</v>
      </c>
      <c r="O126" s="322">
        <f t="shared" si="8"/>
        <v>0</v>
      </c>
      <c r="P126" s="327">
        <f>'[18]Раз.пос.(Пр.2-24) '!P126+'[18]Перевод ДН дети'!P126+'[18]Перевод 2 этапа ДВН'!P126+'[18]Перевод 2 этапа УД'!P126</f>
        <v>0</v>
      </c>
      <c r="Q126" s="327">
        <f>'[18]Раз.пос.(Пр.2-24) '!Q126+'[18]Перевод ДН дети'!Q126+'[18]Перевод 2 этапа ДВН'!Q126+'[18]Перевод 2 этапа УД'!Q126</f>
        <v>0</v>
      </c>
      <c r="R126" s="327">
        <f>'[18]Раз.пос.(Пр.2-24) '!R126+'[18]Перевод ДН дети'!R126+'[18]Перевод 2 этапа ДВН'!R126+'[18]Перевод 2 этапа УД'!R126</f>
        <v>0</v>
      </c>
      <c r="S126" s="327">
        <f>'[18]Раз.пос.(Пр.2-24) '!S126+'[18]Перевод ДН дети'!S126+'[18]Перевод 2 этапа ДВН'!S126+'[18]Перевод 2 этапа УД'!S126</f>
        <v>0</v>
      </c>
      <c r="V126" s="877"/>
    </row>
    <row r="127" spans="1:22" x14ac:dyDescent="0.2">
      <c r="A127" s="326">
        <v>114</v>
      </c>
      <c r="B127" s="235" t="s">
        <v>292</v>
      </c>
      <c r="C127" s="236" t="s">
        <v>293</v>
      </c>
      <c r="D127" s="322">
        <f t="shared" si="9"/>
        <v>8568</v>
      </c>
      <c r="E127" s="327">
        <f t="shared" si="6"/>
        <v>8568</v>
      </c>
      <c r="F127" s="327">
        <f>'[18]Раз.пос.(Пр.2-24) '!F127+'[18]Перевод ДН дети'!F127+'[18]Перевод 2 этапа ДВН'!F127+'[18]Перевод 2 этапа УД'!F127</f>
        <v>0</v>
      </c>
      <c r="G127" s="327">
        <f>'[18]Раз.пос.(Пр.2-24) '!G127+'[18]Перевод ДН дети'!G127+'[18]Перевод 2 этапа ДВН'!G127+'[18]Перевод 2 этапа УД'!G127-360</f>
        <v>8568</v>
      </c>
      <c r="H127" s="327">
        <f t="shared" si="7"/>
        <v>0</v>
      </c>
      <c r="I127" s="353">
        <f>'[18]Раз.пос.(Пр.2-24) '!I127+'[18]Перевод ДН дети'!I127+'[18]Перевод 2 этапа ДВН'!I127+'[18]Перевод 2 этапа УД'!I127</f>
        <v>0</v>
      </c>
      <c r="J127" s="327">
        <f>'[18]Раз.пос.(Пр.2-24) '!J127+'[18]Перевод ДН дети'!J127+'[18]Перевод 2 этапа ДВН'!J127+'[18]Перевод 2 этапа УД'!J127</f>
        <v>0</v>
      </c>
      <c r="K127" s="327">
        <f>'[18]Раз.пос.(Пр.2-24) '!K127+'[18]Перевод ДН дети'!K127+'[18]Перевод 2 этапа ДВН'!K127+'[18]Перевод 2 этапа УД'!K127</f>
        <v>0</v>
      </c>
      <c r="L127" s="327">
        <f>'[18]Раз.пос.(Пр.2-24) '!L127+'[18]Перевод ДН дети'!L127+'[18]Перевод 2 этапа ДВН'!L127+'[18]Перевод 2 этапа УД'!L127</f>
        <v>0</v>
      </c>
      <c r="M127" s="354">
        <f>'[18]Раз.пос.(Пр.2-24) '!M127+'[18]Перевод ДН дети'!M127+'[18]Перевод 2 этапа ДВН'!M127+'[18]Перевод 2 этапа УД'!M127</f>
        <v>0</v>
      </c>
      <c r="N127" s="354">
        <f>'[18]Раз.пос.(Пр.2-24) '!N127+'[18]Перевод ДН дети'!N127+'[18]Перевод 2 этапа ДВН'!N127+'[18]Перевод 2 этапа УД'!N127</f>
        <v>0</v>
      </c>
      <c r="O127" s="322">
        <f t="shared" si="8"/>
        <v>0</v>
      </c>
      <c r="P127" s="327">
        <f>'[18]Раз.пос.(Пр.2-24) '!P127+'[18]Перевод ДН дети'!P127+'[18]Перевод 2 этапа ДВН'!P127+'[18]Перевод 2 этапа УД'!P127</f>
        <v>0</v>
      </c>
      <c r="Q127" s="327">
        <f>'[18]Раз.пос.(Пр.2-24) '!Q127+'[18]Перевод ДН дети'!Q127+'[18]Перевод 2 этапа ДВН'!Q127+'[18]Перевод 2 этапа УД'!Q127</f>
        <v>0</v>
      </c>
      <c r="R127" s="327">
        <f>'[18]Раз.пос.(Пр.2-24) '!R127+'[18]Перевод ДН дети'!R127+'[18]Перевод 2 этапа ДВН'!R127+'[18]Перевод 2 этапа УД'!R127</f>
        <v>0</v>
      </c>
      <c r="S127" s="327">
        <f>'[18]Раз.пос.(Пр.2-24) '!S127+'[18]Перевод ДН дети'!S127+'[18]Перевод 2 этапа ДВН'!S127+'[18]Перевод 2 этапа УД'!S127</f>
        <v>0</v>
      </c>
      <c r="V127" s="877"/>
    </row>
    <row r="128" spans="1:22" ht="24" x14ac:dyDescent="0.2">
      <c r="A128" s="326">
        <v>115</v>
      </c>
      <c r="B128" s="235" t="s">
        <v>294</v>
      </c>
      <c r="C128" s="328" t="s">
        <v>295</v>
      </c>
      <c r="D128" s="322">
        <f t="shared" si="9"/>
        <v>0</v>
      </c>
      <c r="E128" s="327">
        <f t="shared" si="6"/>
        <v>0</v>
      </c>
      <c r="F128" s="327">
        <f>'[18]Раз.пос.(Пр.2-24) '!F128+'[18]Перевод ДН дети'!F128+'[18]Перевод 2 этапа ДВН'!F128+'[18]Перевод 2 этапа УД'!F128</f>
        <v>0</v>
      </c>
      <c r="G128" s="327">
        <f>'[18]Раз.пос.(Пр.2-24) '!G128+'[18]Перевод ДН дети'!G128+'[18]Перевод 2 этапа ДВН'!G128+'[18]Перевод 2 этапа УД'!G128</f>
        <v>0</v>
      </c>
      <c r="H128" s="327">
        <f t="shared" si="7"/>
        <v>0</v>
      </c>
      <c r="I128" s="353">
        <f>'[18]Раз.пос.(Пр.2-24) '!I128+'[18]Перевод ДН дети'!I128+'[18]Перевод 2 этапа ДВН'!I128+'[18]Перевод 2 этапа УД'!I128</f>
        <v>0</v>
      </c>
      <c r="J128" s="327">
        <f>'[18]Раз.пос.(Пр.2-24) '!J128+'[18]Перевод ДН дети'!J128+'[18]Перевод 2 этапа ДВН'!J128+'[18]Перевод 2 этапа УД'!J128</f>
        <v>0</v>
      </c>
      <c r="K128" s="327">
        <f>'[18]Раз.пос.(Пр.2-24) '!K128+'[18]Перевод ДН дети'!K128+'[18]Перевод 2 этапа ДВН'!K128+'[18]Перевод 2 этапа УД'!K128</f>
        <v>0</v>
      </c>
      <c r="L128" s="327">
        <f>'[18]Раз.пос.(Пр.2-24) '!L128+'[18]Перевод ДН дети'!L128+'[18]Перевод 2 этапа ДВН'!L128+'[18]Перевод 2 этапа УД'!L128</f>
        <v>0</v>
      </c>
      <c r="M128" s="354">
        <f>'[18]Раз.пос.(Пр.2-24) '!M128+'[18]Перевод ДН дети'!M128+'[18]Перевод 2 этапа ДВН'!M128+'[18]Перевод 2 этапа УД'!M128</f>
        <v>0</v>
      </c>
      <c r="N128" s="354">
        <f>'[18]Раз.пос.(Пр.2-24) '!N128+'[18]Перевод ДН дети'!N128+'[18]Перевод 2 этапа ДВН'!N128+'[18]Перевод 2 этапа УД'!N128</f>
        <v>0</v>
      </c>
      <c r="O128" s="322">
        <f t="shared" si="8"/>
        <v>0</v>
      </c>
      <c r="P128" s="327">
        <f>'[18]Раз.пос.(Пр.2-24) '!P128+'[18]Перевод ДН дети'!P128+'[18]Перевод 2 этапа ДВН'!P128+'[18]Перевод 2 этапа УД'!P128</f>
        <v>0</v>
      </c>
      <c r="Q128" s="327">
        <f>'[18]Раз.пос.(Пр.2-24) '!Q128+'[18]Перевод ДН дети'!Q128+'[18]Перевод 2 этапа ДВН'!Q128+'[18]Перевод 2 этапа УД'!Q128</f>
        <v>0</v>
      </c>
      <c r="R128" s="327">
        <f>'[18]Раз.пос.(Пр.2-24) '!R128+'[18]Перевод ДН дети'!R128+'[18]Перевод 2 этапа ДВН'!R128+'[18]Перевод 2 этапа УД'!R128</f>
        <v>0</v>
      </c>
      <c r="S128" s="327">
        <f>'[18]Раз.пос.(Пр.2-24) '!S128+'[18]Перевод ДН дети'!S128+'[18]Перевод 2 этапа ДВН'!S128+'[18]Перевод 2 этапа УД'!S128</f>
        <v>0</v>
      </c>
      <c r="V128" s="877"/>
    </row>
    <row r="129" spans="1:22" x14ac:dyDescent="0.2">
      <c r="A129" s="326">
        <v>116</v>
      </c>
      <c r="B129" s="235" t="s">
        <v>296</v>
      </c>
      <c r="C129" s="236" t="s">
        <v>297</v>
      </c>
      <c r="D129" s="322">
        <f t="shared" si="9"/>
        <v>223231</v>
      </c>
      <c r="E129" s="327">
        <f t="shared" si="6"/>
        <v>0</v>
      </c>
      <c r="F129" s="327">
        <f>'[18]Раз.пос.(Пр.2-24) '!F129+'[18]Перевод ДН дети'!F129+'[18]Перевод 2 этапа ДВН'!F129+'[18]Перевод 2 этапа УД'!F129</f>
        <v>0</v>
      </c>
      <c r="G129" s="327">
        <f>'[18]Раз.пос.(Пр.2-24) '!G129+'[18]Перевод ДН дети'!G129+'[18]Перевод 2 этапа ДВН'!G129+'[18]Перевод 2 этапа УД'!G129</f>
        <v>0</v>
      </c>
      <c r="H129" s="327">
        <f t="shared" si="7"/>
        <v>0</v>
      </c>
      <c r="I129" s="353">
        <f>'[18]Раз.пос.(Пр.2-24) '!I129+'[18]Перевод ДН дети'!I129+'[18]Перевод 2 этапа ДВН'!I129+'[18]Перевод 2 этапа УД'!I129</f>
        <v>0</v>
      </c>
      <c r="J129" s="327">
        <f>'[18]Раз.пос.(Пр.2-24) '!J129+'[18]Перевод ДН дети'!J129+'[18]Перевод 2 этапа ДВН'!J129+'[18]Перевод 2 этапа УД'!J129</f>
        <v>0</v>
      </c>
      <c r="K129" s="327">
        <f>'[18]Раз.пос.(Пр.2-24) '!K129+'[18]Перевод ДН дети'!K129+'[18]Перевод 2 этапа ДВН'!K129+'[18]Перевод 2 этапа УД'!K129</f>
        <v>0</v>
      </c>
      <c r="L129" s="327">
        <f>'[18]Раз.пос.(Пр.2-24) '!L129+'[18]Перевод ДН дети'!L129+'[18]Перевод 2 этапа ДВН'!L129+'[18]Перевод 2 этапа УД'!L129</f>
        <v>0</v>
      </c>
      <c r="M129" s="354">
        <f>'[18]Раз.пос.(Пр.2-24) '!M129+'[18]Перевод ДН дети'!M129+'[18]Перевод 2 этапа ДВН'!M129+'[18]Перевод 2 этапа УД'!M129</f>
        <v>0</v>
      </c>
      <c r="N129" s="354">
        <f>'[18]Раз.пос.(Пр.2-24) '!N129+'[18]Перевод ДН дети'!N129+'[18]Перевод 2 этапа ДВН'!N129+'[18]Перевод 2 этапа УД'!N129</f>
        <v>0</v>
      </c>
      <c r="O129" s="322">
        <f t="shared" si="8"/>
        <v>223231</v>
      </c>
      <c r="P129" s="327">
        <f>'[18]Раз.пос.(Пр.2-24) '!P129+'[18]Перевод ДН дети'!P129+'[18]Перевод 2 этапа ДВН'!P129+'[18]Перевод 2 этапа УД'!P129</f>
        <v>0</v>
      </c>
      <c r="Q129" s="327">
        <f>'[18]Раз.пос.(Пр.2-24) '!Q129+'[18]Перевод ДН дети'!Q129+'[18]Перевод 2 этапа ДВН'!Q129+'[18]Перевод 2 этапа УД'!Q129</f>
        <v>0</v>
      </c>
      <c r="R129" s="327">
        <f>'[18]Раз.пос.(Пр.2-24) '!R129+'[18]Перевод ДН дети'!R129+'[18]Перевод 2 этапа ДВН'!R129+'[18]Перевод 2 этапа УД'!R129</f>
        <v>223231</v>
      </c>
      <c r="S129" s="327">
        <f>'[18]Раз.пос.(Пр.2-24) '!S129+'[18]Перевод ДН дети'!S129+'[18]Перевод 2 этапа ДВН'!S129+'[18]Перевод 2 этапа УД'!S129</f>
        <v>0</v>
      </c>
      <c r="V129" s="877"/>
    </row>
    <row r="130" spans="1:22" x14ac:dyDescent="0.2">
      <c r="A130" s="326">
        <v>117</v>
      </c>
      <c r="B130" s="235" t="s">
        <v>70</v>
      </c>
      <c r="C130" s="236" t="s">
        <v>298</v>
      </c>
      <c r="D130" s="322">
        <f t="shared" si="9"/>
        <v>150000</v>
      </c>
      <c r="E130" s="327">
        <f t="shared" si="6"/>
        <v>0</v>
      </c>
      <c r="F130" s="327">
        <f>'[18]Раз.пос.(Пр.2-24) '!F130+'[18]Перевод ДН дети'!F130+'[18]Перевод 2 этапа ДВН'!F130+'[18]Перевод 2 этапа УД'!F130</f>
        <v>0</v>
      </c>
      <c r="G130" s="327">
        <f>'[18]Раз.пос.(Пр.2-24) '!G130+'[18]Перевод ДН дети'!G130+'[18]Перевод 2 этапа ДВН'!G130+'[18]Перевод 2 этапа УД'!G130</f>
        <v>0</v>
      </c>
      <c r="H130" s="327">
        <f t="shared" si="7"/>
        <v>0</v>
      </c>
      <c r="I130" s="353">
        <f>'[18]Раз.пос.(Пр.2-24) '!I130+'[18]Перевод ДН дети'!I130+'[18]Перевод 2 этапа ДВН'!I130+'[18]Перевод 2 этапа УД'!I130</f>
        <v>0</v>
      </c>
      <c r="J130" s="327">
        <f>'[18]Раз.пос.(Пр.2-24) '!J130+'[18]Перевод ДН дети'!J130+'[18]Перевод 2 этапа ДВН'!J130+'[18]Перевод 2 этапа УД'!J130</f>
        <v>0</v>
      </c>
      <c r="K130" s="327">
        <f>'[18]Раз.пос.(Пр.2-24) '!K130+'[18]Перевод ДН дети'!K130+'[18]Перевод 2 этапа ДВН'!K130+'[18]Перевод 2 этапа УД'!K130</f>
        <v>0</v>
      </c>
      <c r="L130" s="327">
        <f>'[18]Раз.пос.(Пр.2-24) '!L130+'[18]Перевод ДН дети'!L130+'[18]Перевод 2 этапа ДВН'!L130+'[18]Перевод 2 этапа УД'!L130</f>
        <v>0</v>
      </c>
      <c r="M130" s="354">
        <f>'[18]Раз.пос.(Пр.2-24) '!M130+'[18]Перевод ДН дети'!M130+'[18]Перевод 2 этапа ДВН'!M130+'[18]Перевод 2 этапа УД'!M130</f>
        <v>0</v>
      </c>
      <c r="N130" s="354">
        <f>'[18]Раз.пос.(Пр.2-24) '!N130+'[18]Перевод ДН дети'!N130+'[18]Перевод 2 этапа ДВН'!N130+'[18]Перевод 2 этапа УД'!N130</f>
        <v>0</v>
      </c>
      <c r="O130" s="322">
        <f t="shared" si="8"/>
        <v>150000</v>
      </c>
      <c r="P130" s="327">
        <f>'[18]Раз.пос.(Пр.2-24) '!P130+'[18]Перевод ДН дети'!P130+'[18]Перевод 2 этапа ДВН'!P130+'[18]Перевод 2 этапа УД'!P130</f>
        <v>0</v>
      </c>
      <c r="Q130" s="327">
        <f>'[18]Раз.пос.(Пр.2-24) '!Q130+'[18]Перевод ДН дети'!Q130+'[18]Перевод 2 этапа ДВН'!Q130+'[18]Перевод 2 этапа УД'!Q130</f>
        <v>0</v>
      </c>
      <c r="R130" s="327">
        <f>'[18]Раз.пос.(Пр.2-24) '!R130+'[18]Перевод ДН дети'!R130+'[18]Перевод 2 этапа ДВН'!R130+'[18]Перевод 2 этапа УД'!R130</f>
        <v>150000</v>
      </c>
      <c r="S130" s="327">
        <f>'[18]Раз.пос.(Пр.2-24) '!S130+'[18]Перевод ДН дети'!S130+'[18]Перевод 2 этапа ДВН'!S130+'[18]Перевод 2 этапа УД'!S130</f>
        <v>0</v>
      </c>
      <c r="V130" s="877"/>
    </row>
    <row r="131" spans="1:22" x14ac:dyDescent="0.2">
      <c r="A131" s="326">
        <v>118</v>
      </c>
      <c r="B131" s="235" t="s">
        <v>72</v>
      </c>
      <c r="C131" s="236" t="s">
        <v>73</v>
      </c>
      <c r="D131" s="322">
        <f t="shared" si="9"/>
        <v>90000</v>
      </c>
      <c r="E131" s="327">
        <f t="shared" si="6"/>
        <v>0</v>
      </c>
      <c r="F131" s="327">
        <f>'[18]Раз.пос.(Пр.2-24) '!F131+'[18]Перевод ДН дети'!F131+'[18]Перевод 2 этапа ДВН'!F131+'[18]Перевод 2 этапа УД'!F131</f>
        <v>0</v>
      </c>
      <c r="G131" s="327">
        <f>'[18]Раз.пос.(Пр.2-24) '!G131+'[18]Перевод ДН дети'!G131+'[18]Перевод 2 этапа ДВН'!G131+'[18]Перевод 2 этапа УД'!G131</f>
        <v>0</v>
      </c>
      <c r="H131" s="327">
        <f t="shared" si="7"/>
        <v>0</v>
      </c>
      <c r="I131" s="353">
        <f>'[18]Раз.пос.(Пр.2-24) '!I131+'[18]Перевод ДН дети'!I131+'[18]Перевод 2 этапа ДВН'!I131+'[18]Перевод 2 этапа УД'!I131</f>
        <v>0</v>
      </c>
      <c r="J131" s="327">
        <f>'[18]Раз.пос.(Пр.2-24) '!J131+'[18]Перевод ДН дети'!J131+'[18]Перевод 2 этапа ДВН'!J131+'[18]Перевод 2 этапа УД'!J131</f>
        <v>0</v>
      </c>
      <c r="K131" s="327">
        <f>'[18]Раз.пос.(Пр.2-24) '!K131+'[18]Перевод ДН дети'!K131+'[18]Перевод 2 этапа ДВН'!K131+'[18]Перевод 2 этапа УД'!K131</f>
        <v>0</v>
      </c>
      <c r="L131" s="327">
        <f>'[18]Раз.пос.(Пр.2-24) '!L131+'[18]Перевод ДН дети'!L131+'[18]Перевод 2 этапа ДВН'!L131+'[18]Перевод 2 этапа УД'!L131</f>
        <v>0</v>
      </c>
      <c r="M131" s="354">
        <f>'[18]Раз.пос.(Пр.2-24) '!M131+'[18]Перевод ДН дети'!M131+'[18]Перевод 2 этапа ДВН'!M131+'[18]Перевод 2 этапа УД'!M131</f>
        <v>0</v>
      </c>
      <c r="N131" s="354">
        <f>'[18]Раз.пос.(Пр.2-24) '!N131+'[18]Перевод ДН дети'!N131+'[18]Перевод 2 этапа ДВН'!N131+'[18]Перевод 2 этапа УД'!N131</f>
        <v>0</v>
      </c>
      <c r="O131" s="322">
        <f t="shared" si="8"/>
        <v>90000</v>
      </c>
      <c r="P131" s="327">
        <f>'[18]Раз.пос.(Пр.2-24) '!P131+'[18]Перевод ДН дети'!P131+'[18]Перевод 2 этапа ДВН'!P131+'[18]Перевод 2 этапа УД'!P131</f>
        <v>0</v>
      </c>
      <c r="Q131" s="327">
        <f>'[18]Раз.пос.(Пр.2-24) '!Q131+'[18]Перевод ДН дети'!Q131+'[18]Перевод 2 этапа ДВН'!Q131+'[18]Перевод 2 этапа УД'!Q131</f>
        <v>0</v>
      </c>
      <c r="R131" s="327">
        <f>'[18]Раз.пос.(Пр.2-24) '!R131+'[18]Перевод ДН дети'!R131+'[18]Перевод 2 этапа ДВН'!R131+'[18]Перевод 2 этапа УД'!R131</f>
        <v>90000</v>
      </c>
      <c r="S131" s="327">
        <f>'[18]Раз.пос.(Пр.2-24) '!S131+'[18]Перевод ДН дети'!S131+'[18]Перевод 2 этапа ДВН'!S131+'[18]Перевод 2 этапа УД'!S131</f>
        <v>300</v>
      </c>
      <c r="V131" s="877"/>
    </row>
    <row r="132" spans="1:22" x14ac:dyDescent="0.2">
      <c r="A132" s="326">
        <v>119</v>
      </c>
      <c r="B132" s="238" t="s">
        <v>34</v>
      </c>
      <c r="C132" s="236" t="s">
        <v>35</v>
      </c>
      <c r="D132" s="322">
        <f t="shared" si="9"/>
        <v>123660</v>
      </c>
      <c r="E132" s="327">
        <f t="shared" si="6"/>
        <v>0</v>
      </c>
      <c r="F132" s="327">
        <f>'[18]Раз.пос.(Пр.2-24) '!F132+'[18]Перевод ДН дети'!F132+'[18]Перевод 2 этапа ДВН'!F132+'[18]Перевод 2 этапа УД'!F132</f>
        <v>0</v>
      </c>
      <c r="G132" s="327">
        <f>'[18]Раз.пос.(Пр.2-24) '!G132+'[18]Перевод ДН дети'!G132+'[18]Перевод 2 этапа ДВН'!G132+'[18]Перевод 2 этапа УД'!G132</f>
        <v>0</v>
      </c>
      <c r="H132" s="327">
        <f t="shared" si="7"/>
        <v>0</v>
      </c>
      <c r="I132" s="353">
        <f>'[18]Раз.пос.(Пр.2-24) '!I132+'[18]Перевод ДН дети'!I132+'[18]Перевод 2 этапа ДВН'!I132+'[18]Перевод 2 этапа УД'!I132</f>
        <v>0</v>
      </c>
      <c r="J132" s="322">
        <f>'[18]Раз.пос.(Пр.2-24) '!J132+'[18]Перевод ДН дети'!J132+'[18]Перевод 2 этапа ДВН'!J132+'[18]Перевод 2 этапа УД'!J132</f>
        <v>0</v>
      </c>
      <c r="K132" s="327">
        <f>'[18]Раз.пос.(Пр.2-24) '!K132+'[18]Перевод ДН дети'!K132+'[18]Перевод 2 этапа ДВН'!K132+'[18]Перевод 2 этапа УД'!K132</f>
        <v>0</v>
      </c>
      <c r="L132" s="327">
        <f>'[18]Раз.пос.(Пр.2-24) '!L132+'[18]Перевод ДН дети'!L132+'[18]Перевод 2 этапа ДВН'!L132+'[18]Перевод 2 этапа УД'!L132</f>
        <v>0</v>
      </c>
      <c r="M132" s="354">
        <f>'[18]Раз.пос.(Пр.2-24) '!M132+'[18]Перевод ДН дети'!M132+'[18]Перевод 2 этапа ДВН'!M132+'[18]Перевод 2 этапа УД'!M132</f>
        <v>0</v>
      </c>
      <c r="N132" s="354">
        <f>'[18]Раз.пос.(Пр.2-24) '!N132+'[18]Перевод ДН дети'!N132+'[18]Перевод 2 этапа ДВН'!N132+'[18]Перевод 2 этапа УД'!N132</f>
        <v>0</v>
      </c>
      <c r="O132" s="322">
        <f t="shared" si="8"/>
        <v>123660</v>
      </c>
      <c r="P132" s="327">
        <f>'[18]Раз.пос.(Пр.2-24) '!P132+'[18]Перевод ДН дети'!P132+'[18]Перевод 2 этапа ДВН'!P132+'[18]Перевод 2 этапа УД'!P132</f>
        <v>0</v>
      </c>
      <c r="Q132" s="327">
        <f>'[18]Раз.пос.(Пр.2-24) '!Q132+'[18]Перевод ДН дети'!Q132+'[18]Перевод 2 этапа ДВН'!Q132+'[18]Перевод 2 этапа УД'!Q132</f>
        <v>1695</v>
      </c>
      <c r="R132" s="327">
        <f>'[18]Раз.пос.(Пр.2-24) '!R132+'[18]Перевод ДН дети'!R132+'[18]Перевод 2 этапа ДВН'!R132+'[18]Перевод 2 этапа УД'!R132</f>
        <v>121965</v>
      </c>
      <c r="S132" s="327">
        <f>'[18]Раз.пос.(Пр.2-24) '!S132+'[18]Перевод ДН дети'!S132+'[18]Перевод 2 этапа ДВН'!S132+'[18]Перевод 2 этапа УД'!S132</f>
        <v>0</v>
      </c>
      <c r="V132" s="877"/>
    </row>
    <row r="133" spans="1:22" x14ac:dyDescent="0.2">
      <c r="A133" s="326">
        <v>120</v>
      </c>
      <c r="B133" s="238" t="s">
        <v>299</v>
      </c>
      <c r="C133" s="236" t="s">
        <v>300</v>
      </c>
      <c r="D133" s="322">
        <f t="shared" si="9"/>
        <v>75722</v>
      </c>
      <c r="E133" s="327">
        <f t="shared" si="6"/>
        <v>10366</v>
      </c>
      <c r="F133" s="327">
        <f>'[18]Раз.пос.(Пр.2-24) '!F133+'[18]Перевод ДН дети'!F133+'[18]Перевод 2 этапа ДВН'!F133+'[18]Перевод 2 этапа УД'!F133</f>
        <v>0</v>
      </c>
      <c r="G133" s="327">
        <f>'[18]Раз.пос.(Пр.2-24) '!G133+'[18]Перевод ДН дети'!G133+'[18]Перевод 2 этапа ДВН'!G133+'[18]Перевод 2 этапа УД'!G133</f>
        <v>10366</v>
      </c>
      <c r="H133" s="327">
        <f t="shared" si="7"/>
        <v>0</v>
      </c>
      <c r="I133" s="353">
        <f>'[18]Раз.пос.(Пр.2-24) '!I133+'[18]Перевод ДН дети'!I133+'[18]Перевод 2 этапа ДВН'!I133+'[18]Перевод 2 этапа УД'!I133</f>
        <v>0</v>
      </c>
      <c r="J133" s="327">
        <f>'[18]Раз.пос.(Пр.2-24) '!J133+'[18]Перевод ДН дети'!J133+'[18]Перевод 2 этапа ДВН'!J133+'[18]Перевод 2 этапа УД'!J133</f>
        <v>0</v>
      </c>
      <c r="K133" s="327">
        <f>'[18]Раз.пос.(Пр.2-24) '!K133+'[18]Перевод ДН дети'!K133+'[18]Перевод 2 этапа ДВН'!K133+'[18]Перевод 2 этапа УД'!K133</f>
        <v>0</v>
      </c>
      <c r="L133" s="327">
        <f>'[18]Раз.пос.(Пр.2-24) '!L133+'[18]Перевод ДН дети'!L133+'[18]Перевод 2 этапа ДВН'!L133+'[18]Перевод 2 этапа УД'!L133</f>
        <v>0</v>
      </c>
      <c r="M133" s="354">
        <f>'[18]Раз.пос.(Пр.2-24) '!M133+'[18]Перевод ДН дети'!M133+'[18]Перевод 2 этапа ДВН'!M133+'[18]Перевод 2 этапа УД'!M133</f>
        <v>0</v>
      </c>
      <c r="N133" s="354">
        <f>'[18]Раз.пос.(Пр.2-24) '!N133+'[18]Перевод ДН дети'!N133+'[18]Перевод 2 этапа ДВН'!N133+'[18]Перевод 2 этапа УД'!N133</f>
        <v>0</v>
      </c>
      <c r="O133" s="322">
        <f t="shared" si="8"/>
        <v>65356</v>
      </c>
      <c r="P133" s="327">
        <f>'[18]Раз.пос.(Пр.2-24) '!P133+'[18]Перевод ДН дети'!P133+'[18]Перевод 2 этапа ДВН'!P133+'[18]Перевод 2 этапа УД'!P133</f>
        <v>0</v>
      </c>
      <c r="Q133" s="327">
        <f>'[18]Раз.пос.(Пр.2-24) '!Q133+'[18]Перевод ДН дети'!Q133+'[18]Перевод 2 этапа ДВН'!Q133+'[18]Перевод 2 этапа УД'!Q133</f>
        <v>0</v>
      </c>
      <c r="R133" s="327">
        <f>'[18]Раз.пос.(Пр.2-24) '!R133+'[18]Перевод ДН дети'!R133+'[18]Перевод 2 этапа ДВН'!R133+'[18]Перевод 2 этапа УД'!R133</f>
        <v>65356</v>
      </c>
      <c r="S133" s="327">
        <f>'[18]Раз.пос.(Пр.2-24) '!S133+'[18]Перевод ДН дети'!S133+'[18]Перевод 2 этапа ДВН'!S133+'[18]Перевод 2 этапа УД'!S133</f>
        <v>0</v>
      </c>
      <c r="V133" s="877"/>
    </row>
    <row r="134" spans="1:22" x14ac:dyDescent="0.2">
      <c r="A134" s="326">
        <v>121</v>
      </c>
      <c r="B134" s="238" t="s">
        <v>301</v>
      </c>
      <c r="C134" s="236" t="s">
        <v>302</v>
      </c>
      <c r="D134" s="322">
        <f t="shared" si="9"/>
        <v>38645</v>
      </c>
      <c r="E134" s="327">
        <f t="shared" si="6"/>
        <v>23645</v>
      </c>
      <c r="F134" s="327">
        <f>'[18]Раз.пос.(Пр.2-24) '!F134+'[18]Перевод ДН дети'!F134+'[18]Перевод 2 этапа ДВН'!F134+'[18]Перевод 2 этапа УД'!F134</f>
        <v>0</v>
      </c>
      <c r="G134" s="327">
        <f>'[18]Раз.пос.(Пр.2-24) '!G134+'[18]Перевод ДН дети'!G134+'[18]Перевод 2 этапа ДВН'!G134+'[18]Перевод 2 этапа УД'!G134</f>
        <v>23645</v>
      </c>
      <c r="H134" s="327">
        <f t="shared" si="7"/>
        <v>0</v>
      </c>
      <c r="I134" s="353">
        <f>'[18]Раз.пос.(Пр.2-24) '!I134+'[18]Перевод ДН дети'!I134+'[18]Перевод 2 этапа ДВН'!I134+'[18]Перевод 2 этапа УД'!I134</f>
        <v>0</v>
      </c>
      <c r="J134" s="327">
        <f>'[18]Раз.пос.(Пр.2-24) '!J134+'[18]Перевод ДН дети'!J134+'[18]Перевод 2 этапа ДВН'!J134+'[18]Перевод 2 этапа УД'!J134</f>
        <v>0</v>
      </c>
      <c r="K134" s="327">
        <f>'[18]Раз.пос.(Пр.2-24) '!K134+'[18]Перевод ДН дети'!K134+'[18]Перевод 2 этапа ДВН'!K134+'[18]Перевод 2 этапа УД'!K134</f>
        <v>0</v>
      </c>
      <c r="L134" s="327">
        <f>'[18]Раз.пос.(Пр.2-24) '!L134+'[18]Перевод ДН дети'!L134+'[18]Перевод 2 этапа ДВН'!L134+'[18]Перевод 2 этапа УД'!L134</f>
        <v>0</v>
      </c>
      <c r="M134" s="354">
        <f>'[18]Раз.пос.(Пр.2-24) '!M134+'[18]Перевод ДН дети'!M134+'[18]Перевод 2 этапа ДВН'!M134+'[18]Перевод 2 этапа УД'!M134</f>
        <v>0</v>
      </c>
      <c r="N134" s="354">
        <f>'[18]Раз.пос.(Пр.2-24) '!N134+'[18]Перевод ДН дети'!N134+'[18]Перевод 2 этапа ДВН'!N134+'[18]Перевод 2 этапа УД'!N134</f>
        <v>0</v>
      </c>
      <c r="O134" s="322">
        <f t="shared" si="8"/>
        <v>15000</v>
      </c>
      <c r="P134" s="327">
        <f>'[18]Раз.пос.(Пр.2-24) '!P134+'[18]Перевод ДН дети'!P134+'[18]Перевод 2 этапа ДВН'!P134+'[18]Перевод 2 этапа УД'!P134</f>
        <v>0</v>
      </c>
      <c r="Q134" s="327">
        <f>'[18]Раз.пос.(Пр.2-24) '!Q134+'[18]Перевод ДН дети'!Q134+'[18]Перевод 2 этапа ДВН'!Q134+'[18]Перевод 2 этапа УД'!Q134</f>
        <v>0</v>
      </c>
      <c r="R134" s="327">
        <f>'[18]Раз.пос.(Пр.2-24) '!R134+'[18]Перевод ДН дети'!R134+'[18]Перевод 2 этапа ДВН'!R134+'[18]Перевод 2 этапа УД'!R134</f>
        <v>15000</v>
      </c>
      <c r="S134" s="327">
        <f>'[18]Раз.пос.(Пр.2-24) '!S134+'[18]Перевод ДН дети'!S134+'[18]Перевод 2 этапа ДВН'!S134+'[18]Перевод 2 этапа УД'!S134</f>
        <v>0</v>
      </c>
      <c r="V134" s="877"/>
    </row>
    <row r="135" spans="1:22" x14ac:dyDescent="0.2">
      <c r="A135" s="326">
        <v>122</v>
      </c>
      <c r="B135" s="235" t="s">
        <v>303</v>
      </c>
      <c r="C135" s="236" t="s">
        <v>304</v>
      </c>
      <c r="D135" s="322">
        <f t="shared" si="9"/>
        <v>80522</v>
      </c>
      <c r="E135" s="327">
        <f t="shared" si="6"/>
        <v>0</v>
      </c>
      <c r="F135" s="327">
        <f>'[18]Раз.пос.(Пр.2-24) '!F135+'[18]Перевод ДН дети'!F135+'[18]Перевод 2 этапа ДВН'!F135+'[18]Перевод 2 этапа УД'!F135</f>
        <v>0</v>
      </c>
      <c r="G135" s="327">
        <f>'[18]Раз.пос.(Пр.2-24) '!G135+'[18]Перевод ДН дети'!G135+'[18]Перевод 2 этапа ДВН'!G135+'[18]Перевод 2 этапа УД'!G135</f>
        <v>0</v>
      </c>
      <c r="H135" s="327">
        <f t="shared" si="7"/>
        <v>0</v>
      </c>
      <c r="I135" s="353">
        <f>'[18]Раз.пос.(Пр.2-24) '!I135+'[18]Перевод ДН дети'!I135+'[18]Перевод 2 этапа ДВН'!I135+'[18]Перевод 2 этапа УД'!I135</f>
        <v>0</v>
      </c>
      <c r="J135" s="327">
        <f>'[18]Раз.пос.(Пр.2-24) '!J135+'[18]Перевод ДН дети'!J135+'[18]Перевод 2 этапа ДВН'!J135+'[18]Перевод 2 этапа УД'!J135</f>
        <v>0</v>
      </c>
      <c r="K135" s="327">
        <f>'[18]Раз.пос.(Пр.2-24) '!K135+'[18]Перевод ДН дети'!K135+'[18]Перевод 2 этапа ДВН'!K135+'[18]Перевод 2 этапа УД'!K135</f>
        <v>0</v>
      </c>
      <c r="L135" s="327">
        <f>'[18]Раз.пос.(Пр.2-24) '!L135+'[18]Перевод ДН дети'!L135+'[18]Перевод 2 этапа ДВН'!L135+'[18]Перевод 2 этапа УД'!L135</f>
        <v>0</v>
      </c>
      <c r="M135" s="354">
        <f>'[18]Раз.пос.(Пр.2-24) '!M135+'[18]Перевод ДН дети'!M135+'[18]Перевод 2 этапа ДВН'!M135+'[18]Перевод 2 этапа УД'!M135</f>
        <v>0</v>
      </c>
      <c r="N135" s="354">
        <f>'[18]Раз.пос.(Пр.2-24) '!N135+'[18]Перевод ДН дети'!N135+'[18]Перевод 2 этапа ДВН'!N135+'[18]Перевод 2 этапа УД'!N135</f>
        <v>0</v>
      </c>
      <c r="O135" s="322">
        <f t="shared" si="8"/>
        <v>80522</v>
      </c>
      <c r="P135" s="327">
        <f>'[18]Раз.пос.(Пр.2-24) '!P135+'[18]Перевод ДН дети'!P135+'[18]Перевод 2 этапа ДВН'!P135+'[18]Перевод 2 этапа УД'!P135</f>
        <v>0</v>
      </c>
      <c r="Q135" s="327">
        <f>'[18]Раз.пос.(Пр.2-24) '!Q135+'[18]Перевод ДН дети'!Q135+'[18]Перевод 2 этапа ДВН'!Q135+'[18]Перевод 2 этапа УД'!Q135</f>
        <v>0</v>
      </c>
      <c r="R135" s="327">
        <f>'[18]Раз.пос.(Пр.2-24) '!R135+'[18]Перевод ДН дети'!R135+'[18]Перевод 2 этапа ДВН'!R135+'[18]Перевод 2 этапа УД'!R135</f>
        <v>80522</v>
      </c>
      <c r="S135" s="327">
        <f>'[18]Раз.пос.(Пр.2-24) '!S135+'[18]Перевод ДН дети'!S135+'[18]Перевод 2 этапа ДВН'!S135+'[18]Перевод 2 этапа УД'!S135</f>
        <v>0</v>
      </c>
      <c r="V135" s="877"/>
    </row>
    <row r="136" spans="1:22" x14ac:dyDescent="0.2">
      <c r="A136" s="326">
        <v>123</v>
      </c>
      <c r="B136" s="235" t="s">
        <v>16</v>
      </c>
      <c r="C136" s="236" t="s">
        <v>17</v>
      </c>
      <c r="D136" s="322">
        <f t="shared" si="9"/>
        <v>200</v>
      </c>
      <c r="E136" s="327">
        <f t="shared" si="6"/>
        <v>0</v>
      </c>
      <c r="F136" s="327">
        <f>'[18]Раз.пос.(Пр.2-24) '!F136+'[18]Перевод ДН дети'!F136+'[18]Перевод 2 этапа ДВН'!F136+'[18]Перевод 2 этапа УД'!F136</f>
        <v>0</v>
      </c>
      <c r="G136" s="327">
        <f>'[18]Раз.пос.(Пр.2-24) '!G136+'[18]Перевод ДН дети'!G136+'[18]Перевод 2 этапа ДВН'!G136+'[18]Перевод 2 этапа УД'!G136</f>
        <v>0</v>
      </c>
      <c r="H136" s="327">
        <f t="shared" si="7"/>
        <v>0</v>
      </c>
      <c r="I136" s="353">
        <f>'[18]Раз.пос.(Пр.2-24) '!I136+'[18]Перевод ДН дети'!I136+'[18]Перевод 2 этапа ДВН'!I136+'[18]Перевод 2 этапа УД'!I136</f>
        <v>0</v>
      </c>
      <c r="J136" s="327">
        <f>'[18]Раз.пос.(Пр.2-24) '!J136+'[18]Перевод ДН дети'!J136+'[18]Перевод 2 этапа ДВН'!J136+'[18]Перевод 2 этапа УД'!J136</f>
        <v>0</v>
      </c>
      <c r="K136" s="327">
        <f>'[18]Раз.пос.(Пр.2-24) '!K136+'[18]Перевод ДН дети'!K136+'[18]Перевод 2 этапа ДВН'!K136+'[18]Перевод 2 этапа УД'!K136</f>
        <v>0</v>
      </c>
      <c r="L136" s="327">
        <f>'[18]Раз.пос.(Пр.2-24) '!L136+'[18]Перевод ДН дети'!L136+'[18]Перевод 2 этапа ДВН'!L136+'[18]Перевод 2 этапа УД'!L136</f>
        <v>0</v>
      </c>
      <c r="M136" s="354">
        <f>'[18]Раз.пос.(Пр.2-24) '!M136+'[18]Перевод ДН дети'!M136+'[18]Перевод 2 этапа ДВН'!M136+'[18]Перевод 2 этапа УД'!M136</f>
        <v>0</v>
      </c>
      <c r="N136" s="354">
        <f>'[18]Раз.пос.(Пр.2-24) '!N136+'[18]Перевод ДН дети'!N136+'[18]Перевод 2 этапа ДВН'!N136+'[18]Перевод 2 этапа УД'!N136</f>
        <v>0</v>
      </c>
      <c r="O136" s="322">
        <f t="shared" si="8"/>
        <v>200</v>
      </c>
      <c r="P136" s="327">
        <f>'[18]Раз.пос.(Пр.2-24) '!P136+'[18]Перевод ДН дети'!P136+'[18]Перевод 2 этапа ДВН'!P136+'[18]Перевод 2 этапа УД'!P136</f>
        <v>0</v>
      </c>
      <c r="Q136" s="327">
        <f>'[18]Раз.пос.(Пр.2-24) '!Q136+'[18]Перевод ДН дети'!Q136+'[18]Перевод 2 этапа ДВН'!Q136+'[18]Перевод 2 этапа УД'!Q136</f>
        <v>0</v>
      </c>
      <c r="R136" s="327">
        <f>'[18]Раз.пос.(Пр.2-24) '!R136+'[18]Перевод ДН дети'!R136+'[18]Перевод 2 этапа ДВН'!R136+'[18]Перевод 2 этапа УД'!R136</f>
        <v>200</v>
      </c>
      <c r="S136" s="327">
        <f>'[18]Раз.пос.(Пр.2-24) '!S136+'[18]Перевод ДН дети'!S136+'[18]Перевод 2 этапа ДВН'!S136+'[18]Перевод 2 этапа УД'!S136</f>
        <v>0</v>
      </c>
      <c r="V136" s="877"/>
    </row>
    <row r="137" spans="1:22" x14ac:dyDescent="0.2">
      <c r="A137" s="326">
        <v>124</v>
      </c>
      <c r="B137" s="235" t="s">
        <v>68</v>
      </c>
      <c r="C137" s="236" t="s">
        <v>69</v>
      </c>
      <c r="D137" s="322">
        <f t="shared" si="9"/>
        <v>58392</v>
      </c>
      <c r="E137" s="327">
        <f t="shared" si="6"/>
        <v>0</v>
      </c>
      <c r="F137" s="327">
        <f>'[18]Раз.пос.(Пр.2-24) '!F137+'[18]Перевод ДН дети'!F137+'[18]Перевод 2 этапа ДВН'!F137+'[18]Перевод 2 этапа УД'!F137</f>
        <v>0</v>
      </c>
      <c r="G137" s="327">
        <f>'[18]Раз.пос.(Пр.2-24) '!G137+'[18]Перевод ДН дети'!G137+'[18]Перевод 2 этапа ДВН'!G137+'[18]Перевод 2 этапа УД'!G137</f>
        <v>0</v>
      </c>
      <c r="H137" s="327">
        <f t="shared" si="7"/>
        <v>0</v>
      </c>
      <c r="I137" s="353">
        <f>'[18]Раз.пос.(Пр.2-24) '!I137+'[18]Перевод ДН дети'!I137+'[18]Перевод 2 этапа ДВН'!I137+'[18]Перевод 2 этапа УД'!I137</f>
        <v>0</v>
      </c>
      <c r="J137" s="327">
        <f>'[18]Раз.пос.(Пр.2-24) '!J137+'[18]Перевод ДН дети'!J137+'[18]Перевод 2 этапа ДВН'!J137+'[18]Перевод 2 этапа УД'!J137</f>
        <v>0</v>
      </c>
      <c r="K137" s="327">
        <f>'[18]Раз.пос.(Пр.2-24) '!K137+'[18]Перевод ДН дети'!K137+'[18]Перевод 2 этапа ДВН'!K137+'[18]Перевод 2 этапа УД'!K137</f>
        <v>0</v>
      </c>
      <c r="L137" s="327">
        <f>'[18]Раз.пос.(Пр.2-24) '!L137+'[18]Перевод ДН дети'!L137+'[18]Перевод 2 этапа ДВН'!L137+'[18]Перевод 2 этапа УД'!L137</f>
        <v>0</v>
      </c>
      <c r="M137" s="354">
        <f>'[18]Раз.пос.(Пр.2-24) '!M137+'[18]Перевод ДН дети'!M137+'[18]Перевод 2 этапа ДВН'!M137+'[18]Перевод 2 этапа УД'!M137</f>
        <v>3074</v>
      </c>
      <c r="N137" s="354">
        <f>'[18]Раз.пос.(Пр.2-24) '!N137+'[18]Перевод ДН дети'!N137+'[18]Перевод 2 этапа ДВН'!N137+'[18]Перевод 2 этапа УД'!N137</f>
        <v>1318</v>
      </c>
      <c r="O137" s="322">
        <f t="shared" si="8"/>
        <v>54000</v>
      </c>
      <c r="P137" s="327">
        <f>'[18]Раз.пос.(Пр.2-24) '!P137+'[18]Перевод ДН дети'!P137+'[18]Перевод 2 этапа ДВН'!P137+'[18]Перевод 2 этапа УД'!P137</f>
        <v>0</v>
      </c>
      <c r="Q137" s="327">
        <f>'[18]Раз.пос.(Пр.2-24) '!Q137+'[18]Перевод ДН дети'!Q137+'[18]Перевод 2 этапа ДВН'!Q137+'[18]Перевод 2 этапа УД'!Q137</f>
        <v>0</v>
      </c>
      <c r="R137" s="327">
        <f>'[18]Раз.пос.(Пр.2-24) '!R137+'[18]Перевод ДН дети'!R137+'[18]Перевод 2 этапа ДВН'!R137+'[18]Перевод 2 этапа УД'!R137</f>
        <v>54000</v>
      </c>
      <c r="S137" s="327">
        <f>'[18]Раз.пос.(Пр.2-24) '!S137+'[18]Перевод ДН дети'!S137+'[18]Перевод 2 этапа ДВН'!S137+'[18]Перевод 2 этапа УД'!S137</f>
        <v>0</v>
      </c>
      <c r="V137" s="877"/>
    </row>
    <row r="138" spans="1:22" x14ac:dyDescent="0.2">
      <c r="A138" s="326">
        <v>125</v>
      </c>
      <c r="B138" s="238" t="s">
        <v>60</v>
      </c>
      <c r="C138" s="236" t="s">
        <v>305</v>
      </c>
      <c r="D138" s="322">
        <f t="shared" si="9"/>
        <v>19319</v>
      </c>
      <c r="E138" s="327">
        <f t="shared" si="6"/>
        <v>0</v>
      </c>
      <c r="F138" s="327">
        <f>'[18]Раз.пос.(Пр.2-24) '!F138+'[18]Перевод ДН дети'!F138+'[18]Перевод 2 этапа ДВН'!F138+'[18]Перевод 2 этапа УД'!F138</f>
        <v>0</v>
      </c>
      <c r="G138" s="327">
        <f>'[18]Раз.пос.(Пр.2-24) '!G138+'[18]Перевод ДН дети'!G138+'[18]Перевод 2 этапа ДВН'!G138+'[18]Перевод 2 этапа УД'!G138</f>
        <v>0</v>
      </c>
      <c r="H138" s="327">
        <f t="shared" si="7"/>
        <v>17893</v>
      </c>
      <c r="I138" s="353">
        <f>'[18]Раз.пос.(Пр.2-24) '!I138+'[18]Перевод ДН дети'!I138+'[18]Перевод 2 этапа ДВН'!I138+'[18]Перевод 2 этапа УД'!I138</f>
        <v>0</v>
      </c>
      <c r="J138" s="327">
        <f>'[18]Раз.пос.(Пр.2-24) '!J138+'[18]Перевод ДН дети'!J138+'[18]Перевод 2 этапа ДВН'!J138+'[18]Перевод 2 этапа УД'!J138</f>
        <v>13688</v>
      </c>
      <c r="K138" s="327">
        <f>'[18]Раз.пос.(Пр.2-24) '!K138+'[18]Перевод ДН дети'!K138+'[18]Перевод 2 этапа ДВН'!K138+'[18]Перевод 2 этапа УД'!K138</f>
        <v>0</v>
      </c>
      <c r="L138" s="327">
        <f>'[18]Раз.пос.(Пр.2-24) '!L138+'[18]Перевод ДН дети'!L138+'[18]Перевод 2 этапа ДВН'!L138+'[18]Перевод 2 этапа УД'!L138</f>
        <v>4205</v>
      </c>
      <c r="M138" s="354">
        <f>'[18]Раз.пос.(Пр.2-24) '!M138+'[18]Перевод ДН дети'!M138+'[18]Перевод 2 этапа ДВН'!M138+'[18]Перевод 2 этапа УД'!M138</f>
        <v>0</v>
      </c>
      <c r="N138" s="354">
        <f>'[18]Раз.пос.(Пр.2-24) '!N138+'[18]Перевод ДН дети'!N138+'[18]Перевод 2 этапа ДВН'!N138+'[18]Перевод 2 этапа УД'!N138</f>
        <v>0</v>
      </c>
      <c r="O138" s="322">
        <f t="shared" si="8"/>
        <v>1426</v>
      </c>
      <c r="P138" s="327">
        <f>'[18]Раз.пос.(Пр.2-24) '!P138+'[18]Перевод ДН дети'!P138+'[18]Перевод 2 этапа ДВН'!P138+'[18]Перевод 2 этапа УД'!P138</f>
        <v>0</v>
      </c>
      <c r="Q138" s="327">
        <f>'[18]Раз.пос.(Пр.2-24) '!Q138+'[18]Перевод ДН дети'!Q138+'[18]Перевод 2 этапа ДВН'!Q138+'[18]Перевод 2 этапа УД'!Q138</f>
        <v>0</v>
      </c>
      <c r="R138" s="327">
        <f>'[18]Раз.пос.(Пр.2-24) '!R138+'[18]Перевод ДН дети'!R138+'[18]Перевод 2 этапа ДВН'!R138+'[18]Перевод 2 этапа УД'!R138</f>
        <v>1426</v>
      </c>
      <c r="S138" s="327">
        <f>'[18]Раз.пос.(Пр.2-24) '!S138+'[18]Перевод ДН дети'!S138+'[18]Перевод 2 этапа ДВН'!S138+'[18]Перевод 2 этапа УД'!S138</f>
        <v>0</v>
      </c>
      <c r="V138" s="877"/>
    </row>
    <row r="139" spans="1:22" x14ac:dyDescent="0.2">
      <c r="A139" s="326">
        <v>126</v>
      </c>
      <c r="B139" s="240" t="s">
        <v>56</v>
      </c>
      <c r="C139" s="236" t="s">
        <v>306</v>
      </c>
      <c r="D139" s="322">
        <f t="shared" si="9"/>
        <v>62825</v>
      </c>
      <c r="E139" s="327">
        <f t="shared" si="6"/>
        <v>0</v>
      </c>
      <c r="F139" s="327">
        <f>'[18]Раз.пос.(Пр.2-24) '!F139+'[18]Перевод ДН дети'!F139+'[18]Перевод 2 этапа ДВН'!F139+'[18]Перевод 2 этапа УД'!F139</f>
        <v>0</v>
      </c>
      <c r="G139" s="327">
        <f>'[18]Раз.пос.(Пр.2-24) '!G139+'[18]Перевод ДН дети'!G139+'[18]Перевод 2 этапа ДВН'!G139+'[18]Перевод 2 этапа УД'!G139</f>
        <v>0</v>
      </c>
      <c r="H139" s="327">
        <f t="shared" si="7"/>
        <v>56590</v>
      </c>
      <c r="I139" s="353">
        <f>'[18]Раз.пос.(Пр.2-24) '!I139+'[18]Перевод ДН дети'!I139+'[18]Перевод 2 этапа ДВН'!I139+'[18]Перевод 2 этапа УД'!I139</f>
        <v>0</v>
      </c>
      <c r="J139" s="327">
        <f>'[18]Раз.пос.(Пр.2-24) '!J139+'[18]Перевод ДН дети'!J139+'[18]Перевод 2 этапа ДВН'!J139+'[18]Перевод 2 этапа УД'!J139</f>
        <v>20665</v>
      </c>
      <c r="K139" s="327">
        <f>'[18]Раз.пос.(Пр.2-24) '!K139+'[18]Перевод ДН дети'!K139+'[18]Перевод 2 этапа ДВН'!K139+'[18]Перевод 2 этапа УД'!K139</f>
        <v>3112</v>
      </c>
      <c r="L139" s="327">
        <f>'[18]Раз.пос.(Пр.2-24) '!L139+'[18]Перевод ДН дети'!L139+'[18]Перевод 2 этапа ДВН'!L139+'[18]Перевод 2 этапа УД'!L139</f>
        <v>32813</v>
      </c>
      <c r="M139" s="354">
        <f>'[18]Раз.пос.(Пр.2-24) '!M139+'[18]Перевод ДН дети'!M139+'[18]Перевод 2 этапа ДВН'!M139+'[18]Перевод 2 этапа УД'!M139</f>
        <v>1025</v>
      </c>
      <c r="N139" s="354">
        <f>'[18]Раз.пос.(Пр.2-24) '!N139+'[18]Перевод ДН дети'!N139+'[18]Перевод 2 этапа ДВН'!N139+'[18]Перевод 2 этапа УД'!N139</f>
        <v>439</v>
      </c>
      <c r="O139" s="322">
        <f t="shared" si="8"/>
        <v>4771</v>
      </c>
      <c r="P139" s="327">
        <f>'[18]Раз.пос.(Пр.2-24) '!P139+'[18]Перевод ДН дети'!P139+'[18]Перевод 2 этапа ДВН'!P139+'[18]Перевод 2 этапа УД'!P139</f>
        <v>0</v>
      </c>
      <c r="Q139" s="327">
        <f>'[18]Раз.пос.(Пр.2-24) '!Q139+'[18]Перевод ДН дети'!Q139+'[18]Перевод 2 этапа ДВН'!Q139+'[18]Перевод 2 этапа УД'!Q139</f>
        <v>0</v>
      </c>
      <c r="R139" s="327">
        <f>'[18]Раз.пос.(Пр.2-24) '!R139+'[18]Перевод ДН дети'!R139+'[18]Перевод 2 этапа ДВН'!R139+'[18]Перевод 2 этапа УД'!R139</f>
        <v>4771</v>
      </c>
      <c r="S139" s="327">
        <f>'[18]Раз.пос.(Пр.2-24) '!S139+'[18]Перевод ДН дети'!S139+'[18]Перевод 2 этапа ДВН'!S139+'[18]Перевод 2 этапа УД'!S139</f>
        <v>0</v>
      </c>
      <c r="V139" s="877"/>
    </row>
    <row r="140" spans="1:22" x14ac:dyDescent="0.2">
      <c r="A140" s="326">
        <v>127</v>
      </c>
      <c r="B140" s="235" t="s">
        <v>307</v>
      </c>
      <c r="C140" s="236" t="s">
        <v>308</v>
      </c>
      <c r="D140" s="322">
        <f t="shared" si="9"/>
        <v>10638</v>
      </c>
      <c r="E140" s="327">
        <f t="shared" ref="E140:E148" si="10">F140+G140</f>
        <v>0</v>
      </c>
      <c r="F140" s="327">
        <f>'[18]Раз.пос.(Пр.2-24) '!F140+'[18]Перевод ДН дети'!F140+'[18]Перевод 2 этапа ДВН'!F140+'[18]Перевод 2 этапа УД'!F140</f>
        <v>0</v>
      </c>
      <c r="G140" s="327">
        <f>'[18]Раз.пос.(Пр.2-24) '!G140+'[18]Перевод ДН дети'!G140+'[18]Перевод 2 этапа ДВН'!G140+'[18]Перевод 2 этапа УД'!G140</f>
        <v>0</v>
      </c>
      <c r="H140" s="327">
        <f t="shared" ref="H140:H148" si="11">SUM(I140:L140)</f>
        <v>0</v>
      </c>
      <c r="I140" s="353">
        <f>'[18]Раз.пос.(Пр.2-24) '!I140+'[18]Перевод ДН дети'!I140+'[18]Перевод 2 этапа ДВН'!I140+'[18]Перевод 2 этапа УД'!I140</f>
        <v>0</v>
      </c>
      <c r="J140" s="327">
        <f>'[18]Раз.пос.(Пр.2-24) '!J140+'[18]Перевод ДН дети'!J140+'[18]Перевод 2 этапа ДВН'!J140+'[18]Перевод 2 этапа УД'!J140</f>
        <v>0</v>
      </c>
      <c r="K140" s="327">
        <f>'[18]Раз.пос.(Пр.2-24) '!K140+'[18]Перевод ДН дети'!K140+'[18]Перевод 2 этапа ДВН'!K140+'[18]Перевод 2 этапа УД'!K140</f>
        <v>0</v>
      </c>
      <c r="L140" s="327">
        <f>'[18]Раз.пос.(Пр.2-24) '!L140+'[18]Перевод ДН дети'!L140+'[18]Перевод 2 этапа ДВН'!L140+'[18]Перевод 2 этапа УД'!L140</f>
        <v>0</v>
      </c>
      <c r="M140" s="354">
        <f>'[18]Раз.пос.(Пр.2-24) '!M140+'[18]Перевод ДН дети'!M140+'[18]Перевод 2 этапа ДВН'!M140+'[18]Перевод 2 этапа УД'!M140</f>
        <v>0</v>
      </c>
      <c r="N140" s="354">
        <f>'[18]Раз.пос.(Пр.2-24) '!N140+'[18]Перевод ДН дети'!N140+'[18]Перевод 2 этапа ДВН'!N140+'[18]Перевод 2 этапа УД'!N140</f>
        <v>0</v>
      </c>
      <c r="O140" s="322">
        <f t="shared" ref="O140:O148" si="12">P140+Q140+R140</f>
        <v>10638</v>
      </c>
      <c r="P140" s="327">
        <f>'[18]Раз.пос.(Пр.2-24) '!P140+'[18]Перевод ДН дети'!P140+'[18]Перевод 2 этапа ДВН'!P140+'[18]Перевод 2 этапа УД'!P140</f>
        <v>7638</v>
      </c>
      <c r="Q140" s="327">
        <f>'[18]Раз.пос.(Пр.2-24) '!Q140+'[18]Перевод ДН дети'!Q140+'[18]Перевод 2 этапа ДВН'!Q140+'[18]Перевод 2 этапа УД'!Q140</f>
        <v>0</v>
      </c>
      <c r="R140" s="327">
        <f>'[18]Раз.пос.(Пр.2-24) '!R140+'[18]Перевод ДН дети'!R140+'[18]Перевод 2 этапа ДВН'!R140+'[18]Перевод 2 этапа УД'!R140</f>
        <v>3000</v>
      </c>
      <c r="S140" s="327">
        <f>'[18]Раз.пос.(Пр.2-24) '!S140+'[18]Перевод ДН дети'!S140+'[18]Перевод 2 этапа ДВН'!S140+'[18]Перевод 2 этапа УД'!S140</f>
        <v>0</v>
      </c>
      <c r="V140" s="877"/>
    </row>
    <row r="141" spans="1:22" x14ac:dyDescent="0.2">
      <c r="A141" s="326">
        <v>128</v>
      </c>
      <c r="B141" s="238" t="s">
        <v>309</v>
      </c>
      <c r="C141" s="236" t="s">
        <v>310</v>
      </c>
      <c r="D141" s="322">
        <f t="shared" ref="D141:D148" si="13">E141+H141+M141+N141+O141</f>
        <v>16762</v>
      </c>
      <c r="E141" s="327">
        <f t="shared" si="10"/>
        <v>0</v>
      </c>
      <c r="F141" s="327">
        <f>'[18]Раз.пос.(Пр.2-24) '!F141+'[18]Перевод ДН дети'!F141+'[18]Перевод 2 этапа ДВН'!F141+'[18]Перевод 2 этапа УД'!F141</f>
        <v>0</v>
      </c>
      <c r="G141" s="327">
        <f>'[18]Раз.пос.(Пр.2-24) '!G141+'[18]Перевод ДН дети'!G141+'[18]Перевод 2 этапа ДВН'!G141+'[18]Перевод 2 этапа УД'!G141</f>
        <v>0</v>
      </c>
      <c r="H141" s="327">
        <f t="shared" si="11"/>
        <v>0</v>
      </c>
      <c r="I141" s="353">
        <f>'[18]Раз.пос.(Пр.2-24) '!I141+'[18]Перевод ДН дети'!I141+'[18]Перевод 2 этапа ДВН'!I141+'[18]Перевод 2 этапа УД'!I141</f>
        <v>0</v>
      </c>
      <c r="J141" s="327">
        <f>'[18]Раз.пос.(Пр.2-24) '!J141+'[18]Перевод ДН дети'!J141+'[18]Перевод 2 этапа ДВН'!J141+'[18]Перевод 2 этапа УД'!J141</f>
        <v>0</v>
      </c>
      <c r="K141" s="327">
        <f>'[18]Раз.пос.(Пр.2-24) '!K141+'[18]Перевод ДН дети'!K141+'[18]Перевод 2 этапа ДВН'!K141+'[18]Перевод 2 этапа УД'!K141</f>
        <v>0</v>
      </c>
      <c r="L141" s="327">
        <f>'[18]Раз.пос.(Пр.2-24) '!L141+'[18]Перевод ДН дети'!L141+'[18]Перевод 2 этапа ДВН'!L141+'[18]Перевод 2 этапа УД'!L141</f>
        <v>0</v>
      </c>
      <c r="M141" s="354">
        <f>'[18]Раз.пос.(Пр.2-24) '!M141+'[18]Перевод ДН дети'!M141+'[18]Перевод 2 этапа ДВН'!M141+'[18]Перевод 2 этапа УД'!M141</f>
        <v>0</v>
      </c>
      <c r="N141" s="354">
        <f>'[18]Раз.пос.(Пр.2-24) '!N141+'[18]Перевод ДН дети'!N141+'[18]Перевод 2 этапа ДВН'!N141+'[18]Перевод 2 этапа УД'!N141</f>
        <v>0</v>
      </c>
      <c r="O141" s="322">
        <f t="shared" si="12"/>
        <v>16762</v>
      </c>
      <c r="P141" s="327">
        <f>'[18]Раз.пос.(Пр.2-24) '!P141+'[18]Перевод ДН дети'!P141+'[18]Перевод 2 этапа ДВН'!P141+'[18]Перевод 2 этапа УД'!P141</f>
        <v>0</v>
      </c>
      <c r="Q141" s="327">
        <f>'[18]Раз.пос.(Пр.2-24) '!Q141+'[18]Перевод ДН дети'!Q141+'[18]Перевод 2 этапа ДВН'!Q141+'[18]Перевод 2 этапа УД'!Q141</f>
        <v>3229</v>
      </c>
      <c r="R141" s="327">
        <f>'[18]Раз.пос.(Пр.2-24) '!R141+'[18]Перевод ДН дети'!R141+'[18]Перевод 2 этапа ДВН'!R141+'[18]Перевод 2 этапа УД'!R141</f>
        <v>13533</v>
      </c>
      <c r="S141" s="327">
        <f>'[18]Раз.пос.(Пр.2-24) '!S141+'[18]Перевод ДН дети'!S141+'[18]Перевод 2 этапа ДВН'!S141+'[18]Перевод 2 этапа УД'!S141</f>
        <v>0</v>
      </c>
      <c r="V141" s="877"/>
    </row>
    <row r="142" spans="1:22" ht="12.75" x14ac:dyDescent="0.2">
      <c r="A142" s="326">
        <v>129</v>
      </c>
      <c r="B142" s="335" t="s">
        <v>311</v>
      </c>
      <c r="C142" s="336" t="s">
        <v>312</v>
      </c>
      <c r="D142" s="322">
        <f t="shared" si="13"/>
        <v>0</v>
      </c>
      <c r="E142" s="327">
        <f t="shared" si="10"/>
        <v>0</v>
      </c>
      <c r="F142" s="327">
        <f>'[18]Раз.пос.(Пр.2-24) '!F142+'[18]Перевод ДН дети'!F142+'[18]Перевод 2 этапа ДВН'!F142+'[18]Перевод 2 этапа УД'!F142</f>
        <v>0</v>
      </c>
      <c r="G142" s="327">
        <f>'[18]Раз.пос.(Пр.2-24) '!G142+'[18]Перевод ДН дети'!G142+'[18]Перевод 2 этапа ДВН'!G142+'[18]Перевод 2 этапа УД'!G142</f>
        <v>0</v>
      </c>
      <c r="H142" s="327">
        <f t="shared" si="11"/>
        <v>0</v>
      </c>
      <c r="I142" s="353">
        <f>'[18]Раз.пос.(Пр.2-24) '!I142+'[18]Перевод ДН дети'!I142+'[18]Перевод 2 этапа ДВН'!I142+'[18]Перевод 2 этапа УД'!I142</f>
        <v>0</v>
      </c>
      <c r="J142" s="327">
        <f>'[18]Раз.пос.(Пр.2-24) '!J142+'[18]Перевод ДН дети'!J142+'[18]Перевод 2 этапа ДВН'!J142+'[18]Перевод 2 этапа УД'!J142</f>
        <v>0</v>
      </c>
      <c r="K142" s="327">
        <f>'[18]Раз.пос.(Пр.2-24) '!K142+'[18]Перевод ДН дети'!K142+'[18]Перевод 2 этапа ДВН'!K142+'[18]Перевод 2 этапа УД'!K142</f>
        <v>0</v>
      </c>
      <c r="L142" s="327">
        <f>'[18]Раз.пос.(Пр.2-24) '!L142+'[18]Перевод ДН дети'!L142+'[18]Перевод 2 этапа ДВН'!L142+'[18]Перевод 2 этапа УД'!L142</f>
        <v>0</v>
      </c>
      <c r="M142" s="354">
        <f>'[18]Раз.пос.(Пр.2-24) '!M142+'[18]Перевод ДН дети'!M142+'[18]Перевод 2 этапа ДВН'!M142+'[18]Перевод 2 этапа УД'!M142</f>
        <v>0</v>
      </c>
      <c r="N142" s="354">
        <f>'[18]Раз.пос.(Пр.2-24) '!N142+'[18]Перевод ДН дети'!N142+'[18]Перевод 2 этапа ДВН'!N142+'[18]Перевод 2 этапа УД'!N142</f>
        <v>0</v>
      </c>
      <c r="O142" s="322">
        <f t="shared" si="12"/>
        <v>0</v>
      </c>
      <c r="P142" s="327">
        <f>'[18]Раз.пос.(Пр.2-24) '!P142+'[18]Перевод ДН дети'!P142+'[18]Перевод 2 этапа ДВН'!P142+'[18]Перевод 2 этапа УД'!P142</f>
        <v>0</v>
      </c>
      <c r="Q142" s="327">
        <f>'[18]Раз.пос.(Пр.2-24) '!Q142+'[18]Перевод ДН дети'!Q142+'[18]Перевод 2 этапа ДВН'!Q142+'[18]Перевод 2 этапа УД'!Q142</f>
        <v>0</v>
      </c>
      <c r="R142" s="327">
        <f>'[18]Раз.пос.(Пр.2-24) '!R142+'[18]Перевод ДН дети'!R142+'[18]Перевод 2 этапа ДВН'!R142+'[18]Перевод 2 этапа УД'!R142</f>
        <v>0</v>
      </c>
      <c r="S142" s="327">
        <f>'[18]Раз.пос.(Пр.2-24) '!S142+'[18]Перевод ДН дети'!S142+'[18]Перевод 2 этапа ДВН'!S142+'[18]Перевод 2 этапа УД'!S142</f>
        <v>0</v>
      </c>
      <c r="V142" s="877"/>
    </row>
    <row r="143" spans="1:22" ht="12.75" x14ac:dyDescent="0.2">
      <c r="A143" s="326">
        <v>130</v>
      </c>
      <c r="B143" s="337" t="s">
        <v>313</v>
      </c>
      <c r="C143" s="338" t="s">
        <v>314</v>
      </c>
      <c r="D143" s="322">
        <f t="shared" si="13"/>
        <v>0</v>
      </c>
      <c r="E143" s="327">
        <f t="shared" si="10"/>
        <v>0</v>
      </c>
      <c r="F143" s="327">
        <f>'[18]Раз.пос.(Пр.2-24) '!F143+'[18]Перевод ДН дети'!F143+'[18]Перевод 2 этапа ДВН'!F143+'[18]Перевод 2 этапа УД'!F143</f>
        <v>0</v>
      </c>
      <c r="G143" s="327">
        <f>'[18]Раз.пос.(Пр.2-24) '!G143+'[18]Перевод ДН дети'!G143+'[18]Перевод 2 этапа ДВН'!G143+'[18]Перевод 2 этапа УД'!G143</f>
        <v>0</v>
      </c>
      <c r="H143" s="327">
        <f t="shared" si="11"/>
        <v>0</v>
      </c>
      <c r="I143" s="353">
        <f>'[18]Раз.пос.(Пр.2-24) '!I143+'[18]Перевод ДН дети'!I143+'[18]Перевод 2 этапа ДВН'!I143+'[18]Перевод 2 этапа УД'!I143</f>
        <v>0</v>
      </c>
      <c r="J143" s="327">
        <f>'[18]Раз.пос.(Пр.2-24) '!J143+'[18]Перевод ДН дети'!J143+'[18]Перевод 2 этапа ДВН'!J143+'[18]Перевод 2 этапа УД'!J143</f>
        <v>0</v>
      </c>
      <c r="K143" s="327">
        <f>'[18]Раз.пос.(Пр.2-24) '!K143+'[18]Перевод ДН дети'!K143+'[18]Перевод 2 этапа ДВН'!K143+'[18]Перевод 2 этапа УД'!K143</f>
        <v>0</v>
      </c>
      <c r="L143" s="327">
        <f>'[18]Раз.пос.(Пр.2-24) '!L143+'[18]Перевод ДН дети'!L143+'[18]Перевод 2 этапа ДВН'!L143+'[18]Перевод 2 этапа УД'!L143</f>
        <v>0</v>
      </c>
      <c r="M143" s="354">
        <f>'[18]Раз.пос.(Пр.2-24) '!M143+'[18]Перевод ДН дети'!M143+'[18]Перевод 2 этапа ДВН'!M143+'[18]Перевод 2 этапа УД'!M143</f>
        <v>0</v>
      </c>
      <c r="N143" s="354">
        <f>'[18]Раз.пос.(Пр.2-24) '!N143+'[18]Перевод ДН дети'!N143+'[18]Перевод 2 этапа ДВН'!N143+'[18]Перевод 2 этапа УД'!N143</f>
        <v>0</v>
      </c>
      <c r="O143" s="322">
        <f t="shared" si="12"/>
        <v>0</v>
      </c>
      <c r="P143" s="327">
        <f>'[18]Раз.пос.(Пр.2-24) '!P143+'[18]Перевод ДН дети'!P143+'[18]Перевод 2 этапа ДВН'!P143+'[18]Перевод 2 этапа УД'!P143</f>
        <v>0</v>
      </c>
      <c r="Q143" s="327">
        <f>'[18]Раз.пос.(Пр.2-24) '!Q143+'[18]Перевод ДН дети'!Q143+'[18]Перевод 2 этапа ДВН'!Q143+'[18]Перевод 2 этапа УД'!Q143</f>
        <v>0</v>
      </c>
      <c r="R143" s="327">
        <f>'[18]Раз.пос.(Пр.2-24) '!R143+'[18]Перевод ДН дети'!R143+'[18]Перевод 2 этапа ДВН'!R143+'[18]Перевод 2 этапа УД'!R143</f>
        <v>0</v>
      </c>
      <c r="S143" s="327">
        <f>'[18]Раз.пос.(Пр.2-24) '!S143+'[18]Перевод ДН дети'!S143+'[18]Перевод 2 этапа ДВН'!S143+'[18]Перевод 2 этапа УД'!S143</f>
        <v>0</v>
      </c>
      <c r="V143" s="877"/>
    </row>
    <row r="144" spans="1:22" ht="12.75" x14ac:dyDescent="0.2">
      <c r="A144" s="326">
        <v>131</v>
      </c>
      <c r="B144" s="339" t="s">
        <v>315</v>
      </c>
      <c r="C144" s="340" t="s">
        <v>316</v>
      </c>
      <c r="D144" s="322">
        <f t="shared" si="13"/>
        <v>0</v>
      </c>
      <c r="E144" s="327">
        <f t="shared" si="10"/>
        <v>0</v>
      </c>
      <c r="F144" s="327">
        <f>'[18]Раз.пос.(Пр.2-24) '!F144+'[18]Перевод ДН дети'!F144+'[18]Перевод 2 этапа ДВН'!F144+'[18]Перевод 2 этапа УД'!F144</f>
        <v>0</v>
      </c>
      <c r="G144" s="327">
        <f>'[18]Раз.пос.(Пр.2-24) '!G144+'[18]Перевод ДН дети'!G144+'[18]Перевод 2 этапа ДВН'!G144+'[18]Перевод 2 этапа УД'!G144</f>
        <v>0</v>
      </c>
      <c r="H144" s="327">
        <f t="shared" si="11"/>
        <v>0</v>
      </c>
      <c r="I144" s="353">
        <f>'[18]Раз.пос.(Пр.2-24) '!I144+'[18]Перевод ДН дети'!I144+'[18]Перевод 2 этапа ДВН'!I144+'[18]Перевод 2 этапа УД'!I144</f>
        <v>0</v>
      </c>
      <c r="J144" s="327">
        <f>'[18]Раз.пос.(Пр.2-24) '!J144+'[18]Перевод ДН дети'!J144+'[18]Перевод 2 этапа ДВН'!J144+'[18]Перевод 2 этапа УД'!J144</f>
        <v>0</v>
      </c>
      <c r="K144" s="327">
        <f>'[18]Раз.пос.(Пр.2-24) '!K144+'[18]Перевод ДН дети'!K144+'[18]Перевод 2 этапа ДВН'!K144+'[18]Перевод 2 этапа УД'!K144</f>
        <v>0</v>
      </c>
      <c r="L144" s="327">
        <f>'[18]Раз.пос.(Пр.2-24) '!L144+'[18]Перевод ДН дети'!L144+'[18]Перевод 2 этапа ДВН'!L144+'[18]Перевод 2 этапа УД'!L144</f>
        <v>0</v>
      </c>
      <c r="M144" s="341">
        <f>'[18]Раз.пос.(Пр.2-24) '!M144+'[18]Перевод ДН дети'!M144+'[18]Перевод 2 этапа ДВН'!M144+'[18]Перевод 2 этапа УД'!M144</f>
        <v>0</v>
      </c>
      <c r="N144" s="341">
        <f>'[18]Раз.пос.(Пр.2-24) '!N144+'[18]Перевод ДН дети'!N144+'[18]Перевод 2 этапа ДВН'!N144+'[18]Перевод 2 этапа УД'!N144</f>
        <v>0</v>
      </c>
      <c r="O144" s="322">
        <f t="shared" si="12"/>
        <v>0</v>
      </c>
      <c r="P144" s="341">
        <f>'[18]Раз.пос.(Пр.2-24) '!P144+'[18]Перевод ДН дети'!P144+'[18]Перевод 2 этапа ДВН'!P144+'[18]Перевод 2 этапа УД'!P144</f>
        <v>0</v>
      </c>
      <c r="Q144" s="341">
        <f>'[18]Раз.пос.(Пр.2-24) '!Q144+'[18]Перевод ДН дети'!Q144+'[18]Перевод 2 этапа ДВН'!Q144+'[18]Перевод 2 этапа УД'!Q144</f>
        <v>0</v>
      </c>
      <c r="R144" s="341">
        <f>'[18]Раз.пос.(Пр.2-24) '!R144+'[18]Перевод ДН дети'!R144+'[18]Перевод 2 этапа ДВН'!R144+'[18]Перевод 2 этапа УД'!R144</f>
        <v>0</v>
      </c>
      <c r="S144" s="341">
        <f>'[18]Раз.пос.(Пр.2-24) '!S144+'[18]Перевод ДН дети'!S144+'[18]Перевод 2 этапа ДВН'!S144+'[18]Перевод 2 этапа УД'!S144</f>
        <v>0</v>
      </c>
      <c r="V144" s="877"/>
    </row>
    <row r="145" spans="1:22" ht="12.75" x14ac:dyDescent="0.2">
      <c r="A145" s="326">
        <v>132</v>
      </c>
      <c r="B145" s="342" t="s">
        <v>317</v>
      </c>
      <c r="C145" s="343" t="s">
        <v>318</v>
      </c>
      <c r="D145" s="322">
        <f t="shared" si="13"/>
        <v>0</v>
      </c>
      <c r="E145" s="327">
        <f t="shared" si="10"/>
        <v>0</v>
      </c>
      <c r="F145" s="327">
        <f>'[18]Раз.пос.(Пр.2-24) '!F145+'[18]Перевод ДН дети'!F145+'[18]Перевод 2 этапа ДВН'!F145+'[18]Перевод 2 этапа УД'!F145</f>
        <v>0</v>
      </c>
      <c r="G145" s="327">
        <f>'[18]Раз.пос.(Пр.2-24) '!G145+'[18]Перевод ДН дети'!G145+'[18]Перевод 2 этапа ДВН'!G145+'[18]Перевод 2 этапа УД'!G145</f>
        <v>0</v>
      </c>
      <c r="H145" s="327">
        <f t="shared" si="11"/>
        <v>0</v>
      </c>
      <c r="I145" s="353">
        <f>'[18]Раз.пос.(Пр.2-24) '!I145+'[18]Перевод ДН дети'!I145+'[18]Перевод 2 этапа ДВН'!I145+'[18]Перевод 2 этапа УД'!I145</f>
        <v>0</v>
      </c>
      <c r="J145" s="327">
        <f>'[18]Раз.пос.(Пр.2-24) '!J145+'[18]Перевод ДН дети'!J145+'[18]Перевод 2 этапа ДВН'!J145+'[18]Перевод 2 этапа УД'!J145</f>
        <v>0</v>
      </c>
      <c r="K145" s="327">
        <f>'[18]Раз.пос.(Пр.2-24) '!K145+'[18]Перевод ДН дети'!K145+'[18]Перевод 2 этапа ДВН'!K145+'[18]Перевод 2 этапа УД'!K145</f>
        <v>0</v>
      </c>
      <c r="L145" s="327">
        <f>'[18]Раз.пос.(Пр.2-24) '!L145+'[18]Перевод ДН дети'!L145+'[18]Перевод 2 этапа ДВН'!L145+'[18]Перевод 2 этапа УД'!L145</f>
        <v>0</v>
      </c>
      <c r="M145" s="355">
        <f>'[18]Раз.пос.(Пр.2-24) '!M145+'[18]Перевод ДН дети'!M145+'[18]Перевод 2 этапа ДВН'!M145+'[18]Перевод 2 этапа УД'!M145</f>
        <v>0</v>
      </c>
      <c r="N145" s="355">
        <f>'[18]Раз.пос.(Пр.2-24) '!N145+'[18]Перевод ДН дети'!N145+'[18]Перевод 2 этапа ДВН'!N145+'[18]Перевод 2 этапа УД'!N145</f>
        <v>0</v>
      </c>
      <c r="O145" s="322">
        <f t="shared" si="12"/>
        <v>0</v>
      </c>
      <c r="P145" s="341">
        <f>'[18]Раз.пос.(Пр.2-24) '!P145+'[18]Перевод ДН дети'!P145+'[18]Перевод 2 этапа ДВН'!P145+'[18]Перевод 2 этапа УД'!P145</f>
        <v>0</v>
      </c>
      <c r="Q145" s="341">
        <f>'[18]Раз.пос.(Пр.2-24) '!Q145+'[18]Перевод ДН дети'!Q145+'[18]Перевод 2 этапа ДВН'!Q145+'[18]Перевод 2 этапа УД'!Q145</f>
        <v>0</v>
      </c>
      <c r="R145" s="341">
        <f>'[18]Раз.пос.(Пр.2-24) '!R145+'[18]Перевод ДН дети'!R145+'[18]Перевод 2 этапа ДВН'!R145+'[18]Перевод 2 этапа УД'!R145</f>
        <v>0</v>
      </c>
      <c r="S145" s="341">
        <f>'[18]Раз.пос.(Пр.2-24) '!S145+'[18]Перевод ДН дети'!S145+'[18]Перевод 2 этапа ДВН'!S145+'[18]Перевод 2 этапа УД'!S145</f>
        <v>0</v>
      </c>
      <c r="V145" s="877"/>
    </row>
    <row r="146" spans="1:22" x14ac:dyDescent="0.2">
      <c r="A146" s="326">
        <v>133</v>
      </c>
      <c r="B146" s="326" t="s">
        <v>319</v>
      </c>
      <c r="C146" s="344" t="s">
        <v>320</v>
      </c>
      <c r="D146" s="322">
        <f t="shared" si="13"/>
        <v>0</v>
      </c>
      <c r="E146" s="327">
        <f t="shared" si="10"/>
        <v>0</v>
      </c>
      <c r="F146" s="327">
        <f>'[18]Раз.пос.(Пр.2-24) '!F146+'[18]Перевод ДН дети'!F146+'[18]Перевод 2 этапа ДВН'!F146+'[18]Перевод 2 этапа УД'!F146</f>
        <v>0</v>
      </c>
      <c r="G146" s="327">
        <f>'[18]Раз.пос.(Пр.2-24) '!G146+'[18]Перевод ДН дети'!G146+'[18]Перевод 2 этапа ДВН'!G146+'[18]Перевод 2 этапа УД'!G146</f>
        <v>0</v>
      </c>
      <c r="H146" s="327">
        <f t="shared" si="11"/>
        <v>0</v>
      </c>
      <c r="I146" s="353">
        <f>'[18]Раз.пос.(Пр.2-24) '!I146+'[18]Перевод ДН дети'!I146+'[18]Перевод 2 этапа ДВН'!I146+'[18]Перевод 2 этапа УД'!I146</f>
        <v>0</v>
      </c>
      <c r="J146" s="327">
        <f>'[18]Раз.пос.(Пр.2-24) '!J146+'[18]Перевод ДН дети'!J146+'[18]Перевод 2 этапа ДВН'!J146+'[18]Перевод 2 этапа УД'!J146</f>
        <v>0</v>
      </c>
      <c r="K146" s="327">
        <f>'[18]Раз.пос.(Пр.2-24) '!K146+'[18]Перевод ДН дети'!K146+'[18]Перевод 2 этапа ДВН'!K146+'[18]Перевод 2 этапа УД'!K146</f>
        <v>0</v>
      </c>
      <c r="L146" s="327">
        <f>'[18]Раз.пос.(Пр.2-24) '!L146+'[18]Перевод ДН дети'!L146+'[18]Перевод 2 этапа ДВН'!L146+'[18]Перевод 2 этапа УД'!L146</f>
        <v>0</v>
      </c>
      <c r="M146" s="341">
        <f>'[18]Раз.пос.(Пр.2-24) '!M146+'[18]Перевод ДН дети'!M146+'[18]Перевод 2 этапа ДВН'!M146+'[18]Перевод 2 этапа УД'!M146</f>
        <v>0</v>
      </c>
      <c r="N146" s="341">
        <f>'[18]Раз.пос.(Пр.2-24) '!N146+'[18]Перевод ДН дети'!N146+'[18]Перевод 2 этапа ДВН'!N146+'[18]Перевод 2 этапа УД'!N146</f>
        <v>0</v>
      </c>
      <c r="O146" s="322">
        <f t="shared" si="12"/>
        <v>0</v>
      </c>
      <c r="P146" s="341">
        <f>'[18]Раз.пос.(Пр.2-24) '!P146+'[18]Перевод ДН дети'!P146+'[18]Перевод 2 этапа ДВН'!P146+'[18]Перевод 2 этапа УД'!P146</f>
        <v>0</v>
      </c>
      <c r="Q146" s="341">
        <f>'[18]Раз.пос.(Пр.2-24) '!Q146+'[18]Перевод ДН дети'!Q146+'[18]Перевод 2 этапа ДВН'!Q146+'[18]Перевод 2 этапа УД'!Q146</f>
        <v>0</v>
      </c>
      <c r="R146" s="341">
        <f>'[18]Раз.пос.(Пр.2-24) '!R146+'[18]Перевод ДН дети'!R146+'[18]Перевод 2 этапа ДВН'!R146+'[18]Перевод 2 этапа УД'!R146</f>
        <v>0</v>
      </c>
      <c r="S146" s="341">
        <f>'[18]Раз.пос.(Пр.2-24) '!S146+'[18]Перевод ДН дети'!S146+'[18]Перевод 2 этапа ДВН'!S146+'[18]Перевод 2 этапа УД'!S146</f>
        <v>0</v>
      </c>
      <c r="V146" s="877"/>
    </row>
    <row r="147" spans="1:22" x14ac:dyDescent="0.2">
      <c r="A147" s="326">
        <v>134</v>
      </c>
      <c r="B147" s="345" t="s">
        <v>323</v>
      </c>
      <c r="C147" s="344" t="s">
        <v>324</v>
      </c>
      <c r="D147" s="322">
        <f t="shared" si="13"/>
        <v>0</v>
      </c>
      <c r="E147" s="327">
        <f t="shared" si="10"/>
        <v>0</v>
      </c>
      <c r="F147" s="327">
        <f>'[18]Раз.пос.(Пр.2-24) '!F147+'[18]Перевод ДН дети'!F147+'[18]Перевод 2 этапа ДВН'!F147+'[18]Перевод 2 этапа УД'!F147</f>
        <v>0</v>
      </c>
      <c r="G147" s="327">
        <f>'[18]Раз.пос.(Пр.2-24) '!G147+'[18]Перевод ДН дети'!G147+'[18]Перевод 2 этапа ДВН'!G147+'[18]Перевод 2 этапа УД'!G147</f>
        <v>0</v>
      </c>
      <c r="H147" s="327">
        <f t="shared" si="11"/>
        <v>0</v>
      </c>
      <c r="I147" s="353">
        <f>'[18]Раз.пос.(Пр.2-24) '!I147+'[18]Перевод ДН дети'!I147+'[18]Перевод 2 этапа ДВН'!I147+'[18]Перевод 2 этапа УД'!I147</f>
        <v>0</v>
      </c>
      <c r="J147" s="327">
        <f>'[18]Раз.пос.(Пр.2-24) '!J147+'[18]Перевод ДН дети'!J147+'[18]Перевод 2 этапа ДВН'!J147+'[18]Перевод 2 этапа УД'!J147</f>
        <v>0</v>
      </c>
      <c r="K147" s="327">
        <f>'[18]Раз.пос.(Пр.2-24) '!K147+'[18]Перевод ДН дети'!K147+'[18]Перевод 2 этапа ДВН'!K147+'[18]Перевод 2 этапа УД'!K147</f>
        <v>0</v>
      </c>
      <c r="L147" s="327">
        <f>'[18]Раз.пос.(Пр.2-24) '!L147+'[18]Перевод ДН дети'!L147+'[18]Перевод 2 этапа ДВН'!L147+'[18]Перевод 2 этапа УД'!L147</f>
        <v>0</v>
      </c>
      <c r="M147" s="341">
        <f>'[18]Раз.пос.(Пр.2-24) '!M147+'[18]Перевод ДН дети'!M147+'[18]Перевод 2 этапа ДВН'!M147+'[18]Перевод 2 этапа УД'!M147</f>
        <v>0</v>
      </c>
      <c r="N147" s="341">
        <f>'[18]Раз.пос.(Пр.2-24) '!N147+'[18]Перевод ДН дети'!N147+'[18]Перевод 2 этапа ДВН'!N147+'[18]Перевод 2 этапа УД'!N147</f>
        <v>0</v>
      </c>
      <c r="O147" s="322">
        <f t="shared" si="12"/>
        <v>0</v>
      </c>
      <c r="P147" s="341">
        <f>'[18]Раз.пос.(Пр.2-24) '!P147+'[18]Перевод ДН дети'!P147+'[18]Перевод 2 этапа ДВН'!P147+'[18]Перевод 2 этапа УД'!P147</f>
        <v>0</v>
      </c>
      <c r="Q147" s="341">
        <f>'[18]Раз.пос.(Пр.2-24) '!Q147+'[18]Перевод ДН дети'!Q147+'[18]Перевод 2 этапа ДВН'!Q147+'[18]Перевод 2 этапа УД'!Q147</f>
        <v>0</v>
      </c>
      <c r="R147" s="341">
        <f>'[18]Раз.пос.(Пр.2-24) '!R147+'[18]Перевод ДН дети'!R147+'[18]Перевод 2 этапа ДВН'!R147+'[18]Перевод 2 этапа УД'!R147</f>
        <v>0</v>
      </c>
      <c r="S147" s="341">
        <f>'[18]Раз.пос.(Пр.2-24) '!S147+'[18]Перевод ДН дети'!S147+'[18]Перевод 2 этапа ДВН'!S147+'[18]Перевод 2 этапа УД'!S147</f>
        <v>0</v>
      </c>
      <c r="V147" s="877"/>
    </row>
    <row r="148" spans="1:22" x14ac:dyDescent="0.2">
      <c r="A148" s="326">
        <v>135</v>
      </c>
      <c r="B148" s="826" t="s">
        <v>736</v>
      </c>
      <c r="C148" s="827" t="s">
        <v>737</v>
      </c>
      <c r="D148" s="322">
        <f t="shared" si="13"/>
        <v>0</v>
      </c>
      <c r="E148" s="327">
        <f t="shared" si="10"/>
        <v>0</v>
      </c>
      <c r="F148" s="327">
        <f>'[18]Раз.пос.(Пр.2-24) '!F148+'[18]Перевод ДН дети'!F148+'[18]Перевод 2 этапа ДВН'!F148+'[18]Перевод 2 этапа УД'!F148</f>
        <v>0</v>
      </c>
      <c r="G148" s="327">
        <f>'[18]Раз.пос.(Пр.2-24) '!G148+'[18]Перевод ДН дети'!G148+'[18]Перевод 2 этапа ДВН'!G148+'[18]Перевод 2 этапа УД'!G148</f>
        <v>0</v>
      </c>
      <c r="H148" s="327">
        <f t="shared" si="11"/>
        <v>0</v>
      </c>
      <c r="I148" s="353">
        <f>'[18]Раз.пос.(Пр.2-24) '!I148+'[18]Перевод ДН дети'!I148+'[18]Перевод 2 этапа ДВН'!I148+'[18]Перевод 2 этапа УД'!I148</f>
        <v>0</v>
      </c>
      <c r="J148" s="327">
        <f>'[18]Раз.пос.(Пр.2-24) '!J148+'[18]Перевод ДН дети'!J148+'[18]Перевод 2 этапа ДВН'!J148+'[18]Перевод 2 этапа УД'!J148</f>
        <v>0</v>
      </c>
      <c r="K148" s="327">
        <f>'[18]Раз.пос.(Пр.2-24) '!K148+'[18]Перевод ДН дети'!K148+'[18]Перевод 2 этапа ДВН'!K148+'[18]Перевод 2 этапа УД'!K148</f>
        <v>0</v>
      </c>
      <c r="L148" s="327">
        <f>'[18]Раз.пос.(Пр.2-24) '!L148+'[18]Перевод ДН дети'!L148+'[18]Перевод 2 этапа ДВН'!L148+'[18]Перевод 2 этапа УД'!L148</f>
        <v>0</v>
      </c>
      <c r="M148" s="341">
        <f>'[18]Раз.пос.(Пр.2-24) '!M148+'[18]Перевод ДН дети'!M148+'[18]Перевод 2 этапа ДВН'!M148+'[18]Перевод 2 этапа УД'!M148</f>
        <v>0</v>
      </c>
      <c r="N148" s="341">
        <f>'[18]Раз.пос.(Пр.2-24) '!N148+'[18]Перевод ДН дети'!N148+'[18]Перевод 2 этапа ДВН'!N148+'[18]Перевод 2 этапа УД'!N148</f>
        <v>0</v>
      </c>
      <c r="O148" s="322">
        <f t="shared" si="12"/>
        <v>0</v>
      </c>
      <c r="P148" s="341">
        <f>'[18]Раз.пос.(Пр.2-24) '!P148+'[18]Перевод ДН дети'!P148+'[18]Перевод 2 этапа ДВН'!P148+'[18]Перевод 2 этапа УД'!P148</f>
        <v>0</v>
      </c>
      <c r="Q148" s="341">
        <f>'[18]Раз.пос.(Пр.2-24) '!Q148+'[18]Перевод ДН дети'!Q148+'[18]Перевод 2 этапа ДВН'!Q148+'[18]Перевод 2 этапа УД'!Q148</f>
        <v>0</v>
      </c>
      <c r="R148" s="341">
        <f>'[18]Раз.пос.(Пр.2-24) '!R148+'[18]Перевод ДН дети'!R148+'[18]Перевод 2 этапа ДВН'!R148+'[18]Перевод 2 этапа УД'!R148</f>
        <v>0</v>
      </c>
      <c r="S148" s="341">
        <f>'[18]Раз.пос.(Пр.2-24) '!S148+'[18]Перевод ДН дети'!S148+'[18]Перевод 2 этапа ДВН'!S148+'[18]Перевод 2 этапа УД'!S148</f>
        <v>0</v>
      </c>
      <c r="V148" s="877"/>
    </row>
    <row r="150" spans="1:22" x14ac:dyDescent="0.2"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356"/>
      <c r="Q150" s="356"/>
      <c r="R150" s="356"/>
      <c r="S150" s="356"/>
    </row>
  </sheetData>
  <mergeCells count="28">
    <mergeCell ref="B1:S1"/>
    <mergeCell ref="A2:A6"/>
    <mergeCell ref="B2:B6"/>
    <mergeCell ref="C2:C6"/>
    <mergeCell ref="D2:S2"/>
    <mergeCell ref="D3:D6"/>
    <mergeCell ref="E3:S3"/>
    <mergeCell ref="E4:G4"/>
    <mergeCell ref="H4:L4"/>
    <mergeCell ref="M4:N4"/>
    <mergeCell ref="O4:S4"/>
    <mergeCell ref="E5:E6"/>
    <mergeCell ref="F5:G5"/>
    <mergeCell ref="H5:H6"/>
    <mergeCell ref="I5:J5"/>
    <mergeCell ref="K5:L5"/>
    <mergeCell ref="M5:M6"/>
    <mergeCell ref="N5:N6"/>
    <mergeCell ref="O5:O6"/>
    <mergeCell ref="P5:P6"/>
    <mergeCell ref="A89:A92"/>
    <mergeCell ref="B89:B92"/>
    <mergeCell ref="Q5:Q6"/>
    <mergeCell ref="R5:R6"/>
    <mergeCell ref="S5:S6"/>
    <mergeCell ref="A8:C8"/>
    <mergeCell ref="A9:C9"/>
    <mergeCell ref="A10:C10"/>
  </mergeCells>
  <pageMargins left="0.59055118110236227" right="0.39370078740157483" top="0.39370078740157483" bottom="0.39370078740157483" header="0.31496062992125984" footer="0.31496062992125984"/>
  <pageSetup paperSize="9" scale="59" fitToHeight="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15</vt:i4>
      </vt:variant>
    </vt:vector>
  </HeadingPairs>
  <TitlesOfParts>
    <vt:vector size="48" baseType="lpstr">
      <vt:lpstr>Объемы КС (Пр.3-24)</vt:lpstr>
      <vt:lpstr>ВМП КС (Пр.3-24)</vt:lpstr>
      <vt:lpstr>ДС (Пр.03-24)</vt:lpstr>
      <vt:lpstr>ВМП ДС (пр.03-24)</vt:lpstr>
      <vt:lpstr>Гемодиализ (пр.03-24)</vt:lpstr>
      <vt:lpstr>Проф.Свод Пр.3-24</vt:lpstr>
      <vt:lpstr>Диспан.репрод.возраста Пр.3-24</vt:lpstr>
      <vt:lpstr>Посещ. по диспн.набл.(Пр.3-24)</vt:lpstr>
      <vt:lpstr>Раз.пос.(Пр.3-24)</vt:lpstr>
      <vt:lpstr>Посещения СМП (Пр.20-23) </vt:lpstr>
      <vt:lpstr>Пос с др.целями(Пр.2-24)   </vt:lpstr>
      <vt:lpstr>Школа сахар. диабета (Пр.3-24)</vt:lpstr>
      <vt:lpstr>Центры здоровья (Пр.20-23)</vt:lpstr>
      <vt:lpstr>Иссл.кала на скр.кр.(Пр.20-23)</vt:lpstr>
      <vt:lpstr>Углуб.диспан.(Пр.20-23)</vt:lpstr>
      <vt:lpstr>КП диспан.набл.Пр.3-24</vt:lpstr>
      <vt:lpstr>Посещения неотл. (Пр.20-23)</vt:lpstr>
      <vt:lpstr>Обращения 3-24 </vt:lpstr>
      <vt:lpstr>Мед.реаб. в АПУ 2-24 </vt:lpstr>
      <vt:lpstr>Долечивание, кибер-нож (20-23)</vt:lpstr>
      <vt:lpstr>Венерология (20-23)</vt:lpstr>
      <vt:lpstr>Паллиативная МП (2-24)</vt:lpstr>
      <vt:lpstr>Наркология (20-23)</vt:lpstr>
      <vt:lpstr>Психотерапия (20-23)</vt:lpstr>
      <vt:lpstr>Фтизиатрия (20-23)</vt:lpstr>
      <vt:lpstr>КТ, МРТ (Пр.2-24)</vt:lpstr>
      <vt:lpstr>УЗИ ссс(Пр.3-24)</vt:lpstr>
      <vt:lpstr>ЭИ, ПАИ, МГИ(Пр.2-24)</vt:lpstr>
      <vt:lpstr>COVID(Пр. 20-23)</vt:lpstr>
      <vt:lpstr>ОРВИ, ГРИПП(Пр.20-23)</vt:lpstr>
      <vt:lpstr>РД,ЛУЧ,КТПЭТ,УЗИскр,ХП Пр.20-23</vt:lpstr>
      <vt:lpstr>СМП 2024 (20-23)</vt:lpstr>
      <vt:lpstr>Лист4</vt:lpstr>
      <vt:lpstr>'ВМП КС (Пр.3-24)'!Заголовки_для_печати</vt:lpstr>
      <vt:lpstr>'КП диспан.набл.Пр.3-24'!Заголовки_для_печати</vt:lpstr>
      <vt:lpstr>'Обращения 3-24 '!Заголовки_для_печати</vt:lpstr>
      <vt:lpstr>'Объемы КС (Пр.3-24)'!Заголовки_для_печати</vt:lpstr>
      <vt:lpstr>'Пос с др.целями(Пр.2-24)   '!Заголовки_для_печати</vt:lpstr>
      <vt:lpstr>'Посещ. по диспн.набл.(Пр.3-24)'!Заголовки_для_печати</vt:lpstr>
      <vt:lpstr>'Посещения СМП (Пр.20-23) '!Заголовки_для_печати</vt:lpstr>
      <vt:lpstr>'Проф.Свод Пр.3-24'!Заголовки_для_печати</vt:lpstr>
      <vt:lpstr>'Раз.пос.(Пр.3-24)'!Заголовки_для_печати</vt:lpstr>
      <vt:lpstr>'СМП 2024 (20-23)'!Заголовки_для_печати</vt:lpstr>
      <vt:lpstr>'Углуб.диспан.(Пр.20-23)'!Заголовки_для_печати</vt:lpstr>
      <vt:lpstr>'Школа сахар. диабета (Пр.3-24)'!Заголовки_для_печати</vt:lpstr>
      <vt:lpstr>'Объемы КС (Пр.3-24)'!Область_печати</vt:lpstr>
      <vt:lpstr>'Центры здоровья (Пр.20-23)'!Область_печати</vt:lpstr>
      <vt:lpstr>'ЭИ, ПАИ, МГИ(Пр.2-24)'!Область_печати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Ардеева Г.М.</dc:creator>
  <cp:lastModifiedBy>Татьяна Н. Чумакова</cp:lastModifiedBy>
  <cp:lastPrinted>2024-02-21T10:12:49Z</cp:lastPrinted>
  <dcterms:created xsi:type="dcterms:W3CDTF">2023-12-13T04:20:18Z</dcterms:created>
  <dcterms:modified xsi:type="dcterms:W3CDTF">2024-02-21T11:12:03Z</dcterms:modified>
</cp:coreProperties>
</file>